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eterson\Desktop\Notes\TCOC workgroup\Modeling\"/>
    </mc:Choice>
  </mc:AlternateContent>
  <bookViews>
    <workbookView xWindow="0" yWindow="0" windowWidth="21600" windowHeight="8540"/>
  </bookViews>
  <sheets>
    <sheet name="psa" sheetId="9" r:id="rId1"/>
    <sheet name="episodes+psa" sheetId="3" r:id="rId2"/>
    <sheet name="2015 (paste)" sheetId="12" state="hidden" r:id="rId3"/>
    <sheet name="2014 (paste)" sheetId="13" state="hidden" r:id="rId4"/>
  </sheets>
  <definedNames>
    <definedName name="_AMO_UniqueIdentifier" hidden="1">"'9d863d2c-f92e-4fd9-9397-ee903174d503'"</definedName>
    <definedName name="_fy13">#REF!</definedName>
    <definedName name="_fy14">#REF!</definedName>
    <definedName name="_fy15">#REF!</definedName>
    <definedName name="_fy152">#REF!</definedName>
    <definedName name="_xlnm.Print_Area">#REF!</definedName>
    <definedName name="_xlnm.Print_Titles" localSheetId="1">'episodes+psa'!$1:$6</definedName>
    <definedName name="_xlnm.Print_Titles" localSheetId="0">psa!$1:$2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O51" i="3" l="1"/>
  <c r="C5" i="3"/>
  <c r="D5" i="3"/>
  <c r="E5" i="3"/>
  <c r="F5" i="3"/>
  <c r="G5" i="3"/>
  <c r="H5" i="3"/>
  <c r="I5" i="3"/>
  <c r="J5" i="3"/>
  <c r="K5" i="3"/>
  <c r="L5" i="3"/>
  <c r="O5" i="3"/>
  <c r="P5" i="3"/>
  <c r="Q5" i="3"/>
  <c r="R5" i="3"/>
  <c r="S5" i="3"/>
  <c r="T5" i="3"/>
  <c r="U5" i="3"/>
  <c r="V5" i="3"/>
  <c r="W5" i="3"/>
  <c r="X5" i="3"/>
  <c r="Y5" i="3"/>
  <c r="Z5" i="3"/>
  <c r="AA5" i="3"/>
  <c r="AB5" i="3"/>
  <c r="AC5" i="3"/>
  <c r="AD5" i="3"/>
  <c r="AE5" i="3"/>
  <c r="AF5" i="3"/>
  <c r="AG5" i="3"/>
  <c r="AH5" i="3"/>
  <c r="AI5" i="3"/>
  <c r="AJ5" i="3"/>
  <c r="AM5" i="3"/>
  <c r="AN5" i="3"/>
  <c r="AO5" i="3"/>
  <c r="AP5" i="3"/>
  <c r="AQ5" i="3"/>
  <c r="AR5" i="3"/>
  <c r="AS5" i="3"/>
  <c r="AT5" i="3"/>
  <c r="AU5" i="3"/>
  <c r="AV5" i="3"/>
  <c r="AW5" i="3"/>
  <c r="AX5" i="3"/>
  <c r="AY5" i="3"/>
  <c r="AZ5" i="3"/>
  <c r="BA5" i="3"/>
  <c r="BB5" i="3"/>
  <c r="BC5" i="3"/>
  <c r="BD5" i="3"/>
  <c r="BE5" i="3"/>
  <c r="BF5" i="3"/>
  <c r="BG5" i="3"/>
  <c r="BH5" i="3"/>
  <c r="BK5" i="3"/>
  <c r="BL5" i="3"/>
  <c r="BM5" i="3"/>
  <c r="BN5" i="3"/>
  <c r="BO5" i="3"/>
  <c r="BP5" i="3"/>
  <c r="BQ5" i="3"/>
  <c r="BR5" i="3"/>
  <c r="BS5" i="3"/>
  <c r="BT5" i="3"/>
  <c r="BU5" i="3"/>
  <c r="BV5" i="3"/>
  <c r="CL5" i="3"/>
  <c r="CV39" i="3"/>
  <c r="CO34" i="3"/>
  <c r="CP20" i="3"/>
  <c r="CP12" i="3"/>
  <c r="CT5" i="3" l="1"/>
  <c r="CP5" i="3"/>
  <c r="CR5" i="3"/>
  <c r="CU5" i="3"/>
  <c r="CM5" i="3"/>
  <c r="CN5" i="3"/>
  <c r="CO5" i="3"/>
  <c r="CQ5" i="3"/>
  <c r="CV5" i="3"/>
  <c r="CM7" i="3"/>
  <c r="CU31" i="3"/>
  <c r="CR7" i="3"/>
  <c r="CN12" i="3"/>
  <c r="CM12" i="3"/>
  <c r="CS12" i="3"/>
  <c r="CR12" i="3"/>
  <c r="CT20" i="3"/>
  <c r="CL20" i="3"/>
  <c r="CM21" i="3"/>
  <c r="CN14" i="3"/>
  <c r="CM14" i="3"/>
  <c r="CS14" i="3"/>
  <c r="CR14" i="3"/>
  <c r="CT14" i="3"/>
  <c r="CL14" i="3"/>
  <c r="CM15" i="3"/>
  <c r="CN15" i="3"/>
  <c r="CR15" i="3"/>
  <c r="CN22" i="3"/>
  <c r="CM22" i="3"/>
  <c r="CS22" i="3"/>
  <c r="CR22" i="3"/>
  <c r="CN20" i="3"/>
  <c r="CM20" i="3"/>
  <c r="CR20" i="3"/>
  <c r="CN8" i="3"/>
  <c r="CM8" i="3"/>
  <c r="CP8" i="3"/>
  <c r="CS8" i="3"/>
  <c r="CR8" i="3"/>
  <c r="CT8" i="3"/>
  <c r="CL8" i="3"/>
  <c r="CM9" i="3"/>
  <c r="CN9" i="3"/>
  <c r="CR9" i="3"/>
  <c r="CN16" i="3"/>
  <c r="CM16" i="3"/>
  <c r="CR16" i="3"/>
  <c r="CM17" i="3"/>
  <c r="CN17" i="3"/>
  <c r="CR17" i="3"/>
  <c r="CQ7" i="3"/>
  <c r="CP7" i="3"/>
  <c r="CO7" i="3"/>
  <c r="CM13" i="3"/>
  <c r="CN13" i="3"/>
  <c r="CR13" i="3"/>
  <c r="CN10" i="3"/>
  <c r="CM10" i="3"/>
  <c r="CP10" i="3"/>
  <c r="CS10" i="3"/>
  <c r="CR10" i="3"/>
  <c r="CT10" i="3"/>
  <c r="CL10" i="3"/>
  <c r="CM11" i="3"/>
  <c r="CN11" i="3"/>
  <c r="CR11" i="3"/>
  <c r="CN18" i="3"/>
  <c r="CM18" i="3"/>
  <c r="CP18" i="3"/>
  <c r="CR18" i="3"/>
  <c r="CT18" i="3"/>
  <c r="CL18" i="3"/>
  <c r="CM19" i="3"/>
  <c r="CN19" i="3"/>
  <c r="CR19" i="3"/>
  <c r="CO21" i="3"/>
  <c r="CT21" i="3"/>
  <c r="CQ11" i="3"/>
  <c r="CV11" i="3"/>
  <c r="CP14" i="3"/>
  <c r="CQ15" i="3"/>
  <c r="CV15" i="3"/>
  <c r="CP16" i="3"/>
  <c r="CQ17" i="3"/>
  <c r="CV17" i="3"/>
  <c r="CQ19" i="3"/>
  <c r="CV19" i="3"/>
  <c r="CR21" i="3"/>
  <c r="CM23" i="3"/>
  <c r="CP24" i="3"/>
  <c r="CM28" i="3"/>
  <c r="CN28" i="3"/>
  <c r="CP28" i="3"/>
  <c r="CR28" i="3"/>
  <c r="CT28" i="3"/>
  <c r="CL28" i="3"/>
  <c r="CN29" i="3"/>
  <c r="CM29" i="3"/>
  <c r="CR29" i="3"/>
  <c r="CS32" i="3"/>
  <c r="CU37" i="3"/>
  <c r="CQ9" i="3"/>
  <c r="CV9" i="3"/>
  <c r="CQ13" i="3"/>
  <c r="CV13" i="3"/>
  <c r="CU8" i="3"/>
  <c r="CO9" i="3"/>
  <c r="CS9" i="3"/>
  <c r="CU10" i="3"/>
  <c r="CS11" i="3"/>
  <c r="CV12" i="3"/>
  <c r="CU12" i="3"/>
  <c r="CO13" i="3"/>
  <c r="CU14" i="3"/>
  <c r="CU16" i="3"/>
  <c r="CS17" i="3"/>
  <c r="CV18" i="3"/>
  <c r="CU18" i="3"/>
  <c r="CO19" i="3"/>
  <c r="CV20" i="3"/>
  <c r="CU20" i="3"/>
  <c r="CN21" i="3"/>
  <c r="CN23" i="3"/>
  <c r="CM25" i="3"/>
  <c r="CV27" i="3"/>
  <c r="CM30" i="3"/>
  <c r="CN30" i="3"/>
  <c r="CR30" i="3"/>
  <c r="CS30" i="3"/>
  <c r="CO32" i="3"/>
  <c r="CP9" i="3"/>
  <c r="CP13" i="3"/>
  <c r="CP15" i="3"/>
  <c r="CP17" i="3"/>
  <c r="CP19" i="3"/>
  <c r="CP22" i="3"/>
  <c r="CU22" i="3"/>
  <c r="CQ23" i="3"/>
  <c r="CP23" i="3"/>
  <c r="CO23" i="3"/>
  <c r="CU23" i="3"/>
  <c r="CR23" i="3"/>
  <c r="CN24" i="3"/>
  <c r="CS24" i="3"/>
  <c r="CR24" i="3"/>
  <c r="CM24" i="3"/>
  <c r="CN25" i="3"/>
  <c r="CV29" i="3"/>
  <c r="CN31" i="3"/>
  <c r="CM31" i="3"/>
  <c r="CN33" i="3"/>
  <c r="CM33" i="3"/>
  <c r="CR33" i="3"/>
  <c r="CU33" i="3"/>
  <c r="CP11" i="3"/>
  <c r="CQ21" i="3"/>
  <c r="CU21" i="3"/>
  <c r="CP21" i="3"/>
  <c r="CQ22" i="3"/>
  <c r="CV23" i="3"/>
  <c r="CP25" i="3"/>
  <c r="CO25" i="3"/>
  <c r="CR25" i="3"/>
  <c r="CS25" i="3"/>
  <c r="CM26" i="3"/>
  <c r="CN26" i="3"/>
  <c r="CP26" i="3"/>
  <c r="CR26" i="3"/>
  <c r="CT26" i="3"/>
  <c r="CL26" i="3"/>
  <c r="CN27" i="3"/>
  <c r="CM27" i="3"/>
  <c r="CR27" i="3"/>
  <c r="CP30" i="3"/>
  <c r="CV33" i="3"/>
  <c r="CU35" i="3"/>
  <c r="CU24" i="3"/>
  <c r="CV26" i="3"/>
  <c r="CU26" i="3"/>
  <c r="CQ27" i="3"/>
  <c r="CO27" i="3"/>
  <c r="CS27" i="3"/>
  <c r="CU28" i="3"/>
  <c r="CQ29" i="3"/>
  <c r="CO29" i="3"/>
  <c r="CS29" i="3"/>
  <c r="CN36" i="3"/>
  <c r="CM36" i="3"/>
  <c r="CP37" i="3"/>
  <c r="CT37" i="3"/>
  <c r="CV37" i="3"/>
  <c r="CM40" i="3"/>
  <c r="CP27" i="3"/>
  <c r="CP29" i="3"/>
  <c r="CU30" i="3"/>
  <c r="CQ32" i="3"/>
  <c r="CP32" i="3"/>
  <c r="CU32" i="3"/>
  <c r="CV32" i="3"/>
  <c r="CP33" i="3"/>
  <c r="CL33" i="3"/>
  <c r="CM34" i="3"/>
  <c r="CR34" i="3"/>
  <c r="CM38" i="3"/>
  <c r="CN41" i="3"/>
  <c r="CR41" i="3"/>
  <c r="CS41" i="3"/>
  <c r="CM42" i="3"/>
  <c r="CS42" i="3"/>
  <c r="CR42" i="3"/>
  <c r="CU29" i="3"/>
  <c r="CQ36" i="3"/>
  <c r="CP36" i="3"/>
  <c r="CO36" i="3"/>
  <c r="CU36" i="3"/>
  <c r="CR36" i="3"/>
  <c r="CS36" i="3"/>
  <c r="CN37" i="3"/>
  <c r="CS37" i="3"/>
  <c r="CR37" i="3"/>
  <c r="CM37" i="3"/>
  <c r="CN38" i="3"/>
  <c r="CP31" i="3"/>
  <c r="CO31" i="3"/>
  <c r="CV31" i="3"/>
  <c r="CN32" i="3"/>
  <c r="CM32" i="3"/>
  <c r="CR32" i="3"/>
  <c r="CQ34" i="3"/>
  <c r="CP34" i="3"/>
  <c r="CU34" i="3"/>
  <c r="CN34" i="3"/>
  <c r="CV34" i="3"/>
  <c r="CP35" i="3"/>
  <c r="CT35" i="3"/>
  <c r="CV36" i="3"/>
  <c r="CQ38" i="3"/>
  <c r="CP38" i="3"/>
  <c r="CU38" i="3"/>
  <c r="CR38" i="3"/>
  <c r="CN39" i="3"/>
  <c r="CM39" i="3"/>
  <c r="CR39" i="3"/>
  <c r="CT40" i="3"/>
  <c r="CU42" i="3"/>
  <c r="CR40" i="3"/>
  <c r="CM41" i="3"/>
  <c r="CN42" i="3"/>
  <c r="CP43" i="3"/>
  <c r="CU43" i="3"/>
  <c r="CR43" i="3"/>
  <c r="CN44" i="3"/>
  <c r="CM44" i="3"/>
  <c r="CR44" i="3"/>
  <c r="CM45" i="3"/>
  <c r="CN45" i="3"/>
  <c r="CR45" i="3"/>
  <c r="CN40" i="3"/>
  <c r="CN46" i="3"/>
  <c r="CM46" i="3"/>
  <c r="CS46" i="3"/>
  <c r="CR46" i="3"/>
  <c r="CM47" i="3"/>
  <c r="CN47" i="3"/>
  <c r="CR47" i="3"/>
  <c r="CP51" i="3"/>
  <c r="CL51" i="3"/>
  <c r="CQ33" i="3"/>
  <c r="CQ37" i="3"/>
  <c r="CO41" i="3"/>
  <c r="CU41" i="3"/>
  <c r="CM43" i="3"/>
  <c r="CP44" i="3"/>
  <c r="CT44" i="3"/>
  <c r="CN48" i="3"/>
  <c r="CM48" i="3"/>
  <c r="CS48" i="3"/>
  <c r="CQ39" i="3"/>
  <c r="CU39" i="3"/>
  <c r="CP40" i="3"/>
  <c r="CL40" i="3"/>
  <c r="CO42" i="3"/>
  <c r="CM49" i="3"/>
  <c r="CN49" i="3"/>
  <c r="CR49" i="3"/>
  <c r="CN50" i="3"/>
  <c r="CM50" i="3"/>
  <c r="CR50" i="3"/>
  <c r="CM51" i="3"/>
  <c r="CN51" i="3"/>
  <c r="CR51" i="3"/>
  <c r="CQ45" i="3"/>
  <c r="CV45" i="3"/>
  <c r="CP46" i="3"/>
  <c r="CQ47" i="3"/>
  <c r="CV47" i="3"/>
  <c r="CP48" i="3"/>
  <c r="CQ49" i="3"/>
  <c r="CV49" i="3"/>
  <c r="CP50" i="3"/>
  <c r="CQ51" i="3"/>
  <c r="CU51" i="3"/>
  <c r="CU44" i="3"/>
  <c r="CO45" i="3"/>
  <c r="CO47" i="3"/>
  <c r="CS47" i="3"/>
  <c r="CR48" i="3"/>
  <c r="CO49" i="3"/>
  <c r="CP45" i="3"/>
  <c r="CP47" i="3"/>
  <c r="CP49" i="3"/>
  <c r="CT51" i="3"/>
  <c r="CS51" i="3"/>
  <c r="CS5" i="3" l="1"/>
  <c r="CQ35" i="3"/>
  <c r="CS45" i="3"/>
  <c r="CU40" i="3"/>
  <c r="CO39" i="3"/>
  <c r="CS38" i="3"/>
  <c r="CO38" i="3"/>
  <c r="CV35" i="3"/>
  <c r="CQ25" i="3"/>
  <c r="CS19" i="3"/>
  <c r="CS15" i="3"/>
  <c r="CS13" i="3"/>
  <c r="CS16" i="3"/>
  <c r="CS20" i="3"/>
  <c r="CQ46" i="3"/>
  <c r="CU27" i="3"/>
  <c r="CV21" i="3"/>
  <c r="CS23" i="3"/>
  <c r="CS49" i="3"/>
  <c r="CN43" i="3"/>
  <c r="CQ40" i="3"/>
  <c r="CS44" i="3"/>
  <c r="CS33" i="3"/>
  <c r="CU25" i="3"/>
  <c r="CO22" i="3"/>
  <c r="CO17" i="3"/>
  <c r="CO15" i="3"/>
  <c r="CO11" i="3"/>
  <c r="CS28" i="3"/>
  <c r="CN7" i="3"/>
  <c r="CT45" i="3"/>
  <c r="CL45" i="3"/>
  <c r="CQ50" i="3"/>
  <c r="CQ48" i="3"/>
  <c r="CQ44" i="3"/>
  <c r="CV46" i="3"/>
  <c r="CQ42" i="3"/>
  <c r="CV50" i="3"/>
  <c r="CS40" i="3"/>
  <c r="CT43" i="3"/>
  <c r="CL43" i="3"/>
  <c r="CQ43" i="3"/>
  <c r="CT38" i="3"/>
  <c r="CL38" i="3"/>
  <c r="CO40" i="3"/>
  <c r="CT36" i="3"/>
  <c r="CL36" i="3"/>
  <c r="CR35" i="3"/>
  <c r="CO33" i="3"/>
  <c r="CQ30" i="3"/>
  <c r="CQ24" i="3"/>
  <c r="CT11" i="3"/>
  <c r="CL11" i="3"/>
  <c r="CV38" i="3"/>
  <c r="CT31" i="3"/>
  <c r="CO28" i="3"/>
  <c r="CT23" i="3"/>
  <c r="CL23" i="3"/>
  <c r="CT15" i="3"/>
  <c r="CL15" i="3"/>
  <c r="CT16" i="3"/>
  <c r="CL16" i="3"/>
  <c r="CL21" i="3"/>
  <c r="CO14" i="3"/>
  <c r="CU17" i="3"/>
  <c r="CU11" i="3"/>
  <c r="CO8" i="3"/>
  <c r="CT47" i="3"/>
  <c r="CL47" i="3"/>
  <c r="CO46" i="3"/>
  <c r="CV44" i="3"/>
  <c r="CT39" i="3"/>
  <c r="CL39" i="3"/>
  <c r="CO50" i="3"/>
  <c r="CV42" i="3"/>
  <c r="CQ31" i="3"/>
  <c r="CP41" i="3"/>
  <c r="CT27" i="3"/>
  <c r="CL27" i="3"/>
  <c r="CQ28" i="3"/>
  <c r="CL35" i="3"/>
  <c r="CT25" i="3"/>
  <c r="CL25" i="3"/>
  <c r="CS34" i="3"/>
  <c r="CT17" i="3"/>
  <c r="CL17" i="3"/>
  <c r="CO26" i="3"/>
  <c r="CT12" i="3"/>
  <c r="CL12" i="3"/>
  <c r="CL37" i="3"/>
  <c r="CV24" i="3"/>
  <c r="CS18" i="3"/>
  <c r="CU15" i="3"/>
  <c r="CO16" i="3"/>
  <c r="CU9" i="3"/>
  <c r="CO12" i="3"/>
  <c r="CT7" i="3"/>
  <c r="CL7" i="3"/>
  <c r="CS7" i="3"/>
  <c r="CT49" i="3"/>
  <c r="CL49" i="3"/>
  <c r="CU47" i="3"/>
  <c r="CO44" i="3"/>
  <c r="CQ41" i="3"/>
  <c r="CU49" i="3"/>
  <c r="CV48" i="3"/>
  <c r="CS43" i="3"/>
  <c r="CO43" i="3"/>
  <c r="CP42" i="3"/>
  <c r="CV41" i="3"/>
  <c r="CN35" i="3"/>
  <c r="CM35" i="3"/>
  <c r="CT29" i="3"/>
  <c r="CL29" i="3"/>
  <c r="CQ26" i="3"/>
  <c r="CT19" i="3"/>
  <c r="CL19" i="3"/>
  <c r="CT9" i="3"/>
  <c r="CL9" i="3"/>
  <c r="CT22" i="3"/>
  <c r="CL22" i="3"/>
  <c r="CQ20" i="3"/>
  <c r="CQ18" i="3"/>
  <c r="CQ16" i="3"/>
  <c r="CQ14" i="3"/>
  <c r="CQ12" i="3"/>
  <c r="CQ10" i="3"/>
  <c r="CQ8" i="3"/>
  <c r="CO30" i="3"/>
  <c r="CO24" i="3"/>
  <c r="CV8" i="3"/>
  <c r="CL24" i="3"/>
  <c r="CO20" i="3"/>
  <c r="CU13" i="3"/>
  <c r="CV25" i="3"/>
  <c r="CU7" i="3"/>
  <c r="CO18" i="3"/>
  <c r="CV10" i="3"/>
  <c r="CU50" i="3"/>
  <c r="CU48" i="3"/>
  <c r="CU46" i="3"/>
  <c r="CT50" i="3"/>
  <c r="CL50" i="3"/>
  <c r="CT48" i="3"/>
  <c r="CL48" i="3"/>
  <c r="CT46" i="3"/>
  <c r="CL46" i="3"/>
  <c r="CS50" i="3"/>
  <c r="CT42" i="3"/>
  <c r="CL42" i="3"/>
  <c r="CV40" i="3"/>
  <c r="CP39" i="3"/>
  <c r="CV51" i="3"/>
  <c r="CU45" i="3"/>
  <c r="CT41" i="3"/>
  <c r="CL41" i="3"/>
  <c r="CV43" i="3"/>
  <c r="CO48" i="3"/>
  <c r="CL44" i="3"/>
  <c r="CS39" i="3"/>
  <c r="CO35" i="3"/>
  <c r="CT34" i="3"/>
  <c r="CL34" i="3"/>
  <c r="CT30" i="3"/>
  <c r="CL30" i="3"/>
  <c r="CT33" i="3"/>
  <c r="CT32" i="3"/>
  <c r="CL32" i="3"/>
  <c r="CS31" i="3"/>
  <c r="CR31" i="3"/>
  <c r="CO37" i="3"/>
  <c r="CV30" i="3"/>
  <c r="CS26" i="3"/>
  <c r="CL31" i="3"/>
  <c r="CV28" i="3"/>
  <c r="CT13" i="3"/>
  <c r="CL13" i="3"/>
  <c r="CS21" i="3"/>
  <c r="CV22" i="3"/>
  <c r="CV14" i="3"/>
  <c r="CT24" i="3"/>
  <c r="CV16" i="3"/>
  <c r="CU19" i="3"/>
  <c r="CO10" i="3"/>
  <c r="CV7" i="3"/>
  <c r="CS35" i="3" l="1"/>
  <c r="AE6" i="9" l="1"/>
  <c r="AD6" i="9"/>
  <c r="AC6" i="9"/>
  <c r="AB6" i="9"/>
  <c r="AA6" i="9"/>
  <c r="Z6" i="9"/>
  <c r="Y6" i="9"/>
  <c r="X6" i="9"/>
  <c r="W6" i="9"/>
  <c r="V6" i="9"/>
  <c r="AE5" i="9"/>
  <c r="AD5" i="9"/>
  <c r="AC5" i="9"/>
  <c r="AB5" i="9"/>
  <c r="AA5" i="9"/>
  <c r="Z5" i="9"/>
  <c r="Y5" i="9"/>
  <c r="X5" i="9"/>
  <c r="W5" i="9"/>
  <c r="V5" i="9"/>
  <c r="V7" i="9"/>
  <c r="U5" i="9"/>
  <c r="T5" i="9"/>
  <c r="T8" i="9"/>
  <c r="U8" i="9"/>
  <c r="T9" i="9"/>
  <c r="U9" i="9"/>
  <c r="T10" i="9"/>
  <c r="U10" i="9"/>
  <c r="T11" i="9"/>
  <c r="U11" i="9"/>
  <c r="T12" i="9"/>
  <c r="U12" i="9"/>
  <c r="T13" i="9"/>
  <c r="U13" i="9"/>
  <c r="T14" i="9"/>
  <c r="U14" i="9"/>
  <c r="T15" i="9"/>
  <c r="U15" i="9"/>
  <c r="T16" i="9"/>
  <c r="U16" i="9"/>
  <c r="T17" i="9"/>
  <c r="U17" i="9"/>
  <c r="T18" i="9"/>
  <c r="U18" i="9"/>
  <c r="T19" i="9"/>
  <c r="U19" i="9"/>
  <c r="T20" i="9"/>
  <c r="U20" i="9"/>
  <c r="T21" i="9"/>
  <c r="U21" i="9"/>
  <c r="T22" i="9"/>
  <c r="U22" i="9"/>
  <c r="T23" i="9"/>
  <c r="U23" i="9"/>
  <c r="T24" i="9"/>
  <c r="U24" i="9"/>
  <c r="T25" i="9"/>
  <c r="U25" i="9"/>
  <c r="T26" i="9"/>
  <c r="U26" i="9"/>
  <c r="T27" i="9"/>
  <c r="U27" i="9"/>
  <c r="T28" i="9"/>
  <c r="U28" i="9"/>
  <c r="T29" i="9"/>
  <c r="U29" i="9"/>
  <c r="T30" i="9"/>
  <c r="U30" i="9"/>
  <c r="T31" i="9"/>
  <c r="U31" i="9"/>
  <c r="T32" i="9"/>
  <c r="U32" i="9"/>
  <c r="T33" i="9"/>
  <c r="U33" i="9"/>
  <c r="T34" i="9"/>
  <c r="U34" i="9"/>
  <c r="T35" i="9"/>
  <c r="U35" i="9"/>
  <c r="T36" i="9"/>
  <c r="U36" i="9"/>
  <c r="T37" i="9"/>
  <c r="U37" i="9"/>
  <c r="T38" i="9"/>
  <c r="U38" i="9"/>
  <c r="T39" i="9"/>
  <c r="U39" i="9"/>
  <c r="T40" i="9"/>
  <c r="U40" i="9"/>
  <c r="T41" i="9"/>
  <c r="U41" i="9"/>
  <c r="T42" i="9"/>
  <c r="U42" i="9"/>
  <c r="T43" i="9"/>
  <c r="U43" i="9"/>
  <c r="T44" i="9"/>
  <c r="U44" i="9"/>
  <c r="T45" i="9"/>
  <c r="U45" i="9"/>
  <c r="T46" i="9"/>
  <c r="U46" i="9"/>
  <c r="T47" i="9"/>
  <c r="U47" i="9"/>
  <c r="T48" i="9"/>
  <c r="U48" i="9"/>
  <c r="T49" i="9"/>
  <c r="U49" i="9"/>
  <c r="T50" i="9"/>
  <c r="U50" i="9"/>
  <c r="T51" i="9"/>
  <c r="U51" i="9"/>
  <c r="T52" i="9"/>
  <c r="U52" i="9"/>
  <c r="T53" i="9"/>
  <c r="U53" i="9"/>
  <c r="T54" i="9"/>
  <c r="U54" i="9"/>
  <c r="T55" i="9"/>
  <c r="U55" i="9"/>
  <c r="T56" i="9"/>
  <c r="U56" i="9"/>
  <c r="T57" i="9"/>
  <c r="U57" i="9"/>
  <c r="U7" i="9"/>
  <c r="T7" i="9"/>
  <c r="AE7" i="9"/>
  <c r="AD7" i="9"/>
  <c r="AC7" i="9"/>
  <c r="AB7" i="9"/>
  <c r="AA7" i="9"/>
  <c r="Z7" i="9"/>
  <c r="Y7" i="9"/>
  <c r="X7" i="9"/>
  <c r="W7" i="9"/>
  <c r="X7" i="12" l="1"/>
  <c r="X8" i="12"/>
  <c r="X9" i="12"/>
  <c r="X10" i="12"/>
  <c r="X11" i="12"/>
  <c r="X12"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6" i="12"/>
  <c r="X7" i="13"/>
  <c r="X8" i="13"/>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6" i="13"/>
  <c r="W6" i="13"/>
  <c r="W3" i="13" s="1"/>
  <c r="W7" i="13"/>
  <c r="W8" i="13"/>
  <c r="W9" i="13"/>
  <c r="W10" i="13"/>
  <c r="W11" i="13"/>
  <c r="W12" i="13"/>
  <c r="W13" i="13"/>
  <c r="W14" i="13"/>
  <c r="W15" i="13"/>
  <c r="W16" i="13"/>
  <c r="W17" i="13"/>
  <c r="W18" i="13"/>
  <c r="W19" i="13"/>
  <c r="W20" i="13"/>
  <c r="W21" i="13"/>
  <c r="W22" i="13"/>
  <c r="W23" i="13"/>
  <c r="W24" i="13"/>
  <c r="W25" i="13"/>
  <c r="W26" i="13"/>
  <c r="W27" i="13"/>
  <c r="W28" i="13"/>
  <c r="W29" i="13"/>
  <c r="W30" i="13"/>
  <c r="W31" i="13"/>
  <c r="W32" i="13"/>
  <c r="W33" i="13"/>
  <c r="W34" i="13"/>
  <c r="W35" i="13"/>
  <c r="W36" i="13"/>
  <c r="W37" i="13"/>
  <c r="W38" i="13"/>
  <c r="W39" i="13"/>
  <c r="W40" i="13"/>
  <c r="W41" i="13"/>
  <c r="W42" i="13"/>
  <c r="W43" i="13"/>
  <c r="W44" i="13"/>
  <c r="W45" i="13"/>
  <c r="W46" i="13"/>
  <c r="W47" i="13"/>
  <c r="W48" i="13"/>
  <c r="W49" i="13"/>
  <c r="W50" i="13"/>
  <c r="W51" i="13"/>
  <c r="W52" i="13"/>
  <c r="W53" i="13"/>
  <c r="W54" i="13"/>
  <c r="W55" i="13"/>
  <c r="C3" i="12"/>
  <c r="D3" i="12"/>
  <c r="E3" i="12"/>
  <c r="F3" i="12"/>
  <c r="G3" i="12"/>
  <c r="H3" i="12"/>
  <c r="I3" i="12"/>
  <c r="J3" i="12"/>
  <c r="K3" i="12"/>
  <c r="L3" i="12"/>
  <c r="M3" i="12"/>
  <c r="N3" i="12"/>
  <c r="O3" i="12"/>
  <c r="P3" i="12"/>
  <c r="Q3" i="12"/>
  <c r="R3" i="12"/>
  <c r="S3" i="12"/>
  <c r="W6" i="12"/>
  <c r="W3" i="12" s="1"/>
  <c r="W7" i="12"/>
  <c r="W8" i="12"/>
  <c r="W9" i="12"/>
  <c r="W10" i="12"/>
  <c r="W11" i="12"/>
  <c r="W12" i="12"/>
  <c r="W13" i="12"/>
  <c r="W14" i="12"/>
  <c r="W15" i="12"/>
  <c r="W16" i="12"/>
  <c r="W17" i="12"/>
  <c r="W18" i="12"/>
  <c r="W19" i="12"/>
  <c r="W20" i="12"/>
  <c r="W21" i="12"/>
  <c r="W22" i="12"/>
  <c r="W23" i="12"/>
  <c r="W24" i="12"/>
  <c r="W25" i="12"/>
  <c r="W26" i="12"/>
  <c r="W27" i="12"/>
  <c r="W28" i="12"/>
  <c r="W29" i="12"/>
  <c r="W30" i="12"/>
  <c r="W31" i="12"/>
  <c r="W32" i="12"/>
  <c r="W33" i="12"/>
  <c r="W34" i="12"/>
  <c r="W35" i="12"/>
  <c r="W36" i="12"/>
  <c r="W37" i="12"/>
  <c r="W38" i="12"/>
  <c r="W39" i="12"/>
  <c r="W40" i="12"/>
  <c r="W41" i="12"/>
  <c r="W42" i="12"/>
  <c r="W43" i="12"/>
  <c r="W44" i="12"/>
  <c r="W45" i="12"/>
  <c r="W46" i="12"/>
  <c r="W47" i="12"/>
  <c r="W48" i="12"/>
  <c r="W49" i="12"/>
  <c r="W50" i="12"/>
  <c r="W51" i="12"/>
  <c r="W52" i="12"/>
  <c r="W53" i="12"/>
  <c r="W54" i="12"/>
  <c r="W55" i="12"/>
</calcChain>
</file>

<file path=xl/sharedStrings.xml><?xml version="1.0" encoding="utf-8"?>
<sst xmlns="http://schemas.openxmlformats.org/spreadsheetml/2006/main" count="487" uniqueCount="330">
  <si>
    <t>Anne Arundel Medical Center</t>
  </si>
  <si>
    <t>Atlantic General Hospital</t>
  </si>
  <si>
    <t>Bon Secours Hospital</t>
  </si>
  <si>
    <t>Bowie Emergency Center</t>
  </si>
  <si>
    <t>Calvert Memorial Hospital</t>
  </si>
  <si>
    <t>Carroll Hospital Center</t>
  </si>
  <si>
    <t>Doctor's Community Hospital</t>
  </si>
  <si>
    <t>Fort Washington Medical Center</t>
  </si>
  <si>
    <t>Frederick Memorial Hospital</t>
  </si>
  <si>
    <t>Garrett County Memorial Hospital</t>
  </si>
  <si>
    <t>Germantown Emergency Center</t>
  </si>
  <si>
    <t>Greater Baltimore Medical Center</t>
  </si>
  <si>
    <t>Holy Cross Germantown Hospital</t>
  </si>
  <si>
    <t>Holy Cross Hospital</t>
  </si>
  <si>
    <t>Howard County General Hospital</t>
  </si>
  <si>
    <t>Johns Hopkins Bayview Medical Center</t>
  </si>
  <si>
    <t>The Johns Hopkins Hospital</t>
  </si>
  <si>
    <t>Laurel Regional Hospital</t>
  </si>
  <si>
    <t>McCready Memorial Hospital</t>
  </si>
  <si>
    <t>MedStar Franklin Square Hospital Center</t>
  </si>
  <si>
    <t>MedStar Good Samaritan Hospital</t>
  </si>
  <si>
    <t>MedStar Harbor Hospital</t>
  </si>
  <si>
    <t>MedStar Montgomery Medical Center</t>
  </si>
  <si>
    <t>MedStar Southern Maryland Hospital Center</t>
  </si>
  <si>
    <t>MedStar St. Mary's Hospital</t>
  </si>
  <si>
    <t>MedStar Union Memorial Hospital</t>
  </si>
  <si>
    <t>Mercy Medical Center</t>
  </si>
  <si>
    <t>Meritus Medical Center</t>
  </si>
  <si>
    <t>Northwest Hospital Center</t>
  </si>
  <si>
    <t>Peninsula Regional Medical Center</t>
  </si>
  <si>
    <t>Prince George's Hospital Center</t>
  </si>
  <si>
    <t>Queen Anne's Emergency Department</t>
  </si>
  <si>
    <t>Shady Grove Adventist Hospital</t>
  </si>
  <si>
    <t>Sinai Hospital of Baltimore</t>
  </si>
  <si>
    <t>St. Agnes Hospital</t>
  </si>
  <si>
    <t>Suburban Hospital</t>
  </si>
  <si>
    <t>Union Hospital of Cecil County</t>
  </si>
  <si>
    <t>Washington Adventist Hospital</t>
  </si>
  <si>
    <t>Western Maryland Regional Medical Center</t>
  </si>
  <si>
    <t>OSCAR</t>
  </si>
  <si>
    <t>2015 EPISODES</t>
  </si>
  <si>
    <t>2015 COST PER CAPITA</t>
  </si>
  <si>
    <t>2014 OVER 2013 EPISODES PER K</t>
  </si>
  <si>
    <t>2014 OVER 2013 COST PER EPISODE</t>
  </si>
  <si>
    <t>2014 OVER 2013 COST PER CAPITA</t>
  </si>
  <si>
    <t>2015 OVER 2014 EPISODES PER K</t>
  </si>
  <si>
    <t>2015 OVER 2014 COST PER EPISODE</t>
  </si>
  <si>
    <t>2015 OVER 2014 COST PER CAPITA</t>
  </si>
  <si>
    <t xml:space="preserve">Bon Secours Hospital </t>
  </si>
  <si>
    <t xml:space="preserve">MedStar Harbor Hospital  </t>
  </si>
  <si>
    <t xml:space="preserve">McCready Memorial Hospital </t>
  </si>
  <si>
    <t>Levindale</t>
  </si>
  <si>
    <t>GBR PSA</t>
  </si>
  <si>
    <t>STATE AVERAGE</t>
  </si>
  <si>
    <t>US AVERAGE</t>
  </si>
  <si>
    <t>2015 EPISODES COST PER EPISODE</t>
  </si>
  <si>
    <t>2015 EPISODES COST PER CAPITA</t>
  </si>
  <si>
    <t>2015 NON EPISODES PSA PER CAPITA</t>
  </si>
  <si>
    <t>2014 OVER 2013 EPISODES COST PER CAPITA</t>
  </si>
  <si>
    <t>2014 OVER 2013 NON EPISODES PSA PER CAPITA</t>
  </si>
  <si>
    <t>2015 OVER 2014 EPISODES COST PER CAPITA</t>
  </si>
  <si>
    <t>2015 OVER 2014 NON EPISODES PSA PER CAPITA</t>
  </si>
  <si>
    <t>2015 Hospital PSA Cost Share of PSA TCOC</t>
  </si>
  <si>
    <t>2014 Hospital PSA Cost Share of PSA TCOC</t>
  </si>
  <si>
    <t>B</t>
  </si>
  <si>
    <t>C</t>
  </si>
  <si>
    <t>D</t>
  </si>
  <si>
    <t>E</t>
  </si>
  <si>
    <t>F</t>
  </si>
  <si>
    <t>G</t>
  </si>
  <si>
    <t>H</t>
  </si>
  <si>
    <t>I</t>
  </si>
  <si>
    <t>J</t>
  </si>
  <si>
    <t>K</t>
  </si>
  <si>
    <t>L</t>
  </si>
  <si>
    <t>UM Baltimore Washington Medical Center</t>
  </si>
  <si>
    <t>UM Charles Regional Medical Center</t>
  </si>
  <si>
    <t>UM Harford Memorial Hospital</t>
  </si>
  <si>
    <t>UM Medical Center</t>
  </si>
  <si>
    <t>UM Medical Center Midtown Campus</t>
  </si>
  <si>
    <t>UM Shock Trauma</t>
  </si>
  <si>
    <t>UM Shore Medical Center at Chestertown</t>
  </si>
  <si>
    <t>UM Shore Medical Center at Dorchester</t>
  </si>
  <si>
    <t>UM Shore Medical Center at Easton</t>
  </si>
  <si>
    <t>UM St. Joseph Medical Center</t>
  </si>
  <si>
    <t>UM Upper Chesapeake Medical Center</t>
  </si>
  <si>
    <t>M</t>
  </si>
  <si>
    <t>HOSPITAL</t>
  </si>
  <si>
    <t>2. Total Cost of Care by Hospital - Episodes + PSA</t>
  </si>
  <si>
    <t>1. Total Cost of Care by Hospital - GBR PSAs</t>
  </si>
  <si>
    <t xml:space="preserve">Levindale Hebrew Geriatric Center </t>
  </si>
  <si>
    <t>N</t>
  </si>
  <si>
    <t>O</t>
  </si>
  <si>
    <t>P</t>
  </si>
  <si>
    <t>Hospital Revenue</t>
  </si>
  <si>
    <t/>
  </si>
  <si>
    <t>Hospital Costs in PSA as a percentage of PSA TCOC</t>
  </si>
  <si>
    <t>% HOSP in HOSP PSA</t>
  </si>
  <si>
    <t>HOSP % of HOSP PSA</t>
  </si>
  <si>
    <t>TCOC Per Capita</t>
  </si>
  <si>
    <t>Part B Benes</t>
  </si>
  <si>
    <t>Part A Benes</t>
  </si>
  <si>
    <t>HOSP Total OPPS</t>
  </si>
  <si>
    <t>HOSP Total IP</t>
  </si>
  <si>
    <t>Other Hosp OPPS in PSA</t>
  </si>
  <si>
    <t>Other Hosp IP in PSA</t>
  </si>
  <si>
    <t>HOSP OPPS in their own PSA</t>
  </si>
  <si>
    <t>HOSP IP in their own PSA</t>
  </si>
  <si>
    <t>PSA Professional</t>
  </si>
  <si>
    <t>PSA Other OP</t>
  </si>
  <si>
    <t>PSA ESRD</t>
  </si>
  <si>
    <t>PSA Clinic</t>
  </si>
  <si>
    <t>PSA OPPS</t>
  </si>
  <si>
    <t>PSA HOSPICE</t>
  </si>
  <si>
    <t>PSA HH</t>
  </si>
  <si>
    <t>PSA SNF</t>
  </si>
  <si>
    <t>PSA IP</t>
  </si>
  <si>
    <t>GBR PSA Name</t>
  </si>
  <si>
    <t>GBR PSA HospID</t>
  </si>
  <si>
    <t>Year</t>
  </si>
  <si>
    <t>Medicare FFS MD PSA</t>
  </si>
  <si>
    <t>HOSP Total OP</t>
  </si>
  <si>
    <t>PSA HOSP</t>
  </si>
  <si>
    <t>2014 Hospital Specific Cost as a percent of the entire TCOC for the hospital's PSA.</t>
  </si>
  <si>
    <t>2015 Hospital Specific Cost as a percent of the entire TCOC for the hospital's PSA.</t>
  </si>
  <si>
    <t># of episodes in 2015 as defined by either an Inpatient Stay or an Outpatient Major Procedure (BETOS).</t>
  </si>
  <si>
    <t>Total cost of care per episode in 2015 as defined by all inpatient and outpatient cost at the facility plus any other cost within 30 days of the inpatient or op major procedure.</t>
  </si>
  <si>
    <t>Total episode cost of care per capita (PSA Membership) in 2015 as defined by all inpatient and outpatient cost at the facility plus any other cost within 30 days of the inpatient or op major procedure.</t>
  </si>
  <si>
    <t>Residual Total cost of care per capita (PSA Membership) in 2015 for all PSA cost outside of Inpatient, Outpatient and other costs not tied to an episode.</t>
  </si>
  <si>
    <t>Growth in episodes per 1,000 beneficiaries per year based on PSA beneficiary count from 2013 to 2014.</t>
  </si>
  <si>
    <t>Growth in total cost of care per episode from 2013 to 2014.</t>
  </si>
  <si>
    <t>Growth in total episode cost of care per capita (PSA Membership) from 2013 to 2014.</t>
  </si>
  <si>
    <t>Growth in residual Total cost of care per capita (PSA Membership) from 2013 to 2014 for all PSA cost outside of Inpatient, Outpatient and other costs not tied to an episode.</t>
  </si>
  <si>
    <t>Growth in Episodes Cost per Capita + Non Episodes PSA Cost per Capita from 2013 to 2014.</t>
  </si>
  <si>
    <t>Growth in episodes per 1,000 beneficiaries per year based on PSA beneficiary count from 2014 to 2015.</t>
  </si>
  <si>
    <t>Growth in total cost of care per episode from 2014 to 2015.</t>
  </si>
  <si>
    <t>Growth in total episode cost of care per capita (PSA Membership) from 2014 to 2015.</t>
  </si>
  <si>
    <t>Growth in residual Total cost of care per capita (PSA Membership) from 2014 to 2015 for all PSA cost outside of Inpatient, Outpatient and other costs not tied to an episode</t>
  </si>
  <si>
    <t>Growth in Episodes Cost per Capita + Non Episodes PSA Cost per Capita from 2014 to 2015.</t>
  </si>
  <si>
    <t>PSA 2013 Part A benes</t>
  </si>
  <si>
    <t>PSA 2013 Part B benes</t>
  </si>
  <si>
    <t>PSA 2013 Part A Hospital Spending</t>
  </si>
  <si>
    <t>PSA 2013 Part B Hospital Spending</t>
  </si>
  <si>
    <t>PSA 2013 Part A Non Hospital Spending</t>
  </si>
  <si>
    <t>PSA 2013 Part B Non Hospital Spending</t>
  </si>
  <si>
    <t>PSA 2014 Part A benes</t>
  </si>
  <si>
    <t>PSA 2014 Part B benes</t>
  </si>
  <si>
    <t>PSA 2014 Part A Hospital Spending</t>
  </si>
  <si>
    <t>PSA 2014 Part B Hospital Spending</t>
  </si>
  <si>
    <t>PSA 2014 Part A Non Hospital Spending</t>
  </si>
  <si>
    <t>PSA 2014 Part B Non Hospital Spending</t>
  </si>
  <si>
    <t>PSA 2015 Part A benes</t>
  </si>
  <si>
    <t>PSA 2015 Part B benes</t>
  </si>
  <si>
    <t>PSA 2015 Part A Hospital Spending</t>
  </si>
  <si>
    <t>PSA 2015 Part B Hospital Spending</t>
  </si>
  <si>
    <t>PSA 2015 Part A Non Hospital Spending</t>
  </si>
  <si>
    <t>PSA 2015 Part B Non Hospital Spending</t>
  </si>
  <si>
    <t>Q</t>
  </si>
  <si>
    <t>R</t>
  </si>
  <si>
    <t>S</t>
  </si>
  <si>
    <t>T</t>
  </si>
  <si>
    <t>U</t>
  </si>
  <si>
    <t>V</t>
  </si>
  <si>
    <t>W</t>
  </si>
  <si>
    <t>X</t>
  </si>
  <si>
    <t>Y</t>
  </si>
  <si>
    <t>Z</t>
  </si>
  <si>
    <t>AA</t>
  </si>
  <si>
    <t>AB</t>
  </si>
  <si>
    <t>AC</t>
  </si>
  <si>
    <t>AD</t>
  </si>
  <si>
    <t>AE</t>
  </si>
  <si>
    <t>2014 over 2013 Part A Hosp Cost per Capita Trend</t>
  </si>
  <si>
    <t>2014 over 2013 Part A Non Hosp Cost per Capita Trend</t>
  </si>
  <si>
    <t>2014 over 2013 Part B Hosp Cost per Capita Trend</t>
  </si>
  <si>
    <t>2014 over 2013 Part B Non Hosp Cost per Capita Trend</t>
  </si>
  <si>
    <t>2014 over 2013 TCOC per Capita Trend</t>
  </si>
  <si>
    <t>Growth rate in Part B Hospital cost per capita within the PSA from 2013 to 2014.</t>
  </si>
  <si>
    <t>Growth rate in Total Cost of Care per Capita within the PSA from 2013 to 2014.</t>
  </si>
  <si>
    <t>Growth rate in Part B Non-Hospital Cost per Capita within the PSA from 2013 to 2014.</t>
  </si>
  <si>
    <t>Growth rate in Part A Non-Hospital Cost per Capita within the PSA from 2013 to 2014.</t>
  </si>
  <si>
    <t>Growth rate in Part A Hospital Cost per Capita within the PSA from 2013 to 2014.</t>
  </si>
  <si>
    <t>2015 over 2014 Part A Hosp Cost per Capita Trend</t>
  </si>
  <si>
    <t>2015 over 2014 Part A Non Hosp Cost per Capita Trend</t>
  </si>
  <si>
    <t>2015 over 2014 Part B Hosp Cost per Capita Trend</t>
  </si>
  <si>
    <t>2015 over 2014 Part B Non Hosp Cost per Capita Trend</t>
  </si>
  <si>
    <t>2015 over 2014 TCOC per Capita Trend</t>
  </si>
  <si>
    <t>Growth rate in Total Cost of Care per Capita within the PSA from 2014 to 2015.</t>
  </si>
  <si>
    <t>Growth rate in Part B Non-Hospital Cost per Capita within the PSA from 2014 to 2015.</t>
  </si>
  <si>
    <t>Growth rate in Part B Hospital Cost per Capita within the PSA from 2014 to 2015.</t>
  </si>
  <si>
    <t>Growth rate in Part A Non-Hospital Cost per Capita within the PSA from 2014 to 2015.</t>
  </si>
  <si>
    <t>Growth rate in Part A Hospital Cost per Capita within the PSA from 2014 to 2015.</t>
  </si>
  <si>
    <t>STATE AVERAGE (Unduplicated)</t>
  </si>
  <si>
    <t>US AVERAGE (Unduplicated)</t>
  </si>
  <si>
    <t xml:space="preserve">Fort Washington Medical Center </t>
  </si>
  <si>
    <t xml:space="preserve">MedStar Franklin Square Hospital Center </t>
  </si>
  <si>
    <t xml:space="preserve">MedStar Good Samaritan Hospital </t>
  </si>
  <si>
    <t xml:space="preserve">MedStar Southern Maryland Hospital Center </t>
  </si>
  <si>
    <t xml:space="preserve">MedStar Union Memorial Hospital </t>
  </si>
  <si>
    <t xml:space="preserve">University of Maryland Baltimore Washington Medical Center </t>
  </si>
  <si>
    <t xml:space="preserve">University of Maryland Charles Regional Medical Center </t>
  </si>
  <si>
    <t xml:space="preserve">University of Maryland Harford Memorial Hospital  </t>
  </si>
  <si>
    <t>University of Maryland Medical Center</t>
  </si>
  <si>
    <t>University of Maryland Medical Center Midtown Campus</t>
  </si>
  <si>
    <t>University of Maryland Shore Medical Center at Chestertown</t>
  </si>
  <si>
    <t>University of Maryland Shore Medical Center at Easton</t>
  </si>
  <si>
    <t>University of Maryland St. Joseph Medical Center</t>
  </si>
  <si>
    <t>University of Maryland Upper Chesapeake Medical Center</t>
  </si>
  <si>
    <t xml:space="preserve">Washington Adventist Hospital </t>
  </si>
  <si>
    <t>2013 epis</t>
  </si>
  <si>
    <t>2013 epis op major surg</t>
  </si>
  <si>
    <t>2013 non epis op other</t>
  </si>
  <si>
    <t>2013 ip epi &amp; fac cost</t>
  </si>
  <si>
    <t>2013 snf epi cost</t>
  </si>
  <si>
    <t>2013 hh epi cost</t>
  </si>
  <si>
    <t>2013 hosp epi cost</t>
  </si>
  <si>
    <t>2013 op epi major cost</t>
  </si>
  <si>
    <t>2013 op non epi other cost</t>
  </si>
  <si>
    <t>2013 epi prf cost</t>
  </si>
  <si>
    <t>2013 psa a benes</t>
  </si>
  <si>
    <t>2013 psa b benes</t>
  </si>
  <si>
    <t>2013 ip psa cost</t>
  </si>
  <si>
    <t>2013 snf psa cost</t>
  </si>
  <si>
    <t>2013 hh psa cost</t>
  </si>
  <si>
    <t>2013 hosp psa cost</t>
  </si>
  <si>
    <t>2013 op psa  cost</t>
  </si>
  <si>
    <t>2013 psa prf cost</t>
  </si>
  <si>
    <t>2013 ip psa non epi cost</t>
  </si>
  <si>
    <t>2013 snf psa non epi cost</t>
  </si>
  <si>
    <t>2013 hh psa non epi cost</t>
  </si>
  <si>
    <t>2013 hosp psa non epi cost</t>
  </si>
  <si>
    <t>2013 op psa non epi cost</t>
  </si>
  <si>
    <t>2013 psa non epi prf cost</t>
  </si>
  <si>
    <t>2014 epis</t>
  </si>
  <si>
    <t>2014 epis op major surg</t>
  </si>
  <si>
    <t>2014 non epis op other</t>
  </si>
  <si>
    <t>2014 ip epi &amp; fac cost</t>
  </si>
  <si>
    <t>2014 snf epi cost</t>
  </si>
  <si>
    <t>2014 hh epi cost</t>
  </si>
  <si>
    <t>2014 hosp epi cost</t>
  </si>
  <si>
    <t>2014 op epi major cost</t>
  </si>
  <si>
    <t>2014 op non epi other cost</t>
  </si>
  <si>
    <t>2014 epi prf cost</t>
  </si>
  <si>
    <t>2014 psa a benes</t>
  </si>
  <si>
    <t>2014 psa b benes</t>
  </si>
  <si>
    <t>2014 ip psa cost</t>
  </si>
  <si>
    <t>2014 snf psa cost</t>
  </si>
  <si>
    <t>2014 hh psa cost</t>
  </si>
  <si>
    <t>2014 hosp psa cost</t>
  </si>
  <si>
    <t>2014 op psa  cost</t>
  </si>
  <si>
    <t>2014 psa prf cost</t>
  </si>
  <si>
    <t>2014 ip psa non epi cost</t>
  </si>
  <si>
    <t>2014 snf psa non epi cost</t>
  </si>
  <si>
    <t>2014 hh psa non epi cost</t>
  </si>
  <si>
    <t>2014 hosp psa non epi cost</t>
  </si>
  <si>
    <t>2014 op psa non epi cost</t>
  </si>
  <si>
    <t>2014 psa non epi prf cost</t>
  </si>
  <si>
    <t>2015 epis</t>
  </si>
  <si>
    <t>2015 epis op major surg</t>
  </si>
  <si>
    <t>2015 non epis op other</t>
  </si>
  <si>
    <t>2015 ip epi &amp; fac cost</t>
  </si>
  <si>
    <t>2015 snf epi cost</t>
  </si>
  <si>
    <t>2015 hh epi cost</t>
  </si>
  <si>
    <t>2015 hosp epi cost</t>
  </si>
  <si>
    <t>2015 op epi major cost</t>
  </si>
  <si>
    <t>2015 op non epi other cost</t>
  </si>
  <si>
    <t>2015 epi prf cost</t>
  </si>
  <si>
    <t>2015 psa a benes</t>
  </si>
  <si>
    <t>2015 psa b benes</t>
  </si>
  <si>
    <t>2015 ip psa cost</t>
  </si>
  <si>
    <t>2015 snf psa cost</t>
  </si>
  <si>
    <t>2015 hh psa cost</t>
  </si>
  <si>
    <t>2015 hosp psa cost</t>
  </si>
  <si>
    <t>2015 op psa  cost</t>
  </si>
  <si>
    <t>2015 psa prf cost</t>
  </si>
  <si>
    <t>2015 ip psa non epi cost</t>
  </si>
  <si>
    <t>2015 snf psa non epi cost</t>
  </si>
  <si>
    <t>2015 hh psa non epi cost</t>
  </si>
  <si>
    <t>2015 hosp psa non epi cost</t>
  </si>
  <si>
    <t>2015 op psa non epi cost</t>
  </si>
  <si>
    <t>2015 psa non epi prf cost</t>
  </si>
  <si>
    <t>2014 EPISODES</t>
  </si>
  <si>
    <t>2014 EPISODES COST PER EPISODE</t>
  </si>
  <si>
    <t>2014 EPISODES COST PER CAPITA</t>
  </si>
  <si>
    <t>2014 NON EPISODES PSA PER CAPITA</t>
  </si>
  <si>
    <t>2014 COST PER CAPITA</t>
  </si>
  <si>
    <t>2013 EPISODES</t>
  </si>
  <si>
    <t>2013 EPISODES COST PER EPISODE</t>
  </si>
  <si>
    <t>2013 EPISODES COST PER CAPITA</t>
  </si>
  <si>
    <t>2013 NON EPISODES PSA PER CAPITA</t>
  </si>
  <si>
    <t>2013 COST PER CAPITA</t>
  </si>
  <si>
    <t>Percentage of 2015 Total PSA Cost per Capita for which facility episodes are responsible.</t>
  </si>
  <si>
    <t>2015 SHARE OF COST PER CAPITA CAPTURED BY EPISODE</t>
  </si>
  <si>
    <t># of episodes in 2014 as defined by either an Inpatient Stay or an Outpatient Major Procedure (BETOS).</t>
  </si>
  <si>
    <t>Total cost of care per episode in 2014 as defined by all inpatient and outpatient cost at the facility plus any other cost within 30 days of the inpatient or op major procedure.</t>
  </si>
  <si>
    <t>Total episode cost of care per capita (PSA Membership) in 2014 as defined by all inpatient and outpatient cost at the facility plus any other cost within 30 days of the inpatient or op major procedure.</t>
  </si>
  <si>
    <t>Residual Total cost of care per capita (PSA Membership) in 2014 for all PSA cost outside of Inpatient, Outpatient and other costs not tied to an episode.</t>
  </si>
  <si>
    <t># of episodes in 2013 as defined by either an Inpatient Stay or an Outpatient Major Procedure (BETOS).</t>
  </si>
  <si>
    <t>Total cost of care per episode in 2013 as defined by all inpatient and outpatient cost at the facility plus any other cost within 30 days of the inpatient or op major procedure.</t>
  </si>
  <si>
    <t>Total episode cost of care per capita (PSA Membership) in 2013 as defined by all inpatient and outpatient cost at the facility plus any other cost within 30 days of the inpatient or op major procedure.</t>
  </si>
  <si>
    <t>Residual Total cost of care per capita (PSA Membership) in 2013 for all PSA cost outside of Inpatient, Outpatient and other costs not tied to an episode.</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</si>
  <si>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</si>
  <si>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</si>
  <si>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</si>
  <si>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</si>
  <si>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</si>
  <si>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</si>
  <si>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</si>
  <si>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</si>
  <si>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</si>
  <si>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</si>
  <si>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</si>
  <si>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</si>
  <si>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</si>
  <si>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</si>
  <si>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</si>
  <si>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</si>
  <si>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</si>
  <si>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</si>
  <si>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</si>
  <si>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</si>
  <si>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</si>
  <si>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</si>
  <si>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</si>
  <si>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</si>
  <si>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</si>
  <si>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</si>
  <si>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2013 Episodes Cost per Capita + 2013 Non Episodes PSA per Capita (BY+BZ).</t>
  </si>
  <si>
    <t>2014 Episodes Cost per Capita + 2014 Non Episodes PSA per Capita (CD+CF).</t>
  </si>
  <si>
    <t>2015 Episodes Cost per Capita + 2015 Non Episodes PSA per Capita (CI+CJ).</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</si>
</sst>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0.0%"/>
    <numFmt numFmtId="165" formatCode="0.0000000000000000%"/>
  </numFmts>
  <fonts count="10"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8"/>
      <color theme="1"/>
      <name val="Calibri"/>
      <family val="2"/>
      <scheme val="minor"/>
    </font>
    <font>
      <sz val="8"/>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3">
    <xf numFmtId="0" fontId="0" fillId="0" borderId="0" xfId="0"/>
    <xf numFmtId="2" fontId="1" fillId="0" borderId="0" xfId="0" applyNumberFormat="1" applyFont="1" applyAlignment="1">
      <alignment wrapText="1"/>
    </xf>
    <xf numFmtId="38" fontId="0" fillId="0" borderId="0" xfId="0" applyNumberFormat="1" applyFont="1"/>
    <xf numFmtId="0" fontId="0" fillId="0" borderId="0" xfId="0" applyFont="1"/>
    <xf numFmtId="38" fontId="0" fillId="0" borderId="1" xfId="0" applyNumberFormat="1" applyFont="1" applyBorder="1"/>
    <xf numFmtId="164" fontId="0" fillId="2" borderId="1" xfId="0" applyNumberFormat="1" applyFont="1" applyFill="1" applyBorder="1" applyAlignment="1">
      <alignment horizontal="center"/>
    </xf>
    <xf numFmtId="164" fontId="0" fillId="5" borderId="1" xfId="0" applyNumberFormat="1" applyFont="1" applyFill="1" applyBorder="1" applyAlignment="1">
      <alignment horizontal="center"/>
    </xf>
    <xf numFmtId="0" fontId="0" fillId="0" borderId="0" xfId="0"/>
    <xf numFmtId="164" fontId="0" fillId="7" borderId="1" xfId="0" applyNumberFormat="1" applyFont="1" applyFill="1" applyBorder="1" applyAlignment="1">
      <alignment horizontal="center"/>
    </xf>
    <xf numFmtId="0" fontId="1" fillId="0" borderId="0" xfId="0" applyFont="1" applyFill="1"/>
    <xf numFmtId="38" fontId="0" fillId="0" borderId="0" xfId="0" applyNumberFormat="1" applyFont="1" applyFill="1"/>
    <xf numFmtId="0" fontId="0" fillId="0" borderId="0" xfId="0" applyFont="1" applyFill="1"/>
    <xf numFmtId="164" fontId="0" fillId="0" borderId="0" xfId="0" applyNumberFormat="1" applyFont="1" applyFill="1" applyAlignment="1">
      <alignment horizontal="center"/>
    </xf>
    <xf numFmtId="0" fontId="0" fillId="0" borderId="0" xfId="0" applyFont="1" applyFill="1" applyAlignment="1">
      <alignment horizontal="center"/>
    </xf>
    <xf numFmtId="2" fontId="3" fillId="8" borderId="1" xfId="0" applyNumberFormat="1" applyFont="1" applyFill="1" applyBorder="1" applyAlignment="1">
      <alignment wrapText="1"/>
    </xf>
    <xf numFmtId="2" fontId="1" fillId="8" borderId="1" xfId="0" applyNumberFormat="1" applyFont="1" applyFill="1" applyBorder="1" applyAlignment="1">
      <alignment wrapText="1"/>
    </xf>
    <xf numFmtId="164" fontId="1" fillId="8" borderId="1" xfId="0" applyNumberFormat="1" applyFont="1" applyFill="1" applyBorder="1" applyAlignment="1">
      <alignment horizontal="center" wrapText="1"/>
    </xf>
    <xf numFmtId="2" fontId="1" fillId="8" borderId="1" xfId="0" applyNumberFormat="1" applyFont="1" applyFill="1" applyBorder="1" applyAlignment="1">
      <alignment horizontal="center" wrapText="1"/>
    </xf>
    <xf numFmtId="164" fontId="1" fillId="8" borderId="1" xfId="0" applyNumberFormat="1" applyFont="1" applyFill="1" applyBorder="1" applyAlignment="1">
      <alignment horizontal="center"/>
    </xf>
    <xf numFmtId="38" fontId="1" fillId="0" borderId="1" xfId="0" applyNumberFormat="1" applyFont="1" applyBorder="1"/>
    <xf numFmtId="164" fontId="1" fillId="2" borderId="1" xfId="0" applyNumberFormat="1" applyFont="1" applyFill="1" applyBorder="1" applyAlignment="1">
      <alignment horizontal="center"/>
    </xf>
    <xf numFmtId="164" fontId="1" fillId="5" borderId="1" xfId="0" applyNumberFormat="1" applyFont="1" applyFill="1" applyBorder="1" applyAlignment="1">
      <alignment horizontal="center"/>
    </xf>
    <xf numFmtId="0" fontId="3" fillId="0" borderId="1" xfId="0" quotePrefix="1" applyFont="1" applyFill="1" applyBorder="1" applyAlignment="1">
      <alignment vertical="top"/>
    </xf>
    <xf numFmtId="0" fontId="2" fillId="0" borderId="1" xfId="0" quotePrefix="1" applyFont="1" applyFill="1" applyBorder="1" applyAlignment="1">
      <alignment vertical="top"/>
    </xf>
    <xf numFmtId="0" fontId="2" fillId="0" borderId="0" xfId="0" applyFont="1" applyFill="1"/>
    <xf numFmtId="0" fontId="4" fillId="0" borderId="0" xfId="0" applyFont="1"/>
    <xf numFmtId="0" fontId="4" fillId="0" borderId="0" xfId="0" applyFont="1" applyFill="1"/>
    <xf numFmtId="38" fontId="4" fillId="0" borderId="0" xfId="0" applyNumberFormat="1" applyFont="1" applyFill="1" applyAlignment="1">
      <alignment horizontal="center"/>
    </xf>
    <xf numFmtId="0" fontId="4" fillId="0" borderId="0" xfId="0" applyFont="1" applyFill="1" applyAlignment="1">
      <alignment horizontal="center"/>
    </xf>
    <xf numFmtId="0" fontId="6" fillId="0" borderId="0" xfId="0" applyFont="1" applyFill="1" applyAlignment="1">
      <alignment horizontal="center"/>
    </xf>
    <xf numFmtId="38" fontId="6" fillId="0" borderId="0" xfId="0" applyNumberFormat="1" applyFont="1" applyFill="1" applyAlignment="1">
      <alignment horizontal="center"/>
    </xf>
    <xf numFmtId="0" fontId="5" fillId="0" borderId="0" xfId="0" applyNumberFormat="1" applyFont="1" applyAlignment="1">
      <alignment wrapText="1"/>
    </xf>
    <xf numFmtId="0" fontId="5" fillId="8" borderId="1" xfId="0" applyNumberFormat="1" applyFont="1" applyFill="1" applyBorder="1" applyAlignment="1">
      <alignment horizontal="center" wrapText="1"/>
    </xf>
    <xf numFmtId="6" fontId="5" fillId="8" borderId="1" xfId="0" applyNumberFormat="1" applyFont="1" applyFill="1" applyBorder="1" applyAlignment="1">
      <alignment horizontal="center" wrapText="1"/>
    </xf>
    <xf numFmtId="0" fontId="7" fillId="8" borderId="1" xfId="0" applyNumberFormat="1" applyFont="1" applyFill="1" applyBorder="1" applyAlignment="1">
      <alignment horizontal="center" wrapText="1"/>
    </xf>
    <xf numFmtId="0" fontId="4" fillId="0" borderId="0" xfId="0" applyFont="1" applyFill="1" applyAlignment="1">
      <alignment horizontal="left" vertical="top"/>
    </xf>
    <xf numFmtId="38" fontId="4" fillId="6" borderId="0" xfId="0" applyNumberFormat="1" applyFont="1" applyFill="1" applyAlignment="1">
      <alignment horizontal="center"/>
    </xf>
    <xf numFmtId="0" fontId="4" fillId="6" borderId="0" xfId="0" applyFont="1" applyFill="1" applyAlignment="1">
      <alignment horizontal="center"/>
    </xf>
    <xf numFmtId="0" fontId="6" fillId="6" borderId="0" xfId="0" applyFont="1" applyFill="1" applyAlignment="1">
      <alignment horizontal="center"/>
    </xf>
    <xf numFmtId="0" fontId="4" fillId="4" borderId="0" xfId="0" applyFont="1" applyFill="1" applyAlignment="1">
      <alignment horizontal="center"/>
    </xf>
    <xf numFmtId="0" fontId="4" fillId="3" borderId="0" xfId="0" applyFont="1" applyFill="1" applyAlignment="1">
      <alignment horizontal="center"/>
    </xf>
    <xf numFmtId="0" fontId="5" fillId="0" borderId="0" xfId="0" applyFont="1" applyFill="1" applyAlignment="1"/>
    <xf numFmtId="164" fontId="1" fillId="8" borderId="2" xfId="0" applyNumberFormat="1" applyFont="1" applyFill="1" applyBorder="1" applyAlignment="1">
      <alignment horizontal="center"/>
    </xf>
    <xf numFmtId="38" fontId="0" fillId="0" borderId="0" xfId="0" applyNumberFormat="1"/>
    <xf numFmtId="6" fontId="0" fillId="0" borderId="0" xfId="0" applyNumberFormat="1"/>
    <xf numFmtId="164" fontId="0" fillId="0" borderId="0" xfId="0" applyNumberFormat="1"/>
    <xf numFmtId="8" fontId="0" fillId="0" borderId="0" xfId="0" applyNumberFormat="1"/>
    <xf numFmtId="0" fontId="0" fillId="0" borderId="0" xfId="0" applyAlignment="1">
      <alignment horizontal="left" vertical="top"/>
    </xf>
    <xf numFmtId="0" fontId="2" fillId="9" borderId="1" xfId="0" quotePrefix="1" applyFont="1" applyFill="1" applyBorder="1" applyAlignment="1">
      <alignment vertical="top"/>
    </xf>
    <xf numFmtId="0" fontId="0" fillId="0" borderId="0" xfId="0" applyAlignment="1">
      <alignment wrapText="1"/>
    </xf>
    <xf numFmtId="38" fontId="0" fillId="0" borderId="0" xfId="0" applyNumberFormat="1" applyAlignment="1">
      <alignment wrapText="1"/>
    </xf>
    <xf numFmtId="6" fontId="0" fillId="0" borderId="0" xfId="0" applyNumberFormat="1" applyAlignment="1">
      <alignment wrapText="1"/>
    </xf>
    <xf numFmtId="164" fontId="8" fillId="8" borderId="1" xfId="0" applyNumberFormat="1" applyFont="1" applyFill="1" applyBorder="1" applyAlignment="1">
      <alignment horizontal="center" wrapText="1"/>
    </xf>
    <xf numFmtId="2" fontId="8" fillId="8" borderId="1" xfId="0" applyNumberFormat="1" applyFont="1" applyFill="1" applyBorder="1" applyAlignment="1">
      <alignment horizontal="center" wrapText="1"/>
    </xf>
    <xf numFmtId="0" fontId="8" fillId="0" borderId="0" xfId="0" applyNumberFormat="1" applyFont="1" applyAlignment="1">
      <alignment wrapText="1"/>
    </xf>
    <xf numFmtId="0" fontId="8" fillId="8" borderId="1" xfId="0" applyNumberFormat="1" applyFont="1" applyFill="1" applyBorder="1" applyAlignment="1">
      <alignment wrapText="1"/>
    </xf>
    <xf numFmtId="0" fontId="8" fillId="8" borderId="1" xfId="0" applyNumberFormat="1" applyFont="1" applyFill="1" applyBorder="1" applyAlignment="1">
      <alignment horizontal="center" wrapText="1"/>
    </xf>
    <xf numFmtId="6" fontId="8" fillId="8" borderId="1" xfId="0" applyNumberFormat="1" applyFont="1" applyFill="1" applyBorder="1" applyAlignment="1">
      <alignment horizontal="center" wrapText="1"/>
    </xf>
    <xf numFmtId="0" fontId="9" fillId="8" borderId="1" xfId="0" applyNumberFormat="1" applyFont="1" applyFill="1" applyBorder="1" applyAlignment="1">
      <alignment horizontal="center" wrapText="1"/>
    </xf>
    <xf numFmtId="0" fontId="3" fillId="8" borderId="1" xfId="0" applyFont="1" applyFill="1" applyBorder="1" applyAlignment="1">
      <alignment horizontal="center"/>
    </xf>
    <xf numFmtId="0" fontId="1" fillId="8" borderId="1" xfId="0" applyFont="1" applyFill="1" applyBorder="1" applyAlignment="1">
      <alignment horizontal="center"/>
    </xf>
    <xf numFmtId="165" fontId="0" fillId="7" borderId="1" xfId="0" applyNumberFormat="1" applyFont="1" applyFill="1" applyBorder="1" applyAlignment="1">
      <alignment horizontal="center"/>
    </xf>
    <xf numFmtId="164" fontId="1" fillId="7" borderId="0" xfId="0" applyNumberFormat="1" applyFont="1" applyFill="1" applyAlignment="1">
      <alignment horizontal="center"/>
    </xf>
    <xf numFmtId="6" fontId="1" fillId="2" borderId="1" xfId="0" applyNumberFormat="1" applyFont="1" applyFill="1" applyBorder="1" applyAlignment="1">
      <alignment horizontal="center"/>
    </xf>
    <xf numFmtId="6" fontId="0" fillId="2" borderId="1" xfId="0" applyNumberFormat="1" applyFont="1" applyFill="1" applyBorder="1" applyAlignment="1">
      <alignment horizontal="center"/>
    </xf>
    <xf numFmtId="0" fontId="5" fillId="0" borderId="0" xfId="0" applyFont="1" applyFill="1" applyAlignment="1">
      <alignment horizontal="left"/>
    </xf>
    <xf numFmtId="0" fontId="5" fillId="8" borderId="1" xfId="0" applyNumberFormat="1" applyFont="1" applyFill="1" applyBorder="1" applyAlignment="1">
      <alignment horizontal="left" wrapText="1"/>
    </xf>
    <xf numFmtId="0" fontId="8" fillId="8" borderId="1" xfId="0" applyNumberFormat="1" applyFont="1" applyFill="1" applyBorder="1" applyAlignment="1">
      <alignment horizontal="left" wrapText="1"/>
    </xf>
    <xf numFmtId="0" fontId="4" fillId="0" borderId="0" xfId="0" applyFont="1" applyFill="1" applyAlignment="1">
      <alignment horizontal="left"/>
    </xf>
    <xf numFmtId="0" fontId="5" fillId="0" borderId="0" xfId="0" applyFont="1"/>
    <xf numFmtId="164" fontId="1" fillId="8" borderId="2" xfId="0" applyNumberFormat="1" applyFont="1" applyFill="1" applyBorder="1" applyAlignment="1">
      <alignment horizontal="left"/>
    </xf>
    <xf numFmtId="0" fontId="1" fillId="8" borderId="2" xfId="0" applyFont="1" applyFill="1" applyBorder="1" applyAlignment="1">
      <alignment horizontal="center"/>
    </xf>
    <xf numFmtId="0" fontId="5" fillId="0" borderId="1" xfId="0" applyFont="1" applyBorder="1"/>
    <xf numFmtId="38" fontId="1" fillId="0" borderId="1" xfId="0" applyNumberFormat="1" applyFont="1" applyBorder="1" applyAlignment="1">
      <alignment horizontal="center"/>
    </xf>
    <xf numFmtId="38" fontId="1" fillId="10" borderId="1" xfId="0" applyNumberFormat="1" applyFont="1" applyFill="1" applyBorder="1" applyAlignment="1">
      <alignment horizontal="center"/>
    </xf>
    <xf numFmtId="6" fontId="1" fillId="10" borderId="1" xfId="0" applyNumberFormat="1" applyFont="1" applyFill="1" applyBorder="1" applyAlignment="1">
      <alignment horizontal="center"/>
    </xf>
    <xf numFmtId="38" fontId="1" fillId="2" borderId="1" xfId="0" applyNumberFormat="1" applyFont="1" applyFill="1" applyBorder="1" applyAlignment="1">
      <alignment horizontal="center"/>
    </xf>
    <xf numFmtId="38" fontId="1" fillId="6" borderId="1" xfId="0" applyNumberFormat="1" applyFont="1" applyFill="1" applyBorder="1" applyAlignment="1">
      <alignment horizontal="center"/>
    </xf>
    <xf numFmtId="6" fontId="1" fillId="6" borderId="1" xfId="0" applyNumberFormat="1" applyFont="1" applyFill="1" applyBorder="1" applyAlignment="1">
      <alignment horizontal="center"/>
    </xf>
    <xf numFmtId="6" fontId="3" fillId="6" borderId="1" xfId="0" applyNumberFormat="1" applyFont="1" applyFill="1" applyBorder="1" applyAlignment="1">
      <alignment horizontal="center"/>
    </xf>
    <xf numFmtId="164" fontId="3" fillId="6" borderId="1" xfId="0" applyNumberFormat="1" applyFont="1" applyFill="1" applyBorder="1" applyAlignment="1">
      <alignment horizontal="center"/>
    </xf>
    <xf numFmtId="164" fontId="1" fillId="4" borderId="1" xfId="0" applyNumberFormat="1" applyFont="1" applyFill="1" applyBorder="1" applyAlignment="1">
      <alignment horizontal="center"/>
    </xf>
    <xf numFmtId="164" fontId="1" fillId="3" borderId="1" xfId="0" applyNumberFormat="1" applyFont="1" applyFill="1" applyBorder="1" applyAlignment="1">
      <alignment horizontal="center"/>
    </xf>
    <xf numFmtId="0" fontId="4" fillId="0" borderId="1" xfId="0" applyFont="1" applyBorder="1"/>
    <xf numFmtId="0" fontId="4" fillId="0" borderId="1" xfId="0" applyFont="1" applyBorder="1" applyAlignment="1">
      <alignment horizontal="left" vertical="top"/>
    </xf>
    <xf numFmtId="6" fontId="2" fillId="6" borderId="1" xfId="0" applyNumberFormat="1" applyFont="1" applyFill="1" applyBorder="1" applyAlignment="1">
      <alignment horizontal="center"/>
    </xf>
    <xf numFmtId="164" fontId="2" fillId="6" borderId="1" xfId="0" applyNumberFormat="1" applyFont="1" applyFill="1" applyBorder="1" applyAlignment="1">
      <alignment horizontal="center"/>
    </xf>
    <xf numFmtId="0" fontId="4" fillId="0" borderId="1" xfId="0" applyFont="1" applyFill="1" applyBorder="1" applyAlignment="1">
      <alignment horizontal="left" vertical="top"/>
    </xf>
    <xf numFmtId="0" fontId="1" fillId="0" borderId="1" xfId="0" applyFont="1" applyFill="1" applyBorder="1" applyAlignment="1">
      <alignment horizontal="left"/>
    </xf>
    <xf numFmtId="0" fontId="1" fillId="0" borderId="1" xfId="0" applyFont="1" applyFill="1" applyBorder="1"/>
    <xf numFmtId="38" fontId="0" fillId="6" borderId="1" xfId="0" applyNumberFormat="1" applyFont="1" applyFill="1" applyBorder="1" applyAlignment="1">
      <alignment horizontal="center"/>
    </xf>
    <xf numFmtId="0" fontId="0" fillId="6" borderId="1" xfId="0" applyFont="1" applyFill="1" applyBorder="1" applyAlignment="1">
      <alignment horizontal="center"/>
    </xf>
    <xf numFmtId="0" fontId="3" fillId="6" borderId="1" xfId="0" applyFont="1" applyFill="1" applyBorder="1" applyAlignment="1">
      <alignment horizontal="center"/>
    </xf>
    <xf numFmtId="0" fontId="1" fillId="4" borderId="1" xfId="0" applyFont="1" applyFill="1" applyBorder="1" applyAlignment="1">
      <alignment horizontal="center"/>
    </xf>
    <xf numFmtId="0" fontId="1" fillId="3" borderId="1" xfId="0" applyFont="1" applyFill="1" applyBorder="1" applyAlignment="1">
      <alignment horizontal="center"/>
    </xf>
    <xf numFmtId="0" fontId="0" fillId="0" borderId="1" xfId="0" applyFont="1" applyBorder="1" applyAlignment="1">
      <alignment horizontal="left"/>
    </xf>
    <xf numFmtId="38" fontId="0" fillId="0" borderId="1" xfId="0" applyNumberFormat="1" applyFont="1" applyBorder="1" applyAlignment="1">
      <alignment horizontal="center"/>
    </xf>
    <xf numFmtId="38" fontId="0" fillId="10" borderId="1" xfId="0" applyNumberFormat="1" applyFont="1" applyFill="1" applyBorder="1" applyAlignment="1">
      <alignment horizontal="center"/>
    </xf>
    <xf numFmtId="6" fontId="0" fillId="10" borderId="1" xfId="0" applyNumberFormat="1" applyFont="1" applyFill="1" applyBorder="1" applyAlignment="1">
      <alignment horizontal="center"/>
    </xf>
    <xf numFmtId="38" fontId="0" fillId="2" borderId="1" xfId="0" applyNumberFormat="1" applyFont="1" applyFill="1" applyBorder="1" applyAlignment="1">
      <alignment horizontal="center"/>
    </xf>
    <xf numFmtId="6" fontId="0" fillId="6" borderId="1" xfId="0" applyNumberFormat="1" applyFont="1" applyFill="1" applyBorder="1" applyAlignment="1">
      <alignment horizontal="center"/>
    </xf>
    <xf numFmtId="164" fontId="0" fillId="4" borderId="1" xfId="0" applyNumberFormat="1" applyFont="1" applyFill="1" applyBorder="1" applyAlignment="1">
      <alignment horizontal="center"/>
    </xf>
    <xf numFmtId="164" fontId="0" fillId="3"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8"/>
  <sheetViews>
    <sheetView tabSelected="1" workbookViewId="0">
      <pane xSplit="1" ySplit="2" topLeftCell="T3" activePane="bottomRight" state="frozen"/>
      <selection pane="topRight" activeCell="B1" sqref="B1"/>
      <selection pane="bottomLeft" activeCell="A8" sqref="A8"/>
      <selection pane="bottomRight" activeCell="Z5" sqref="Z5"/>
    </sheetView>
  </sheetViews>
  <sheetFormatPr defaultColWidth="9.1796875" defaultRowHeight="14.5" x14ac:dyDescent="0.35"/>
  <cols>
    <col min="1" max="1" width="40.81640625" style="24" bestFit="1" customWidth="1"/>
    <col min="2" max="3" width="10.81640625" style="2" hidden="1" customWidth="1"/>
    <col min="4" max="4" width="15.7265625" style="2" hidden="1" customWidth="1"/>
    <col min="5" max="5" width="15.54296875" style="3" hidden="1" customWidth="1"/>
    <col min="6" max="6" width="15" style="3" hidden="1" customWidth="1"/>
    <col min="7" max="7" width="15.54296875" style="3" hidden="1" customWidth="1"/>
    <col min="8" max="9" width="10.81640625" style="3" hidden="1" customWidth="1"/>
    <col min="10" max="10" width="15.54296875" style="3" hidden="1" customWidth="1"/>
    <col min="11" max="12" width="14.54296875" style="3" hidden="1" customWidth="1"/>
    <col min="13" max="13" width="15.54296875" style="3" hidden="1" customWidth="1"/>
    <col min="14" max="15" width="10.81640625" style="3" hidden="1" customWidth="1"/>
    <col min="16" max="16" width="15.54296875" style="3" hidden="1" customWidth="1"/>
    <col min="17" max="18" width="14.54296875" style="3" hidden="1" customWidth="1"/>
    <col min="19" max="19" width="15.54296875" style="3" hidden="1" customWidth="1"/>
    <col min="20" max="21" width="14.453125" style="12" customWidth="1"/>
    <col min="22" max="31" width="14.453125" style="13" customWidth="1"/>
    <col min="32" max="16384" width="9.1796875" style="3"/>
  </cols>
  <sheetData>
    <row r="1" spans="1:31" x14ac:dyDescent="0.35">
      <c r="A1" s="9" t="s">
        <v>89</v>
      </c>
      <c r="B1" s="10"/>
      <c r="C1" s="10"/>
      <c r="D1" s="10"/>
      <c r="E1" s="11"/>
      <c r="F1" s="11"/>
      <c r="G1" s="11"/>
      <c r="H1" s="11"/>
      <c r="I1" s="11"/>
      <c r="J1" s="11"/>
      <c r="K1" s="11"/>
      <c r="L1" s="11"/>
      <c r="M1" s="11"/>
      <c r="N1" s="11"/>
      <c r="O1" s="11"/>
      <c r="P1" s="11"/>
      <c r="Q1" s="11"/>
      <c r="R1" s="11"/>
      <c r="S1" s="11"/>
    </row>
    <row r="2" spans="1:31" s="1" customFormat="1" ht="58" x14ac:dyDescent="0.35">
      <c r="A2" s="14" t="s">
        <v>52</v>
      </c>
      <c r="B2" s="17" t="s">
        <v>139</v>
      </c>
      <c r="C2" s="17" t="s">
        <v>140</v>
      </c>
      <c r="D2" s="17" t="s">
        <v>141</v>
      </c>
      <c r="E2" s="17" t="s">
        <v>142</v>
      </c>
      <c r="F2" s="17" t="s">
        <v>143</v>
      </c>
      <c r="G2" s="17" t="s">
        <v>144</v>
      </c>
      <c r="H2" s="17" t="s">
        <v>145</v>
      </c>
      <c r="I2" s="17" t="s">
        <v>146</v>
      </c>
      <c r="J2" s="17" t="s">
        <v>147</v>
      </c>
      <c r="K2" s="17" t="s">
        <v>148</v>
      </c>
      <c r="L2" s="17" t="s">
        <v>149</v>
      </c>
      <c r="M2" s="17" t="s">
        <v>150</v>
      </c>
      <c r="N2" s="17" t="s">
        <v>151</v>
      </c>
      <c r="O2" s="17" t="s">
        <v>152</v>
      </c>
      <c r="P2" s="17" t="s">
        <v>153</v>
      </c>
      <c r="Q2" s="17" t="s">
        <v>154</v>
      </c>
      <c r="R2" s="17" t="s">
        <v>155</v>
      </c>
      <c r="S2" s="17" t="s">
        <v>156</v>
      </c>
      <c r="T2" s="16" t="s">
        <v>63</v>
      </c>
      <c r="U2" s="16" t="s">
        <v>62</v>
      </c>
      <c r="V2" s="17" t="s">
        <v>172</v>
      </c>
      <c r="W2" s="17" t="s">
        <v>173</v>
      </c>
      <c r="X2" s="17" t="s">
        <v>174</v>
      </c>
      <c r="Y2" s="17" t="s">
        <v>175</v>
      </c>
      <c r="Z2" s="17" t="s">
        <v>176</v>
      </c>
      <c r="AA2" s="17" t="s">
        <v>182</v>
      </c>
      <c r="AB2" s="17" t="s">
        <v>183</v>
      </c>
      <c r="AC2" s="17" t="s">
        <v>184</v>
      </c>
      <c r="AD2" s="17" t="s">
        <v>185</v>
      </c>
      <c r="AE2" s="17" t="s">
        <v>186</v>
      </c>
    </row>
    <row r="3" spans="1:31" s="1" customFormat="1" ht="69" customHeight="1" x14ac:dyDescent="0.35">
      <c r="A3" s="14"/>
      <c r="B3" s="15"/>
      <c r="C3" s="15"/>
      <c r="D3" s="15"/>
      <c r="E3" s="15"/>
      <c r="F3" s="15"/>
      <c r="G3" s="15"/>
      <c r="H3" s="15"/>
      <c r="I3" s="15"/>
      <c r="J3" s="15"/>
      <c r="K3" s="15"/>
      <c r="L3" s="15"/>
      <c r="M3" s="15"/>
      <c r="N3" s="15"/>
      <c r="O3" s="15"/>
      <c r="P3" s="15"/>
      <c r="Q3" s="15"/>
      <c r="R3" s="15"/>
      <c r="S3" s="15"/>
      <c r="T3" s="52" t="s">
        <v>123</v>
      </c>
      <c r="U3" s="52" t="s">
        <v>124</v>
      </c>
      <c r="V3" s="53" t="s">
        <v>181</v>
      </c>
      <c r="W3" s="53" t="s">
        <v>180</v>
      </c>
      <c r="X3" s="53" t="s">
        <v>177</v>
      </c>
      <c r="Y3" s="53" t="s">
        <v>179</v>
      </c>
      <c r="Z3" s="53" t="s">
        <v>178</v>
      </c>
      <c r="AA3" s="53" t="s">
        <v>191</v>
      </c>
      <c r="AB3" s="53" t="s">
        <v>190</v>
      </c>
      <c r="AC3" s="53" t="s">
        <v>189</v>
      </c>
      <c r="AD3" s="53" t="s">
        <v>188</v>
      </c>
      <c r="AE3" s="53" t="s">
        <v>187</v>
      </c>
    </row>
    <row r="4" spans="1:31" x14ac:dyDescent="0.35">
      <c r="A4" s="59"/>
      <c r="B4" s="18" t="s">
        <v>64</v>
      </c>
      <c r="C4" s="18" t="s">
        <v>65</v>
      </c>
      <c r="D4" s="18" t="s">
        <v>66</v>
      </c>
      <c r="E4" s="18" t="s">
        <v>67</v>
      </c>
      <c r="F4" s="18" t="s">
        <v>68</v>
      </c>
      <c r="G4" s="18" t="s">
        <v>69</v>
      </c>
      <c r="H4" s="18" t="s">
        <v>70</v>
      </c>
      <c r="I4" s="18" t="s">
        <v>71</v>
      </c>
      <c r="J4" s="18" t="s">
        <v>72</v>
      </c>
      <c r="K4" s="18" t="s">
        <v>73</v>
      </c>
      <c r="L4" s="18" t="s">
        <v>74</v>
      </c>
      <c r="M4" s="60" t="s">
        <v>86</v>
      </c>
      <c r="N4" s="60" t="s">
        <v>91</v>
      </c>
      <c r="O4" s="60" t="s">
        <v>92</v>
      </c>
      <c r="P4" s="60" t="s">
        <v>93</v>
      </c>
      <c r="Q4" s="60" t="s">
        <v>157</v>
      </c>
      <c r="R4" s="60" t="s">
        <v>158</v>
      </c>
      <c r="S4" s="60" t="s">
        <v>159</v>
      </c>
      <c r="T4" s="60" t="s">
        <v>160</v>
      </c>
      <c r="U4" s="60" t="s">
        <v>161</v>
      </c>
      <c r="V4" s="60" t="s">
        <v>162</v>
      </c>
      <c r="W4" s="60" t="s">
        <v>163</v>
      </c>
      <c r="X4" s="60" t="s">
        <v>164</v>
      </c>
      <c r="Y4" s="60" t="s">
        <v>165</v>
      </c>
      <c r="Z4" s="60" t="s">
        <v>166</v>
      </c>
      <c r="AA4" s="60" t="s">
        <v>167</v>
      </c>
      <c r="AB4" s="60" t="s">
        <v>168</v>
      </c>
      <c r="AC4" s="60" t="s">
        <v>169</v>
      </c>
      <c r="AD4" s="60" t="s">
        <v>170</v>
      </c>
      <c r="AE4" s="60" t="s">
        <v>171</v>
      </c>
    </row>
    <row r="5" spans="1:31" x14ac:dyDescent="0.35">
      <c r="A5" s="22" t="s">
        <v>192</v>
      </c>
      <c r="B5" s="19">
        <v>793092.41666666663</v>
      </c>
      <c r="C5" s="19">
        <v>706849.58333333337</v>
      </c>
      <c r="D5" s="19">
        <v>3097058499.8000002</v>
      </c>
      <c r="E5" s="19">
        <v>1273353461.4000001</v>
      </c>
      <c r="F5" s="19">
        <v>1215197254.96</v>
      </c>
      <c r="G5" s="19">
        <v>2317212255.4699998</v>
      </c>
      <c r="H5" s="19">
        <v>818502.33333333337</v>
      </c>
      <c r="I5" s="19">
        <v>729874.66666666663</v>
      </c>
      <c r="J5" s="19">
        <v>3103374825.9300003</v>
      </c>
      <c r="K5" s="19">
        <v>1355653171.76</v>
      </c>
      <c r="L5" s="19">
        <v>1241259745.8899999</v>
      </c>
      <c r="M5" s="19">
        <v>2403774277.3400002</v>
      </c>
      <c r="N5" s="19">
        <v>843531.08333333337</v>
      </c>
      <c r="O5" s="19">
        <v>752244.66666666663</v>
      </c>
      <c r="P5" s="19">
        <v>3211507678.6700001</v>
      </c>
      <c r="Q5" s="19">
        <v>1454959941.4400001</v>
      </c>
      <c r="R5" s="19">
        <v>1309652181.8099999</v>
      </c>
      <c r="S5" s="19">
        <v>2561003276.7199998</v>
      </c>
      <c r="T5" s="62">
        <f>'2014 (paste)'!W3</f>
        <v>0.12643568561099494</v>
      </c>
      <c r="U5" s="62">
        <f>'2015 (paste)'!W3</f>
        <v>0.12422088719389521</v>
      </c>
      <c r="V5" s="20">
        <f t="shared" ref="V5:V6" si="0">(J5/$H5)/(D5/$B5)-1</f>
        <v>-2.9068257525948993E-2</v>
      </c>
      <c r="W5" s="20">
        <f t="shared" ref="W5:W6" si="1">(K5/$I5)/(E5/$C5)-1</f>
        <v>3.1046702739687015E-2</v>
      </c>
      <c r="X5" s="20">
        <f t="shared" ref="X5:X6" si="2">(L5/$H5)/(F5/$B5)-1</f>
        <v>-1.0263088865364645E-2</v>
      </c>
      <c r="Y5" s="20">
        <f t="shared" ref="Y5:Y6" si="3">(M5/$I5)/(G5/$C5)-1</f>
        <v>4.6310186215310356E-3</v>
      </c>
      <c r="Z5" s="20">
        <f t="shared" ref="Z5:Z6" si="4">(SUM(J5,L5)/H5+SUM(K5,M5)/I5)/(SUM(D5,F5)/B5+SUM(E5,G5)/C5)-1</f>
        <v>-5.5270385685908252E-3</v>
      </c>
      <c r="AA5" s="21">
        <f t="shared" ref="AA5:AA6" si="5">(P5/$N5)/(J5/$H5)-1</f>
        <v>4.1383711659870315E-3</v>
      </c>
      <c r="AB5" s="21">
        <f t="shared" ref="AB5:AB6" si="6">(Q5/$O5)/(K5/$I5)-1</f>
        <v>4.1337754610135446E-2</v>
      </c>
      <c r="AC5" s="21">
        <f t="shared" ref="AC5:AC6" si="7">(R5/$N5)/(L5/$H5)-1</f>
        <v>2.3792940562257003E-2</v>
      </c>
      <c r="AD5" s="21">
        <f t="shared" ref="AD5:AD6" si="8">(S5/$O5)/(M5/$I5)-1</f>
        <v>3.3726436912578928E-2</v>
      </c>
      <c r="AE5" s="21">
        <f t="shared" ref="AE5:AE6" si="9">(SUM(P5,R5)/N5+SUM(Q5,S5)/O5)/(SUM(J5,L5)/H5+SUM(K5,M5)/I5)-1</f>
        <v>2.2911534752114715E-2</v>
      </c>
    </row>
    <row r="6" spans="1:31" x14ac:dyDescent="0.35">
      <c r="A6" s="22" t="s">
        <v>193</v>
      </c>
      <c r="B6" s="19">
        <v>39268843.333333336</v>
      </c>
      <c r="C6" s="19">
        <v>36185618.333333336</v>
      </c>
      <c r="D6" s="19">
        <v>124946978451.2</v>
      </c>
      <c r="E6" s="19">
        <v>42405289032.599998</v>
      </c>
      <c r="F6" s="19">
        <v>72389436833.199997</v>
      </c>
      <c r="G6" s="19">
        <v>110822344754.12</v>
      </c>
      <c r="H6" s="19">
        <v>39332793.333333336</v>
      </c>
      <c r="I6" s="19">
        <v>36166861.666666664</v>
      </c>
      <c r="J6" s="19">
        <v>122934879271.60001</v>
      </c>
      <c r="K6" s="19">
        <v>45866781338.400002</v>
      </c>
      <c r="L6" s="19">
        <v>71863496185.599991</v>
      </c>
      <c r="M6" s="19">
        <v>111722317329.84</v>
      </c>
      <c r="N6" s="19">
        <v>39382530</v>
      </c>
      <c r="O6" s="19">
        <v>36107221.666666664</v>
      </c>
      <c r="P6" s="19">
        <v>123064035241.8</v>
      </c>
      <c r="Q6" s="19">
        <v>48251062201.200005</v>
      </c>
      <c r="R6" s="19">
        <v>72070953303.399994</v>
      </c>
      <c r="S6" s="19">
        <v>114286860661</v>
      </c>
      <c r="T6" s="8"/>
      <c r="U6" s="61"/>
      <c r="V6" s="20">
        <f t="shared" si="0"/>
        <v>-1.7703311532604404E-2</v>
      </c>
      <c r="W6" s="20">
        <f t="shared" si="1"/>
        <v>8.2189735597989033E-2</v>
      </c>
      <c r="X6" s="20">
        <f t="shared" si="2"/>
        <v>-8.8794907430300718E-3</v>
      </c>
      <c r="Y6" s="20">
        <f t="shared" si="3"/>
        <v>8.6436847698934116E-3</v>
      </c>
      <c r="Z6" s="20">
        <f t="shared" si="4"/>
        <v>5.4095553196731316E-3</v>
      </c>
      <c r="AA6" s="21">
        <f t="shared" si="5"/>
        <v>-2.1363397651452676E-4</v>
      </c>
      <c r="AB6" s="21">
        <f t="shared" si="6"/>
        <v>5.3720347160437942E-2</v>
      </c>
      <c r="AC6" s="21">
        <f t="shared" si="7"/>
        <v>1.6202642204063977E-3</v>
      </c>
      <c r="AD6" s="21">
        <f t="shared" si="8"/>
        <v>2.4644282286804708E-2</v>
      </c>
      <c r="AE6" s="21">
        <f t="shared" si="9"/>
        <v>1.5741273181596904E-2</v>
      </c>
    </row>
    <row r="7" spans="1:31" x14ac:dyDescent="0.35">
      <c r="A7" s="23" t="s">
        <v>0</v>
      </c>
      <c r="B7" s="4">
        <v>40389.833333333336</v>
      </c>
      <c r="C7" s="4">
        <v>35842.333333333336</v>
      </c>
      <c r="D7" s="4">
        <v>120722094.20999999</v>
      </c>
      <c r="E7" s="4">
        <v>56149783.339999989</v>
      </c>
      <c r="F7" s="4">
        <v>55691493.469999999</v>
      </c>
      <c r="G7" s="4">
        <v>112110092.50999999</v>
      </c>
      <c r="H7" s="4">
        <v>41657</v>
      </c>
      <c r="I7" s="4">
        <v>37012.5</v>
      </c>
      <c r="J7" s="4">
        <v>113491549.33</v>
      </c>
      <c r="K7" s="4">
        <v>58229106.570000008</v>
      </c>
      <c r="L7" s="4">
        <v>56318591.939999998</v>
      </c>
      <c r="M7" s="4">
        <v>116171016.18000001</v>
      </c>
      <c r="N7" s="4">
        <v>43061.083333333336</v>
      </c>
      <c r="O7" s="4">
        <v>38294.75</v>
      </c>
      <c r="P7" s="4">
        <v>118958084.06999998</v>
      </c>
      <c r="Q7" s="4">
        <v>64504096.699999988</v>
      </c>
      <c r="R7" s="4">
        <v>58852701.219999999</v>
      </c>
      <c r="S7" s="4">
        <v>127290909.63</v>
      </c>
      <c r="T7" s="8">
        <f>VLOOKUP($A7,'2014 (paste)'!$B$6:$W$60,22,FALSE)</f>
        <v>0.27060291191440627</v>
      </c>
      <c r="U7" s="8">
        <f>VLOOKUP($A7,'2015 (paste)'!$B$6:$W$60,22,FALSE)</f>
        <v>0.26112199015488735</v>
      </c>
      <c r="V7" s="5">
        <f>(J7/$H7)/(D7/$B7)-1</f>
        <v>-8.8491264860078411E-2</v>
      </c>
      <c r="W7" s="5">
        <f>(K7/$I7)/(E7/$C7)-1</f>
        <v>4.2455034751827103E-3</v>
      </c>
      <c r="X7" s="5">
        <f t="shared" ref="X7" si="10">(L7/$H7)/(F7/$B7)-1</f>
        <v>-1.9501362473419048E-2</v>
      </c>
      <c r="Y7" s="5">
        <f>(M7/$I7)/(G7/$C7)-1</f>
        <v>3.4620011603916367E-3</v>
      </c>
      <c r="Z7" s="5">
        <f>(SUM(J7,L7)/H7+SUM(K7,M7)/I7)/(SUM(D7,F7)/B7+SUM(E7,G7)/C7)-1</f>
        <v>-3.0224766556995575E-2</v>
      </c>
      <c r="AA7" s="6">
        <f>(P7/$N7)/(J7/$H7)-1</f>
        <v>1.3989539310743426E-2</v>
      </c>
      <c r="AB7" s="6">
        <f>(Q7/$O7)/(K7/$I7)-1</f>
        <v>7.0671772519724785E-2</v>
      </c>
      <c r="AC7" s="6">
        <f t="shared" ref="AC7" si="11">(R7/$N7)/(L7/$H7)-1</f>
        <v>1.0922008031007957E-2</v>
      </c>
      <c r="AD7" s="6">
        <f>(S7/$O7)/(M7/$I7)-1</f>
        <v>5.9031269422567423E-2</v>
      </c>
      <c r="AE7" s="6">
        <f>(SUM(P7,R7)/N7+SUM(Q7,S7)/O7)/(SUM(J7,L7)/H7+SUM(K7,M7)/I7)-1</f>
        <v>3.9750935461775549E-2</v>
      </c>
    </row>
    <row r="8" spans="1:31" x14ac:dyDescent="0.35">
      <c r="A8" s="23" t="s">
        <v>1</v>
      </c>
      <c r="B8" s="4">
        <v>9005.4166666666661</v>
      </c>
      <c r="C8" s="4">
        <v>8575</v>
      </c>
      <c r="D8" s="4">
        <v>30700059.940000001</v>
      </c>
      <c r="E8" s="4">
        <v>19261894.09</v>
      </c>
      <c r="F8" s="4">
        <v>10743211.129999999</v>
      </c>
      <c r="G8" s="4">
        <v>26440313.32</v>
      </c>
      <c r="H8" s="4">
        <v>9132.3333333333339</v>
      </c>
      <c r="I8" s="4">
        <v>8703.9166666666661</v>
      </c>
      <c r="J8" s="4">
        <v>29079036.68</v>
      </c>
      <c r="K8" s="4">
        <v>20159215.830000002</v>
      </c>
      <c r="L8" s="4">
        <v>10830945.16</v>
      </c>
      <c r="M8" s="4">
        <v>27722391.52</v>
      </c>
      <c r="N8" s="4">
        <v>9283.0833333333339</v>
      </c>
      <c r="O8" s="4">
        <v>8870.5833333333339</v>
      </c>
      <c r="P8" s="4">
        <v>29838371.41</v>
      </c>
      <c r="Q8" s="4">
        <v>19424369.710000001</v>
      </c>
      <c r="R8" s="4">
        <v>10914913.699999999</v>
      </c>
      <c r="S8" s="4">
        <v>29552891.879999999</v>
      </c>
      <c r="T8" s="8">
        <f>VLOOKUP($A8,'2014 (paste)'!$B$6:$W$60,22,FALSE)</f>
        <v>0.23673244383979231</v>
      </c>
      <c r="U8" s="8">
        <f>VLOOKUP($A8,'2015 (paste)'!$B$6:$W$60,22,FALSE)</f>
        <v>0.22590140435503037</v>
      </c>
      <c r="V8" s="5">
        <v>-6.5965648944554811E-2</v>
      </c>
      <c r="W8" s="5">
        <v>3.1084001552720286E-2</v>
      </c>
      <c r="X8" s="5">
        <v>-5.8445380718075146E-3</v>
      </c>
      <c r="Y8" s="5">
        <v>3.295998919259624E-2</v>
      </c>
      <c r="Z8" s="5">
        <v>-6.0815775338334266E-3</v>
      </c>
      <c r="AA8" s="6">
        <v>9.4495206223685901E-3</v>
      </c>
      <c r="AB8" s="6">
        <v>-5.4555923592766065E-2</v>
      </c>
      <c r="AC8" s="6">
        <v>-8.6124622764665038E-3</v>
      </c>
      <c r="AD8" s="6">
        <v>4.6000365709120583E-2</v>
      </c>
      <c r="AE8" s="6">
        <v>4.055231053683217E-3</v>
      </c>
    </row>
    <row r="9" spans="1:31" x14ac:dyDescent="0.35">
      <c r="A9" s="23" t="s">
        <v>2</v>
      </c>
      <c r="B9" s="4">
        <v>26254.25</v>
      </c>
      <c r="C9" s="4">
        <v>23494.666666666668</v>
      </c>
      <c r="D9" s="4">
        <v>161856517.75</v>
      </c>
      <c r="E9" s="4">
        <v>73709537.560000002</v>
      </c>
      <c r="F9" s="4">
        <v>58494201.389999993</v>
      </c>
      <c r="G9" s="4">
        <v>67945957.200000003</v>
      </c>
      <c r="H9" s="4">
        <v>26835.5</v>
      </c>
      <c r="I9" s="4">
        <v>24184.333333333332</v>
      </c>
      <c r="J9" s="4">
        <v>157505444.94000003</v>
      </c>
      <c r="K9" s="4">
        <v>80642661.290000007</v>
      </c>
      <c r="L9" s="4">
        <v>57328483.400000006</v>
      </c>
      <c r="M9" s="4">
        <v>68330810.760000005</v>
      </c>
      <c r="N9" s="4">
        <v>27447.833333333332</v>
      </c>
      <c r="O9" s="4">
        <v>24838.75</v>
      </c>
      <c r="P9" s="4">
        <v>155649023.78999999</v>
      </c>
      <c r="Q9" s="4">
        <v>87235432.329999998</v>
      </c>
      <c r="R9" s="4">
        <v>59734016.389999993</v>
      </c>
      <c r="S9" s="4">
        <v>71125820.189999998</v>
      </c>
      <c r="T9" s="8">
        <f>VLOOKUP($A9,'2014 (paste)'!$B$6:$W$60,22,FALSE)</f>
        <v>4.585585713370971E-2</v>
      </c>
      <c r="U9" s="8">
        <f>VLOOKUP($A9,'2015 (paste)'!$B$6:$W$60,22,FALSE)</f>
        <v>3.4907826102908678E-2</v>
      </c>
      <c r="V9" s="5">
        <v>-4.7959762023185193E-2</v>
      </c>
      <c r="W9" s="5">
        <v>6.2860659995089385E-2</v>
      </c>
      <c r="X9" s="5">
        <v>-4.1156868180560857E-2</v>
      </c>
      <c r="Y9" s="5">
        <v>-2.3014495327682849E-2</v>
      </c>
      <c r="Z9" s="5">
        <v>-1.7799804548759846E-2</v>
      </c>
      <c r="AA9" s="6">
        <v>-3.3832437132897186E-2</v>
      </c>
      <c r="AB9" s="6">
        <v>5.3252381971224505E-2</v>
      </c>
      <c r="AC9" s="6">
        <v>1.8715437471835905E-2</v>
      </c>
      <c r="AD9" s="6">
        <v>1.347980106514135E-2</v>
      </c>
      <c r="AE9" s="6">
        <v>4.0284658988165578E-3</v>
      </c>
    </row>
    <row r="10" spans="1:31" x14ac:dyDescent="0.35">
      <c r="A10" s="23" t="s">
        <v>3</v>
      </c>
      <c r="B10" s="4">
        <v>28263.916666666668</v>
      </c>
      <c r="C10" s="4">
        <v>23988.416666666668</v>
      </c>
      <c r="D10" s="4">
        <v>110273131.56</v>
      </c>
      <c r="E10" s="4">
        <v>33076580.119999997</v>
      </c>
      <c r="F10" s="4">
        <v>49770955.060000002</v>
      </c>
      <c r="G10" s="4">
        <v>83228883.379999995</v>
      </c>
      <c r="H10" s="4">
        <v>29675.5</v>
      </c>
      <c r="I10" s="4">
        <v>25172.833333333332</v>
      </c>
      <c r="J10" s="4">
        <v>115718847.67</v>
      </c>
      <c r="K10" s="4">
        <v>35578369.839999996</v>
      </c>
      <c r="L10" s="4">
        <v>53413521.759999998</v>
      </c>
      <c r="M10" s="4">
        <v>86600149.200000003</v>
      </c>
      <c r="N10" s="4">
        <v>30740</v>
      </c>
      <c r="O10" s="4">
        <v>26013.416666666668</v>
      </c>
      <c r="P10" s="4">
        <v>117748686.25000001</v>
      </c>
      <c r="Q10" s="4">
        <v>37529807.940000005</v>
      </c>
      <c r="R10" s="4">
        <v>56675193.5</v>
      </c>
      <c r="S10" s="4">
        <v>92021456.180000007</v>
      </c>
      <c r="T10" s="8">
        <f>VLOOKUP($A10,'2014 (paste)'!$B$6:$W$60,22,FALSE)</f>
        <v>0</v>
      </c>
      <c r="U10" s="8">
        <f>VLOOKUP($A10,'2015 (paste)'!$B$6:$W$60,22,FALSE)</f>
        <v>0</v>
      </c>
      <c r="V10" s="5">
        <v>-5.3246632700509888E-4</v>
      </c>
      <c r="W10" s="5">
        <v>2.5026110574930316E-2</v>
      </c>
      <c r="X10" s="5">
        <v>2.2138008505583784E-2</v>
      </c>
      <c r="Y10" s="5">
        <v>-8.4512862809095202E-3</v>
      </c>
      <c r="Z10" s="5">
        <v>4.0045587392305571E-3</v>
      </c>
      <c r="AA10" s="6">
        <v>-1.7695458498949268E-2</v>
      </c>
      <c r="AB10" s="6">
        <v>2.0763188266948118E-2</v>
      </c>
      <c r="AC10" s="6">
        <v>2.4320772177293115E-2</v>
      </c>
      <c r="AD10" s="6">
        <v>2.8265262184422824E-2</v>
      </c>
      <c r="AE10" s="6">
        <v>9.6046029299070579E-3</v>
      </c>
    </row>
    <row r="11" spans="1:31" x14ac:dyDescent="0.35">
      <c r="A11" s="23" t="s">
        <v>4</v>
      </c>
      <c r="B11" s="4">
        <v>12230.5</v>
      </c>
      <c r="C11" s="4">
        <v>11136.916666666666</v>
      </c>
      <c r="D11" s="4">
        <v>46093494.170000002</v>
      </c>
      <c r="E11" s="4">
        <v>18447810.699999999</v>
      </c>
      <c r="F11" s="4">
        <v>15211224.100000001</v>
      </c>
      <c r="G11" s="4">
        <v>35562431.020000003</v>
      </c>
      <c r="H11" s="4">
        <v>12624.75</v>
      </c>
      <c r="I11" s="4">
        <v>11487.25</v>
      </c>
      <c r="J11" s="4">
        <v>44411180.240000002</v>
      </c>
      <c r="K11" s="4">
        <v>20133322.229999997</v>
      </c>
      <c r="L11" s="4">
        <v>14591445.390000001</v>
      </c>
      <c r="M11" s="4">
        <v>36095697.99000001</v>
      </c>
      <c r="N11" s="4">
        <v>13263.666666666666</v>
      </c>
      <c r="O11" s="4">
        <v>12106.166666666666</v>
      </c>
      <c r="P11" s="4">
        <v>47923887.730000004</v>
      </c>
      <c r="Q11" s="4">
        <v>23516161.459999993</v>
      </c>
      <c r="R11" s="4">
        <v>16967202.34</v>
      </c>
      <c r="S11" s="4">
        <v>38989005.140000001</v>
      </c>
      <c r="T11" s="8">
        <f>VLOOKUP($A11,'2014 (paste)'!$B$6:$W$60,22,FALSE)</f>
        <v>0.24385194908507787</v>
      </c>
      <c r="U11" s="8">
        <f>VLOOKUP($A11,'2015 (paste)'!$B$6:$W$60,22,FALSE)</f>
        <v>0.24610782633237918</v>
      </c>
      <c r="V11" s="5">
        <v>-6.6586434222652535E-2</v>
      </c>
      <c r="W11" s="5">
        <v>5.8082442894850761E-2</v>
      </c>
      <c r="X11" s="5">
        <v>-7.0700775790123127E-2</v>
      </c>
      <c r="Y11" s="5">
        <v>-1.5959665138904233E-2</v>
      </c>
      <c r="Z11" s="5">
        <v>-2.9773503203160856E-2</v>
      </c>
      <c r="AA11" s="6">
        <v>2.7114629662607026E-2</v>
      </c>
      <c r="AB11" s="6">
        <v>0.10830785998598347</v>
      </c>
      <c r="AC11" s="6">
        <v>0.10680500092316403</v>
      </c>
      <c r="AD11" s="6">
        <v>2.4934551049277998E-2</v>
      </c>
      <c r="AE11" s="6">
        <v>5.0896786023795659E-2</v>
      </c>
    </row>
    <row r="12" spans="1:31" x14ac:dyDescent="0.35">
      <c r="A12" s="23" t="s">
        <v>5</v>
      </c>
      <c r="B12" s="4">
        <v>25333.166666666668</v>
      </c>
      <c r="C12" s="4">
        <v>23164.5</v>
      </c>
      <c r="D12" s="4">
        <v>100262661.26000001</v>
      </c>
      <c r="E12" s="4">
        <v>41134831.25</v>
      </c>
      <c r="F12" s="4">
        <v>31527973.349999998</v>
      </c>
      <c r="G12" s="4">
        <v>79094787.389999986</v>
      </c>
      <c r="H12" s="4">
        <v>26609.916666666668</v>
      </c>
      <c r="I12" s="4">
        <v>24321.083333333332</v>
      </c>
      <c r="J12" s="4">
        <v>100391009.84999999</v>
      </c>
      <c r="K12" s="4">
        <v>42324862.180000007</v>
      </c>
      <c r="L12" s="4">
        <v>31620400.43</v>
      </c>
      <c r="M12" s="4">
        <v>84293900.069999993</v>
      </c>
      <c r="N12" s="4">
        <v>27828.583333333332</v>
      </c>
      <c r="O12" s="4">
        <v>25420.166666666668</v>
      </c>
      <c r="P12" s="4">
        <v>104208085.75</v>
      </c>
      <c r="Q12" s="4">
        <v>45726841.750000007</v>
      </c>
      <c r="R12" s="4">
        <v>34632269.590000004</v>
      </c>
      <c r="S12" s="4">
        <v>88024307.980000004</v>
      </c>
      <c r="T12" s="8">
        <f>VLOOKUP($A12,'2014 (paste)'!$B$6:$W$60,22,FALSE)</f>
        <v>0.26522220719347034</v>
      </c>
      <c r="U12" s="8">
        <f>VLOOKUP($A12,'2015 (paste)'!$B$6:$W$60,22,FALSE)</f>
        <v>0.26738392520712434</v>
      </c>
      <c r="V12" s="5">
        <v>-4.6761530046018684E-2</v>
      </c>
      <c r="W12" s="5">
        <v>-2.0000515361922044E-2</v>
      </c>
      <c r="X12" s="5">
        <v>-4.5189301648302815E-2</v>
      </c>
      <c r="Y12" s="5">
        <v>1.5052019862689336E-2</v>
      </c>
      <c r="Z12" s="5">
        <v>-2.1691703161096587E-2</v>
      </c>
      <c r="AA12" s="6">
        <v>-7.4348754086900337E-3</v>
      </c>
      <c r="AB12" s="6">
        <v>3.3665868551352895E-2</v>
      </c>
      <c r="AC12" s="6">
        <v>4.7287703301517325E-2</v>
      </c>
      <c r="AD12" s="6">
        <v>-8.9531938043951875E-4</v>
      </c>
      <c r="AE12" s="6">
        <v>8.2251722033968022E-3</v>
      </c>
    </row>
    <row r="13" spans="1:31" x14ac:dyDescent="0.35">
      <c r="A13" s="23" t="s">
        <v>6</v>
      </c>
      <c r="B13" s="4">
        <v>33302.833333333336</v>
      </c>
      <c r="C13" s="4">
        <v>28133.5</v>
      </c>
      <c r="D13" s="4">
        <v>135431829.03999999</v>
      </c>
      <c r="E13" s="4">
        <v>38680173.819999993</v>
      </c>
      <c r="F13" s="4">
        <v>60794375.119999997</v>
      </c>
      <c r="G13" s="4">
        <v>99259046.859999999</v>
      </c>
      <c r="H13" s="4">
        <v>34845.083333333336</v>
      </c>
      <c r="I13" s="4">
        <v>29445.333333333332</v>
      </c>
      <c r="J13" s="4">
        <v>139485168.70000002</v>
      </c>
      <c r="K13" s="4">
        <v>41211329.510000005</v>
      </c>
      <c r="L13" s="4">
        <v>64606726.409999996</v>
      </c>
      <c r="M13" s="4">
        <v>102563993.91</v>
      </c>
      <c r="N13" s="4">
        <v>36045.833333333336</v>
      </c>
      <c r="O13" s="4">
        <v>30363.833333333332</v>
      </c>
      <c r="P13" s="4">
        <v>142426356.49000001</v>
      </c>
      <c r="Q13" s="4">
        <v>44420221.410000004</v>
      </c>
      <c r="R13" s="4">
        <v>68911023</v>
      </c>
      <c r="S13" s="4">
        <v>108276813.61</v>
      </c>
      <c r="T13" s="8">
        <f>VLOOKUP($A13,'2014 (paste)'!$B$6:$W$60,22,FALSE)</f>
        <v>0.11710522533183734</v>
      </c>
      <c r="U13" s="8">
        <f>VLOOKUP($A13,'2015 (paste)'!$B$6:$W$60,22,FALSE)</f>
        <v>0.11099560642600664</v>
      </c>
      <c r="V13" s="5">
        <v>-1.5655849797275967E-2</v>
      </c>
      <c r="W13" s="5">
        <v>1.7971215820389963E-2</v>
      </c>
      <c r="X13" s="5">
        <v>1.5673248033796883E-2</v>
      </c>
      <c r="Y13" s="5">
        <v>-1.2738699903432571E-2</v>
      </c>
      <c r="Z13" s="5">
        <v>-5.1218536893562483E-3</v>
      </c>
      <c r="AA13" s="6">
        <v>-1.2928143136210046E-2</v>
      </c>
      <c r="AB13" s="6">
        <v>4.5259129981016777E-2</v>
      </c>
      <c r="AC13" s="6">
        <v>3.1091954769140173E-2</v>
      </c>
      <c r="AD13" s="6">
        <v>2.3765331698492265E-2</v>
      </c>
      <c r="AE13" s="6">
        <v>1.4154687730802085E-2</v>
      </c>
    </row>
    <row r="14" spans="1:31" x14ac:dyDescent="0.35">
      <c r="A14" s="23" t="s">
        <v>7</v>
      </c>
      <c r="B14" s="4">
        <v>15259.166666666666</v>
      </c>
      <c r="C14" s="4">
        <v>12809.916666666666</v>
      </c>
      <c r="D14" s="4">
        <v>55933748.989999995</v>
      </c>
      <c r="E14" s="4">
        <v>15429362.02</v>
      </c>
      <c r="F14" s="4">
        <v>26409634.689999998</v>
      </c>
      <c r="G14" s="4">
        <v>40786135.400000006</v>
      </c>
      <c r="H14" s="4">
        <v>15859.916666666666</v>
      </c>
      <c r="I14" s="4">
        <v>13306.416666666666</v>
      </c>
      <c r="J14" s="4">
        <v>59586268.189999998</v>
      </c>
      <c r="K14" s="4">
        <v>16894025.020000003</v>
      </c>
      <c r="L14" s="4">
        <v>29016027.619999997</v>
      </c>
      <c r="M14" s="4">
        <v>42203156.899999991</v>
      </c>
      <c r="N14" s="4">
        <v>16381.916666666666</v>
      </c>
      <c r="O14" s="4">
        <v>13743.75</v>
      </c>
      <c r="P14" s="4">
        <v>60827429.130000003</v>
      </c>
      <c r="Q14" s="4">
        <v>17937271.289999999</v>
      </c>
      <c r="R14" s="4">
        <v>30695480.100000001</v>
      </c>
      <c r="S14" s="4">
        <v>46414646.479999997</v>
      </c>
      <c r="T14" s="8">
        <f>VLOOKUP($A14,'2014 (paste)'!$B$6:$W$60,22,FALSE)</f>
        <v>4.8667377464156447E-2</v>
      </c>
      <c r="U14" s="8">
        <f>VLOOKUP($A14,'2015 (paste)'!$B$6:$W$60,22,FALSE)</f>
        <v>4.4986518787607226E-2</v>
      </c>
      <c r="V14" s="5">
        <v>2.4948804880794651E-2</v>
      </c>
      <c r="W14" s="5">
        <v>5.4072177145611633E-2</v>
      </c>
      <c r="X14" s="5">
        <v>5.7074210885080134E-2</v>
      </c>
      <c r="Y14" s="5">
        <v>-3.8664491631030806E-3</v>
      </c>
      <c r="Z14" s="5">
        <v>2.4839762695372247E-2</v>
      </c>
      <c r="AA14" s="6">
        <v>-1.1698480481406537E-2</v>
      </c>
      <c r="AB14" s="6">
        <v>2.796686338738219E-2</v>
      </c>
      <c r="AC14" s="6">
        <v>2.417144520410841E-2</v>
      </c>
      <c r="AD14" s="6">
        <v>6.4794943939711303E-2</v>
      </c>
      <c r="AE14" s="6">
        <v>2.4061474338402222E-2</v>
      </c>
    </row>
    <row r="15" spans="1:31" x14ac:dyDescent="0.35">
      <c r="A15" s="23" t="s">
        <v>8</v>
      </c>
      <c r="B15" s="4">
        <v>26291.916666666668</v>
      </c>
      <c r="C15" s="4">
        <v>23607.166666666668</v>
      </c>
      <c r="D15" s="4">
        <v>90089690.200000003</v>
      </c>
      <c r="E15" s="4">
        <v>35040001.219999999</v>
      </c>
      <c r="F15" s="4">
        <v>39892378.659999996</v>
      </c>
      <c r="G15" s="4">
        <v>82177340.74000001</v>
      </c>
      <c r="H15" s="4">
        <v>27276.083333333332</v>
      </c>
      <c r="I15" s="4">
        <v>24518.5</v>
      </c>
      <c r="J15" s="4">
        <v>87752170.810000002</v>
      </c>
      <c r="K15" s="4">
        <v>38672561.170000002</v>
      </c>
      <c r="L15" s="4">
        <v>39856743.320000008</v>
      </c>
      <c r="M15" s="4">
        <v>85690497.37000002</v>
      </c>
      <c r="N15" s="4">
        <v>27945.416666666668</v>
      </c>
      <c r="O15" s="4">
        <v>25090.5</v>
      </c>
      <c r="P15" s="4">
        <v>88100417.700000018</v>
      </c>
      <c r="Q15" s="4">
        <v>41606198.530000001</v>
      </c>
      <c r="R15" s="4">
        <v>42177533.079999998</v>
      </c>
      <c r="S15" s="4">
        <v>90405633.669999987</v>
      </c>
      <c r="T15" s="8">
        <f>VLOOKUP($A15,'2014 (paste)'!$B$6:$W$60,22,FALSE)</f>
        <v>0.29295840986764787</v>
      </c>
      <c r="U15" s="8">
        <f>VLOOKUP($A15,'2015 (paste)'!$B$6:$W$60,22,FALSE)</f>
        <v>0.28222126554546589</v>
      </c>
      <c r="V15" s="5">
        <v>-6.109205548203811E-2</v>
      </c>
      <c r="W15" s="5">
        <v>6.2646439349457017E-2</v>
      </c>
      <c r="X15" s="5">
        <v>-3.6942726694659811E-2</v>
      </c>
      <c r="Y15" s="5">
        <v>3.9926862170271971E-3</v>
      </c>
      <c r="Z15" s="5">
        <v>-1.599546546376962E-2</v>
      </c>
      <c r="AA15" s="6">
        <v>-2.007797762616681E-2</v>
      </c>
      <c r="AB15" s="6">
        <v>5.1331515322416754E-2</v>
      </c>
      <c r="AC15" s="6">
        <v>3.2882178783314231E-2</v>
      </c>
      <c r="AD15" s="6">
        <v>3.0973286134538203E-2</v>
      </c>
      <c r="AE15" s="6">
        <v>1.7708369281316694E-2</v>
      </c>
    </row>
    <row r="16" spans="1:31" x14ac:dyDescent="0.35">
      <c r="A16" s="23" t="s">
        <v>9</v>
      </c>
      <c r="B16" s="4">
        <v>4761.833333333333</v>
      </c>
      <c r="C16" s="4">
        <v>4571</v>
      </c>
      <c r="D16" s="4">
        <v>13867407.689999998</v>
      </c>
      <c r="E16" s="4">
        <v>9633793.3100000005</v>
      </c>
      <c r="F16" s="4">
        <v>4193647.68</v>
      </c>
      <c r="G16" s="4">
        <v>10072237.59</v>
      </c>
      <c r="H16" s="4">
        <v>4747.75</v>
      </c>
      <c r="I16" s="4">
        <v>4546.25</v>
      </c>
      <c r="J16" s="4">
        <v>13241682.699999999</v>
      </c>
      <c r="K16" s="4">
        <v>9468429.1000000015</v>
      </c>
      <c r="L16" s="4">
        <v>4192293.9400000004</v>
      </c>
      <c r="M16" s="4">
        <v>10217259.27</v>
      </c>
      <c r="N16" s="4">
        <v>4845.083333333333</v>
      </c>
      <c r="O16" s="4">
        <v>4653.5</v>
      </c>
      <c r="P16" s="4">
        <v>14826762.580000002</v>
      </c>
      <c r="Q16" s="4">
        <v>9623752.5</v>
      </c>
      <c r="R16" s="4">
        <v>4991860.68</v>
      </c>
      <c r="S16" s="4">
        <v>11937635.41</v>
      </c>
      <c r="T16" s="8">
        <f>VLOOKUP($A16,'2014 (paste)'!$B$6:$W$60,22,FALSE)</f>
        <v>0.26385478458676093</v>
      </c>
      <c r="U16" s="8">
        <f>VLOOKUP($A16,'2015 (paste)'!$B$6:$W$60,22,FALSE)</f>
        <v>0.21934124845065725</v>
      </c>
      <c r="V16" s="5">
        <v>-4.2289515791082533E-2</v>
      </c>
      <c r="W16" s="5">
        <v>-1.1814415208920903E-2</v>
      </c>
      <c r="X16" s="5">
        <v>2.6425525497681956E-3</v>
      </c>
      <c r="Y16" s="5">
        <v>1.9920590719274989E-2</v>
      </c>
      <c r="Z16" s="5">
        <v>-1.2565806590522199E-2</v>
      </c>
      <c r="AA16" s="6">
        <v>9.7209975923201242E-2</v>
      </c>
      <c r="AB16" s="6">
        <v>-7.0208951910076811E-3</v>
      </c>
      <c r="AC16" s="6">
        <v>0.16680242196671768</v>
      </c>
      <c r="AD16" s="6">
        <v>0.14145157751884851</v>
      </c>
      <c r="AE16" s="6">
        <v>9.0186699978572982E-2</v>
      </c>
    </row>
    <row r="17" spans="1:31" x14ac:dyDescent="0.35">
      <c r="A17" s="23" t="s">
        <v>10</v>
      </c>
      <c r="B17" s="4">
        <v>21814.583333333332</v>
      </c>
      <c r="C17" s="4">
        <v>18050.5</v>
      </c>
      <c r="D17" s="4">
        <v>58753765.009999998</v>
      </c>
      <c r="E17" s="4">
        <v>19243437.139999997</v>
      </c>
      <c r="F17" s="4">
        <v>28493590.860000003</v>
      </c>
      <c r="G17" s="4">
        <v>65314417.690000005</v>
      </c>
      <c r="H17" s="4">
        <v>23055.166666666668</v>
      </c>
      <c r="I17" s="4">
        <v>19080.416666666668</v>
      </c>
      <c r="J17" s="4">
        <v>58840581.149999999</v>
      </c>
      <c r="K17" s="4">
        <v>21862338.399999999</v>
      </c>
      <c r="L17" s="4">
        <v>30248679.630000003</v>
      </c>
      <c r="M17" s="4">
        <v>69967261.219999999</v>
      </c>
      <c r="N17" s="4">
        <v>24191.583333333332</v>
      </c>
      <c r="O17" s="4">
        <v>20008.5</v>
      </c>
      <c r="P17" s="4">
        <v>65698290.409999996</v>
      </c>
      <c r="Q17" s="4">
        <v>24478899.490000006</v>
      </c>
      <c r="R17" s="4">
        <v>31923562.939999998</v>
      </c>
      <c r="S17" s="4">
        <v>75296371.280000001</v>
      </c>
      <c r="T17" s="8">
        <f>VLOOKUP($A17,'2014 (paste)'!$B$6:$W$60,22,FALSE)</f>
        <v>0</v>
      </c>
      <c r="U17" s="8">
        <f>VLOOKUP($A17,'2015 (paste)'!$B$6:$W$60,22,FALSE)</f>
        <v>0</v>
      </c>
      <c r="V17" s="5">
        <v>-5.2411224651515154E-2</v>
      </c>
      <c r="W17" s="5">
        <v>7.4769538087103404E-2</v>
      </c>
      <c r="X17" s="5">
        <v>4.472137002809573E-3</v>
      </c>
      <c r="Y17" s="5">
        <v>1.3414694212315892E-2</v>
      </c>
      <c r="Z17" s="5">
        <v>-8.1391217762205592E-4</v>
      </c>
      <c r="AA17" s="6">
        <v>6.4096678160413534E-2</v>
      </c>
      <c r="AB17" s="6">
        <v>6.7747589178591472E-2</v>
      </c>
      <c r="AC17" s="6">
        <v>5.7936894223737934E-3</v>
      </c>
      <c r="AD17" s="6">
        <v>2.6248405506177352E-2</v>
      </c>
      <c r="AE17" s="6">
        <v>3.9767902393429422E-2</v>
      </c>
    </row>
    <row r="18" spans="1:31" x14ac:dyDescent="0.35">
      <c r="A18" s="23" t="s">
        <v>11</v>
      </c>
      <c r="B18" s="4">
        <v>45737.416666666664</v>
      </c>
      <c r="C18" s="4">
        <v>41235.333333333336</v>
      </c>
      <c r="D18" s="4">
        <v>180002120.09</v>
      </c>
      <c r="E18" s="4">
        <v>82806197.89000003</v>
      </c>
      <c r="F18" s="4">
        <v>74533216.930000007</v>
      </c>
      <c r="G18" s="4">
        <v>134232379.37</v>
      </c>
      <c r="H18" s="4">
        <v>43571.5</v>
      </c>
      <c r="I18" s="4">
        <v>39326.083333333336</v>
      </c>
      <c r="J18" s="4">
        <v>172343817.13</v>
      </c>
      <c r="K18" s="4">
        <v>81489353.819999978</v>
      </c>
      <c r="L18" s="4">
        <v>66421623.010000005</v>
      </c>
      <c r="M18" s="4">
        <v>128245480.13000001</v>
      </c>
      <c r="N18" s="4">
        <v>47903.166666666664</v>
      </c>
      <c r="O18" s="4">
        <v>43242.333333333336</v>
      </c>
      <c r="P18" s="4">
        <v>193196449.18999997</v>
      </c>
      <c r="Q18" s="4">
        <v>95080703.209999993</v>
      </c>
      <c r="R18" s="4">
        <v>78568798.519999996</v>
      </c>
      <c r="S18" s="4">
        <v>145422726.23000002</v>
      </c>
      <c r="T18" s="8">
        <f>VLOOKUP($A18,'2014 (paste)'!$B$6:$W$60,22,FALSE)</f>
        <v>9.2676970990140828E-2</v>
      </c>
      <c r="U18" s="8">
        <f>VLOOKUP($A18,'2015 (paste)'!$B$6:$W$60,22,FALSE)</f>
        <v>9.285448324782121E-2</v>
      </c>
      <c r="V18" s="5">
        <v>5.0489338850927545E-3</v>
      </c>
      <c r="W18" s="5">
        <v>3.1874414863846789E-2</v>
      </c>
      <c r="X18" s="5">
        <v>-6.4532428463762948E-2</v>
      </c>
      <c r="Y18" s="5">
        <v>1.7828529910848268E-3</v>
      </c>
      <c r="Z18" s="5">
        <v>-1.4294744081723154E-3</v>
      </c>
      <c r="AA18" s="6">
        <v>1.9627922605445436E-2</v>
      </c>
      <c r="AB18" s="6">
        <v>6.1116544682873197E-2</v>
      </c>
      <c r="AC18" s="6">
        <v>7.5917363134593741E-2</v>
      </c>
      <c r="AD18" s="6">
        <v>3.1244841662295686E-2</v>
      </c>
      <c r="AE18" s="6">
        <v>3.901771621059047E-2</v>
      </c>
    </row>
    <row r="19" spans="1:31" x14ac:dyDescent="0.35">
      <c r="A19" s="23" t="s">
        <v>12</v>
      </c>
      <c r="B19" s="4">
        <v>37392.25</v>
      </c>
      <c r="C19" s="4">
        <v>31229.166666666668</v>
      </c>
      <c r="D19" s="4">
        <v>97140521.100000009</v>
      </c>
      <c r="E19" s="4">
        <v>34020144.630000003</v>
      </c>
      <c r="F19" s="4">
        <v>47587230.079999998</v>
      </c>
      <c r="G19" s="4">
        <v>114246515.29000001</v>
      </c>
      <c r="H19" s="4">
        <v>39008.416666666664</v>
      </c>
      <c r="I19" s="4">
        <v>32639.083333333332</v>
      </c>
      <c r="J19" s="4">
        <v>97415085.519999996</v>
      </c>
      <c r="K19" s="4">
        <v>36896568.080000006</v>
      </c>
      <c r="L19" s="4">
        <v>49808961.990000002</v>
      </c>
      <c r="M19" s="4">
        <v>119594435.12</v>
      </c>
      <c r="N19" s="4">
        <v>40564.916666666664</v>
      </c>
      <c r="O19" s="4">
        <v>33929.833333333336</v>
      </c>
      <c r="P19" s="4">
        <v>110337794.79999998</v>
      </c>
      <c r="Q19" s="4">
        <v>42974400.869999997</v>
      </c>
      <c r="R19" s="4">
        <v>54254735.200000003</v>
      </c>
      <c r="S19" s="4">
        <v>129826388.08999999</v>
      </c>
      <c r="T19" s="8">
        <f>VLOOKUP($A19,'2014 (paste)'!$B$6:$W$60,22,FALSE)</f>
        <v>6.1700717774331856E-3</v>
      </c>
      <c r="U19" s="8">
        <f>VLOOKUP($A19,'2015 (paste)'!$B$6:$W$60,22,FALSE)</f>
        <v>3.1450947531968559E-2</v>
      </c>
      <c r="V19" s="5">
        <v>-3.8721867153214129E-2</v>
      </c>
      <c r="W19" s="5">
        <v>3.7701056889757112E-2</v>
      </c>
      <c r="X19" s="5">
        <v>3.3220124418384955E-3</v>
      </c>
      <c r="Y19" s="5">
        <v>1.5910888561760927E-3</v>
      </c>
      <c r="Z19" s="5">
        <v>-5.7408320983004524E-3</v>
      </c>
      <c r="AA19" s="6">
        <v>8.9195450224318407E-2</v>
      </c>
      <c r="AB19" s="6">
        <v>0.12041802008551095</v>
      </c>
      <c r="AC19" s="6">
        <v>4.7461071846265357E-2</v>
      </c>
      <c r="AD19" s="6">
        <v>4.4259006476355278E-2</v>
      </c>
      <c r="AE19" s="6">
        <v>6.7879835616399209E-2</v>
      </c>
    </row>
    <row r="20" spans="1:31" x14ac:dyDescent="0.35">
      <c r="A20" s="23" t="s">
        <v>13</v>
      </c>
      <c r="B20" s="4">
        <v>68838.583333333328</v>
      </c>
      <c r="C20" s="4">
        <v>58707.5</v>
      </c>
      <c r="D20" s="4">
        <v>216693486.54999998</v>
      </c>
      <c r="E20" s="4">
        <v>70093728.409999982</v>
      </c>
      <c r="F20" s="4">
        <v>107042808.34000002</v>
      </c>
      <c r="G20" s="4">
        <v>217584441.97</v>
      </c>
      <c r="H20" s="4">
        <v>70773.583333333328</v>
      </c>
      <c r="I20" s="4">
        <v>60216.25</v>
      </c>
      <c r="J20" s="4">
        <v>216749486.09999999</v>
      </c>
      <c r="K20" s="4">
        <v>72520286.069999993</v>
      </c>
      <c r="L20" s="4">
        <v>112170735.19999999</v>
      </c>
      <c r="M20" s="4">
        <v>222935617.93000001</v>
      </c>
      <c r="N20" s="4">
        <v>72240.833333333328</v>
      </c>
      <c r="O20" s="4">
        <v>61183.833333333336</v>
      </c>
      <c r="P20" s="4">
        <v>224705922.71000001</v>
      </c>
      <c r="Q20" s="4">
        <v>78230494.74000001</v>
      </c>
      <c r="R20" s="4">
        <v>117818193.32000001</v>
      </c>
      <c r="S20" s="4">
        <v>232104515.63999999</v>
      </c>
      <c r="T20" s="8">
        <f>VLOOKUP($A20,'2014 (paste)'!$B$6:$W$60,22,FALSE)</f>
        <v>9.5715245082226036E-2</v>
      </c>
      <c r="U20" s="8">
        <f>VLOOKUP($A20,'2015 (paste)'!$B$6:$W$60,22,FALSE)</f>
        <v>8.9281457404719058E-2</v>
      </c>
      <c r="V20" s="5">
        <v>-2.7089347869817981E-2</v>
      </c>
      <c r="W20" s="5">
        <v>8.695835431766552E-3</v>
      </c>
      <c r="X20" s="5">
        <v>1.9254907249091513E-2</v>
      </c>
      <c r="Y20" s="5">
        <v>-1.0781739949652369E-3</v>
      </c>
      <c r="Z20" s="5">
        <v>-5.0969072252867731E-3</v>
      </c>
      <c r="AA20" s="6">
        <v>1.5651889569755495E-2</v>
      </c>
      <c r="AB20" s="6">
        <v>6.1679889756468986E-2</v>
      </c>
      <c r="AC20" s="6">
        <v>2.9013873649660571E-2</v>
      </c>
      <c r="AD20" s="6">
        <v>2.466323129634751E-2</v>
      </c>
      <c r="AE20" s="6">
        <v>2.7162458571846182E-2</v>
      </c>
    </row>
    <row r="21" spans="1:31" x14ac:dyDescent="0.35">
      <c r="A21" s="23" t="s">
        <v>14</v>
      </c>
      <c r="B21" s="4">
        <v>27259.916666666668</v>
      </c>
      <c r="C21" s="4">
        <v>23079.75</v>
      </c>
      <c r="D21" s="4">
        <v>88968204.36999999</v>
      </c>
      <c r="E21" s="4">
        <v>30995898.149999999</v>
      </c>
      <c r="F21" s="4">
        <v>32932234.43</v>
      </c>
      <c r="G21" s="4">
        <v>76776338.710000008</v>
      </c>
      <c r="H21" s="4">
        <v>28488.416666666668</v>
      </c>
      <c r="I21" s="4">
        <v>24102.333333333332</v>
      </c>
      <c r="J21" s="4">
        <v>91136482.300000012</v>
      </c>
      <c r="K21" s="4">
        <v>32000666.099999998</v>
      </c>
      <c r="L21" s="4">
        <v>36262010.57</v>
      </c>
      <c r="M21" s="4">
        <v>81743574.980000019</v>
      </c>
      <c r="N21" s="4">
        <v>29527.75</v>
      </c>
      <c r="O21" s="4">
        <v>25003.666666666668</v>
      </c>
      <c r="P21" s="4">
        <v>90449208.659999996</v>
      </c>
      <c r="Q21" s="4">
        <v>33719037.579999998</v>
      </c>
      <c r="R21" s="4">
        <v>35985557.670000002</v>
      </c>
      <c r="S21" s="4">
        <v>86190293.209999993</v>
      </c>
      <c r="T21" s="8">
        <f>VLOOKUP($A21,'2014 (paste)'!$B$6:$W$60,22,FALSE)</f>
        <v>0.18617528435581993</v>
      </c>
      <c r="U21" s="8">
        <f>VLOOKUP($A21,'2015 (paste)'!$B$6:$W$60,22,FALSE)</f>
        <v>0.16757018125932457</v>
      </c>
      <c r="V21" s="5">
        <v>-1.9802371421660636E-2</v>
      </c>
      <c r="W21" s="5">
        <v>-1.1385889215476452E-2</v>
      </c>
      <c r="X21" s="5">
        <v>5.362700453460767E-2</v>
      </c>
      <c r="Y21" s="5">
        <v>1.9525848975888049E-2</v>
      </c>
      <c r="Z21" s="5">
        <v>5.4499384466382139E-3</v>
      </c>
      <c r="AA21" s="6">
        <v>-4.2474237981708129E-2</v>
      </c>
      <c r="AB21" s="6">
        <v>1.5714237041410284E-2</v>
      </c>
      <c r="AC21" s="6">
        <v>-4.2553943721568288E-2</v>
      </c>
      <c r="AD21" s="6">
        <v>1.6389380464982395E-2</v>
      </c>
      <c r="AE21" s="6">
        <v>-1.2359154301370912E-2</v>
      </c>
    </row>
    <row r="22" spans="1:31" x14ac:dyDescent="0.35">
      <c r="A22" s="23" t="s">
        <v>15</v>
      </c>
      <c r="B22" s="4">
        <v>25802.583333333332</v>
      </c>
      <c r="C22" s="4">
        <v>23643.5</v>
      </c>
      <c r="D22" s="4">
        <v>158547614.76999998</v>
      </c>
      <c r="E22" s="4">
        <v>69674619.859999999</v>
      </c>
      <c r="F22" s="4">
        <v>52174705.689999998</v>
      </c>
      <c r="G22" s="4">
        <v>67517731.640000001</v>
      </c>
      <c r="H22" s="4">
        <v>26121.5</v>
      </c>
      <c r="I22" s="4">
        <v>24004.25</v>
      </c>
      <c r="J22" s="4">
        <v>150674211.12</v>
      </c>
      <c r="K22" s="4">
        <v>72529807.190000013</v>
      </c>
      <c r="L22" s="4">
        <v>50252124.420000002</v>
      </c>
      <c r="M22" s="4">
        <v>67249857.189999998</v>
      </c>
      <c r="N22" s="4">
        <v>26462.166666666668</v>
      </c>
      <c r="O22" s="4">
        <v>24328.416666666668</v>
      </c>
      <c r="P22" s="4">
        <v>160916098.65000001</v>
      </c>
      <c r="Q22" s="4">
        <v>74485909.919999987</v>
      </c>
      <c r="R22" s="4">
        <v>51683408.260000005</v>
      </c>
      <c r="S22" s="4">
        <v>70436248.360000014</v>
      </c>
      <c r="T22" s="8">
        <f>VLOOKUP($A22,'2014 (paste)'!$B$6:$W$60,22,FALSE)</f>
        <v>0.20135433781026496</v>
      </c>
      <c r="U22" s="8">
        <f>VLOOKUP($A22,'2015 (paste)'!$B$6:$W$60,22,FALSE)</f>
        <v>0.19078568139972135</v>
      </c>
      <c r="V22" s="5">
        <v>-6.126223289533228E-2</v>
      </c>
      <c r="W22" s="5">
        <v>2.5334428716087043E-2</v>
      </c>
      <c r="X22" s="5">
        <v>-4.8607999321393369E-2</v>
      </c>
      <c r="Y22" s="5">
        <v>-1.8936431392769015E-2</v>
      </c>
      <c r="Z22" s="5">
        <v>-3.2510091573130007E-2</v>
      </c>
      <c r="AA22" s="6">
        <v>5.4224925458593587E-2</v>
      </c>
      <c r="AB22" s="6">
        <v>1.3285669147508283E-2</v>
      </c>
      <c r="AC22" s="6">
        <v>1.5241660807776114E-2</v>
      </c>
      <c r="AD22" s="6">
        <v>3.3425433405320781E-2</v>
      </c>
      <c r="AE22" s="6">
        <v>3.5211656826122928E-2</v>
      </c>
    </row>
    <row r="23" spans="1:31" x14ac:dyDescent="0.35">
      <c r="A23" s="23" t="s">
        <v>16</v>
      </c>
      <c r="B23" s="4">
        <v>25802.583333333332</v>
      </c>
      <c r="C23" s="4">
        <v>23643.5</v>
      </c>
      <c r="D23" s="4">
        <v>158547614.76999998</v>
      </c>
      <c r="E23" s="4">
        <v>69674619.859999999</v>
      </c>
      <c r="F23" s="4">
        <v>52174705.689999998</v>
      </c>
      <c r="G23" s="4">
        <v>67517731.640000001</v>
      </c>
      <c r="H23" s="4">
        <v>26121.5</v>
      </c>
      <c r="I23" s="4">
        <v>24004.25</v>
      </c>
      <c r="J23" s="4">
        <v>150674211.12</v>
      </c>
      <c r="K23" s="4">
        <v>72529807.190000013</v>
      </c>
      <c r="L23" s="4">
        <v>50252124.420000002</v>
      </c>
      <c r="M23" s="4">
        <v>67249857.189999998</v>
      </c>
      <c r="N23" s="4">
        <v>26462.166666666668</v>
      </c>
      <c r="O23" s="4">
        <v>24328.416666666668</v>
      </c>
      <c r="P23" s="4">
        <v>160916098.65000001</v>
      </c>
      <c r="Q23" s="4">
        <v>74485909.919999987</v>
      </c>
      <c r="R23" s="4">
        <v>51683408.260000005</v>
      </c>
      <c r="S23" s="4">
        <v>70436248.360000014</v>
      </c>
      <c r="T23" s="8">
        <f>VLOOKUP($A23,'2014 (paste)'!$B$6:$W$60,22,FALSE)</f>
        <v>0.1480445473827941</v>
      </c>
      <c r="U23" s="8">
        <f>VLOOKUP($A23,'2015 (paste)'!$B$6:$W$60,22,FALSE)</f>
        <v>0.15155057998065455</v>
      </c>
      <c r="V23" s="5">
        <v>-6.126223289533228E-2</v>
      </c>
      <c r="W23" s="5">
        <v>2.5334428716087043E-2</v>
      </c>
      <c r="X23" s="5">
        <v>-4.8607999321393369E-2</v>
      </c>
      <c r="Y23" s="5">
        <v>-1.8936431392769015E-2</v>
      </c>
      <c r="Z23" s="5">
        <v>-3.2510091573130007E-2</v>
      </c>
      <c r="AA23" s="6">
        <v>5.4224925458593587E-2</v>
      </c>
      <c r="AB23" s="6">
        <v>1.3285669147508283E-2</v>
      </c>
      <c r="AC23" s="6">
        <v>1.5241660807776114E-2</v>
      </c>
      <c r="AD23" s="6">
        <v>3.3425433405320781E-2</v>
      </c>
      <c r="AE23" s="6">
        <v>3.5211656826122928E-2</v>
      </c>
    </row>
    <row r="24" spans="1:31" x14ac:dyDescent="0.35">
      <c r="A24" s="23" t="s">
        <v>17</v>
      </c>
      <c r="B24" s="4">
        <v>29225.25</v>
      </c>
      <c r="C24" s="4">
        <v>25009.916666666668</v>
      </c>
      <c r="D24" s="4">
        <v>111929401.74000001</v>
      </c>
      <c r="E24" s="4">
        <v>31865844.549999997</v>
      </c>
      <c r="F24" s="4">
        <v>49562396.719999999</v>
      </c>
      <c r="G24" s="4">
        <v>91602176.549999997</v>
      </c>
      <c r="H24" s="4">
        <v>30361.166666666668</v>
      </c>
      <c r="I24" s="4">
        <v>25976.75</v>
      </c>
      <c r="J24" s="4">
        <v>106644858.36</v>
      </c>
      <c r="K24" s="4">
        <v>33655133.870000005</v>
      </c>
      <c r="L24" s="4">
        <v>50846759.109999999</v>
      </c>
      <c r="M24" s="4">
        <v>93875229.129999995</v>
      </c>
      <c r="N24" s="4">
        <v>31224.083333333332</v>
      </c>
      <c r="O24" s="4">
        <v>26624.916666666668</v>
      </c>
      <c r="P24" s="4">
        <v>108277653.47999999</v>
      </c>
      <c r="Q24" s="4">
        <v>36384227.590000004</v>
      </c>
      <c r="R24" s="4">
        <v>53015892.019999996</v>
      </c>
      <c r="S24" s="4">
        <v>98249985.659999996</v>
      </c>
      <c r="T24" s="8">
        <f>VLOOKUP($A24,'2014 (paste)'!$B$6:$W$60,22,FALSE)</f>
        <v>5.5750006861284201E-2</v>
      </c>
      <c r="U24" s="8">
        <f>VLOOKUP($A24,'2015 (paste)'!$B$6:$W$60,22,FALSE)</f>
        <v>4.5966946493334632E-2</v>
      </c>
      <c r="V24" s="5">
        <v>-8.2860246593401965E-2</v>
      </c>
      <c r="W24" s="5">
        <v>1.6841632258459027E-2</v>
      </c>
      <c r="X24" s="5">
        <v>-1.2468957557334459E-2</v>
      </c>
      <c r="Y24" s="5">
        <v>-1.3328356528954144E-2</v>
      </c>
      <c r="Z24" s="5">
        <v>-3.4967625555317183E-2</v>
      </c>
      <c r="AA24" s="6">
        <v>-1.2748795644122346E-2</v>
      </c>
      <c r="AB24" s="6">
        <v>5.4771519897398369E-2</v>
      </c>
      <c r="AC24" s="6">
        <v>1.3844978863579271E-2</v>
      </c>
      <c r="AD24" s="6">
        <v>2.1122964175082526E-2</v>
      </c>
      <c r="AE24" s="6">
        <v>1.244981251952626E-2</v>
      </c>
    </row>
    <row r="25" spans="1:31" x14ac:dyDescent="0.35">
      <c r="A25" s="23" t="s">
        <v>90</v>
      </c>
      <c r="B25" s="4">
        <v>57330.75</v>
      </c>
      <c r="C25" s="4">
        <v>51224.25</v>
      </c>
      <c r="D25" s="4">
        <v>298046215.76999998</v>
      </c>
      <c r="E25" s="4">
        <v>133578828.25999999</v>
      </c>
      <c r="F25" s="4">
        <v>108812592.52</v>
      </c>
      <c r="G25" s="4">
        <v>167147799.85000002</v>
      </c>
      <c r="H25" s="4">
        <v>59603.666666666664</v>
      </c>
      <c r="I25" s="4">
        <v>53412.333333333336</v>
      </c>
      <c r="J25" s="4">
        <v>302588393.89999998</v>
      </c>
      <c r="K25" s="4">
        <v>148637302.42999998</v>
      </c>
      <c r="L25" s="4">
        <v>109971342.30000001</v>
      </c>
      <c r="M25" s="4">
        <v>172234681.87</v>
      </c>
      <c r="N25" s="4">
        <v>61507.333333333336</v>
      </c>
      <c r="O25" s="4">
        <v>55235</v>
      </c>
      <c r="P25" s="4">
        <v>310248223.19</v>
      </c>
      <c r="Q25" s="4">
        <v>162010863.45000002</v>
      </c>
      <c r="R25" s="4">
        <v>114768569.18000001</v>
      </c>
      <c r="S25" s="4">
        <v>182802038.63999999</v>
      </c>
      <c r="T25" s="8">
        <f>VLOOKUP($A25,'2014 (paste)'!$B$6:$W$60,22,FALSE)</f>
        <v>1.5742963698937108E-2</v>
      </c>
      <c r="U25" s="8">
        <f>VLOOKUP($A25,'2015 (paste)'!$B$6:$W$60,22,FALSE)</f>
        <v>1.7509938724567152E-2</v>
      </c>
      <c r="V25" s="5">
        <v>-2.3475148449898064E-2</v>
      </c>
      <c r="W25" s="5">
        <v>6.7146988233541816E-2</v>
      </c>
      <c r="X25" s="5">
        <v>-2.7890887277472687E-2</v>
      </c>
      <c r="Y25" s="5">
        <v>-1.1779177464367407E-2</v>
      </c>
      <c r="Z25" s="5">
        <v>-2.9544770878409121E-3</v>
      </c>
      <c r="AA25" s="6">
        <v>-6.4193716776304033E-3</v>
      </c>
      <c r="AB25" s="6">
        <v>5.4007045924192809E-2</v>
      </c>
      <c r="AC25" s="6">
        <v>1.1322151831754113E-2</v>
      </c>
      <c r="AD25" s="6">
        <v>2.6331408910768461E-2</v>
      </c>
      <c r="AE25" s="6">
        <v>1.7286647122169096E-2</v>
      </c>
    </row>
    <row r="26" spans="1:31" x14ac:dyDescent="0.35">
      <c r="A26" s="23" t="s">
        <v>18</v>
      </c>
      <c r="B26" s="4">
        <v>5349.5</v>
      </c>
      <c r="C26" s="4">
        <v>5023.666666666667</v>
      </c>
      <c r="D26" s="4">
        <v>20088706.150000006</v>
      </c>
      <c r="E26" s="4">
        <v>11856923.379999999</v>
      </c>
      <c r="F26" s="4">
        <v>8103615.7899999991</v>
      </c>
      <c r="G26" s="4">
        <v>13618402.460000001</v>
      </c>
      <c r="H26" s="4">
        <v>5476.916666666667</v>
      </c>
      <c r="I26" s="4">
        <v>5150.833333333333</v>
      </c>
      <c r="J26" s="4">
        <v>19737312.250000004</v>
      </c>
      <c r="K26" s="4">
        <v>11098858.080000002</v>
      </c>
      <c r="L26" s="4">
        <v>8736842.3099999987</v>
      </c>
      <c r="M26" s="4">
        <v>13968776.210000001</v>
      </c>
      <c r="N26" s="4">
        <v>5632.25</v>
      </c>
      <c r="O26" s="4">
        <v>5317.916666666667</v>
      </c>
      <c r="P26" s="4">
        <v>20749314.099999998</v>
      </c>
      <c r="Q26" s="4">
        <v>12091241.07</v>
      </c>
      <c r="R26" s="4">
        <v>8694342.8800000008</v>
      </c>
      <c r="S26" s="4">
        <v>14896092.02</v>
      </c>
      <c r="T26" s="8">
        <f>VLOOKUP($A26,'2014 (paste)'!$B$6:$W$60,22,FALSE)</f>
        <v>8.3184882793100504E-2</v>
      </c>
      <c r="U26" s="8">
        <f>VLOOKUP($A26,'2015 (paste)'!$B$6:$W$60,22,FALSE)</f>
        <v>7.7718630841879036E-2</v>
      </c>
      <c r="V26" s="5">
        <v>-4.0349476505999737E-2</v>
      </c>
      <c r="W26" s="5">
        <v>-8.7044514809471729E-2</v>
      </c>
      <c r="X26" s="5">
        <v>5.3059024013546896E-2</v>
      </c>
      <c r="Y26" s="5">
        <v>4.0421454594996575E-4</v>
      </c>
      <c r="Z26" s="5">
        <v>-2.664060706573923E-2</v>
      </c>
      <c r="AA26" s="6">
        <v>2.2280184143051551E-2</v>
      </c>
      <c r="AB26" s="6">
        <v>5.5184861606613955E-2</v>
      </c>
      <c r="AC26" s="6">
        <v>-3.2309504294087299E-2</v>
      </c>
      <c r="AD26" s="6">
        <v>3.2880210936808485E-2</v>
      </c>
      <c r="AE26" s="6">
        <v>2.3528643980297081E-2</v>
      </c>
    </row>
    <row r="27" spans="1:31" x14ac:dyDescent="0.35">
      <c r="A27" s="23" t="s">
        <v>19</v>
      </c>
      <c r="B27" s="4">
        <v>20873.583333333332</v>
      </c>
      <c r="C27" s="4">
        <v>19271.666666666668</v>
      </c>
      <c r="D27" s="4">
        <v>114257627.05000001</v>
      </c>
      <c r="E27" s="4">
        <v>45860180.469999999</v>
      </c>
      <c r="F27" s="4">
        <v>37575163.199999996</v>
      </c>
      <c r="G27" s="4">
        <v>61271837.960000001</v>
      </c>
      <c r="H27" s="4">
        <v>21607</v>
      </c>
      <c r="I27" s="4">
        <v>19992.25</v>
      </c>
      <c r="J27" s="4">
        <v>115268944.32000001</v>
      </c>
      <c r="K27" s="4">
        <v>47127994.859999999</v>
      </c>
      <c r="L27" s="4">
        <v>38712915.189999998</v>
      </c>
      <c r="M27" s="4">
        <v>62770253.790000007</v>
      </c>
      <c r="N27" s="4">
        <v>22055.75</v>
      </c>
      <c r="O27" s="4">
        <v>20427.916666666668</v>
      </c>
      <c r="P27" s="4">
        <v>118338838.65000002</v>
      </c>
      <c r="Q27" s="4">
        <v>49469091.200000003</v>
      </c>
      <c r="R27" s="4">
        <v>39881984.82</v>
      </c>
      <c r="S27" s="4">
        <v>67646429.909999996</v>
      </c>
      <c r="T27" s="8">
        <f>VLOOKUP($A27,'2014 (paste)'!$B$6:$W$60,22,FALSE)</f>
        <v>0.22362638896867207</v>
      </c>
      <c r="U27" s="8">
        <f>VLOOKUP($A27,'2015 (paste)'!$B$6:$W$60,22,FALSE)</f>
        <v>0.21784161170768754</v>
      </c>
      <c r="V27" s="5">
        <v>-2.5392714230140667E-2</v>
      </c>
      <c r="W27" s="5">
        <v>-9.3943418952070479E-3</v>
      </c>
      <c r="X27" s="5">
        <v>-4.6918993321740654E-3</v>
      </c>
      <c r="Y27" s="5">
        <v>-1.2469363171407566E-2</v>
      </c>
      <c r="Z27" s="5">
        <v>-1.6320518986707611E-2</v>
      </c>
      <c r="AA27" s="6">
        <v>5.7444128968322516E-3</v>
      </c>
      <c r="AB27" s="6">
        <v>2.7288830221586569E-2</v>
      </c>
      <c r="AC27" s="6">
        <v>9.2378488067914599E-3</v>
      </c>
      <c r="AD27" s="6">
        <v>5.4699143085750634E-2</v>
      </c>
      <c r="AE27" s="6">
        <v>2.2439489055733342E-2</v>
      </c>
    </row>
    <row r="28" spans="1:31" x14ac:dyDescent="0.35">
      <c r="A28" s="23" t="s">
        <v>20</v>
      </c>
      <c r="B28" s="4">
        <v>23110.25</v>
      </c>
      <c r="C28" s="4">
        <v>21056.833333333332</v>
      </c>
      <c r="D28" s="4">
        <v>107688189.53</v>
      </c>
      <c r="E28" s="4">
        <v>50914427.119999997</v>
      </c>
      <c r="F28" s="4">
        <v>44412858.43</v>
      </c>
      <c r="G28" s="4">
        <v>64450562.370000005</v>
      </c>
      <c r="H28" s="4">
        <v>23811.5</v>
      </c>
      <c r="I28" s="4">
        <v>21740</v>
      </c>
      <c r="J28" s="4">
        <v>114421719.65000001</v>
      </c>
      <c r="K28" s="4">
        <v>58465411.210000008</v>
      </c>
      <c r="L28" s="4">
        <v>44359499.819999993</v>
      </c>
      <c r="M28" s="4">
        <v>66898676.870000005</v>
      </c>
      <c r="N28" s="4">
        <v>24291.833333333332</v>
      </c>
      <c r="O28" s="4">
        <v>22123.25</v>
      </c>
      <c r="P28" s="4">
        <v>119390810.96999998</v>
      </c>
      <c r="Q28" s="4">
        <v>61534370.679999992</v>
      </c>
      <c r="R28" s="4">
        <v>46758191.260000005</v>
      </c>
      <c r="S28" s="4">
        <v>69524358.090000004</v>
      </c>
      <c r="T28" s="8">
        <f>VLOOKUP($A28,'2014 (paste)'!$B$6:$W$60,22,FALSE)</f>
        <v>0.17019998172881345</v>
      </c>
      <c r="U28" s="8">
        <f>VLOOKUP($A28,'2015 (paste)'!$B$6:$W$60,22,FALSE)</f>
        <v>0.15103993604912627</v>
      </c>
      <c r="V28" s="5">
        <v>3.1236518358683796E-2</v>
      </c>
      <c r="W28" s="5">
        <v>0.11222247560518817</v>
      </c>
      <c r="X28" s="5">
        <v>-3.0616096242565116E-2</v>
      </c>
      <c r="Y28" s="5">
        <v>5.3663313023395443E-3</v>
      </c>
      <c r="Z28" s="5">
        <v>3.1051593403621736E-2</v>
      </c>
      <c r="AA28" s="6">
        <v>2.2795699869636588E-2</v>
      </c>
      <c r="AB28" s="6">
        <v>3.4259139866410715E-2</v>
      </c>
      <c r="AC28" s="6">
        <v>3.3231229490984227E-2</v>
      </c>
      <c r="AD28" s="6">
        <v>2.1245303132180204E-2</v>
      </c>
      <c r="AE28" s="6">
        <v>2.6454676367137386E-2</v>
      </c>
    </row>
    <row r="29" spans="1:31" x14ac:dyDescent="0.35">
      <c r="A29" s="23" t="s">
        <v>21</v>
      </c>
      <c r="B29" s="4">
        <v>12024.75</v>
      </c>
      <c r="C29" s="4">
        <v>11018.583333333334</v>
      </c>
      <c r="D29" s="4">
        <v>62034569.649999999</v>
      </c>
      <c r="E29" s="4">
        <v>27595472.239999998</v>
      </c>
      <c r="F29" s="4">
        <v>20314268.030000001</v>
      </c>
      <c r="G29" s="4">
        <v>33404522.82</v>
      </c>
      <c r="H29" s="4">
        <v>12294.25</v>
      </c>
      <c r="I29" s="4">
        <v>11293.25</v>
      </c>
      <c r="J29" s="4">
        <v>60758321.780000001</v>
      </c>
      <c r="K29" s="4">
        <v>30068897.669999998</v>
      </c>
      <c r="L29" s="4">
        <v>19668364.719999999</v>
      </c>
      <c r="M29" s="4">
        <v>33220920.279999997</v>
      </c>
      <c r="N29" s="4">
        <v>12464.416666666666</v>
      </c>
      <c r="O29" s="4">
        <v>11424.333333333334</v>
      </c>
      <c r="P29" s="4">
        <v>65731637.720000006</v>
      </c>
      <c r="Q29" s="4">
        <v>33233108.499999996</v>
      </c>
      <c r="R29" s="4">
        <v>22576081.850000001</v>
      </c>
      <c r="S29" s="4">
        <v>35473237.920000002</v>
      </c>
      <c r="T29" s="8">
        <f>VLOOKUP($A29,'2014 (paste)'!$B$6:$W$60,22,FALSE)</f>
        <v>0.15424604213493909</v>
      </c>
      <c r="U29" s="8">
        <f>VLOOKUP($A29,'2015 (paste)'!$B$6:$W$60,22,FALSE)</f>
        <v>0.14176058364244148</v>
      </c>
      <c r="V29" s="5">
        <v>-4.2043007889400519E-2</v>
      </c>
      <c r="W29" s="5">
        <v>6.3130297126316126E-2</v>
      </c>
      <c r="X29" s="5">
        <v>-5.3019381504815666E-2</v>
      </c>
      <c r="Y29" s="5">
        <v>-2.968397248448218E-2</v>
      </c>
      <c r="Z29" s="5">
        <v>-1.9246045762734809E-2</v>
      </c>
      <c r="AA29" s="6">
        <v>6.7084385817416825E-2</v>
      </c>
      <c r="AB29" s="6">
        <v>9.2550535909173171E-2</v>
      </c>
      <c r="AC29" s="6">
        <v>0.13216675913033415</v>
      </c>
      <c r="AD29" s="6">
        <v>5.5546205180083685E-2</v>
      </c>
      <c r="AE29" s="6">
        <v>7.8444682786373177E-2</v>
      </c>
    </row>
    <row r="30" spans="1:31" x14ac:dyDescent="0.35">
      <c r="A30" s="23" t="s">
        <v>22</v>
      </c>
      <c r="B30" s="4">
        <v>28703.416666666668</v>
      </c>
      <c r="C30" s="4">
        <v>25049.166666666668</v>
      </c>
      <c r="D30" s="4">
        <v>84369865.439999998</v>
      </c>
      <c r="E30" s="4">
        <v>32514371.549999997</v>
      </c>
      <c r="F30" s="4">
        <v>42113823.359999999</v>
      </c>
      <c r="G30" s="4">
        <v>94756404.790000007</v>
      </c>
      <c r="H30" s="4">
        <v>29381.75</v>
      </c>
      <c r="I30" s="4">
        <v>25593</v>
      </c>
      <c r="J30" s="4">
        <v>89356801.530000001</v>
      </c>
      <c r="K30" s="4">
        <v>32101847.190000001</v>
      </c>
      <c r="L30" s="4">
        <v>47900423.600000001</v>
      </c>
      <c r="M30" s="4">
        <v>98438679.969999999</v>
      </c>
      <c r="N30" s="4">
        <v>29730.666666666668</v>
      </c>
      <c r="O30" s="4">
        <v>25794.583333333332</v>
      </c>
      <c r="P30" s="4">
        <v>87637149.879999995</v>
      </c>
      <c r="Q30" s="4">
        <v>36405333.090000004</v>
      </c>
      <c r="R30" s="4">
        <v>48480487.989999995</v>
      </c>
      <c r="S30" s="4">
        <v>100352079.54999998</v>
      </c>
      <c r="T30" s="8">
        <f>VLOOKUP($A30,'2014 (paste)'!$B$6:$W$60,22,FALSE)</f>
        <v>0.12103905545357284</v>
      </c>
      <c r="U30" s="8">
        <f>VLOOKUP($A30,'2015 (paste)'!$B$6:$W$60,22,FALSE)</f>
        <v>0.1206359926224792</v>
      </c>
      <c r="V30" s="5">
        <v>3.4656510515909789E-2</v>
      </c>
      <c r="W30" s="5">
        <v>-3.3667147398066644E-2</v>
      </c>
      <c r="X30" s="5">
        <v>0.11114469995609366</v>
      </c>
      <c r="Y30" s="5">
        <v>1.6785378753703117E-2</v>
      </c>
      <c r="Z30" s="5">
        <v>3.0011944724931627E-2</v>
      </c>
      <c r="AA30" s="6">
        <v>-3.075483913260213E-2</v>
      </c>
      <c r="AB30" s="6">
        <v>0.12519466817166736</v>
      </c>
      <c r="AC30" s="6">
        <v>2.3175906530825685E-4</v>
      </c>
      <c r="AD30" s="6">
        <v>1.1470625916651489E-2</v>
      </c>
      <c r="AE30" s="6">
        <v>1.1051727642410913E-2</v>
      </c>
    </row>
    <row r="31" spans="1:31" x14ac:dyDescent="0.35">
      <c r="A31" s="23" t="s">
        <v>23</v>
      </c>
      <c r="B31" s="4">
        <v>25090.333333333332</v>
      </c>
      <c r="C31" s="4">
        <v>21260.333333333332</v>
      </c>
      <c r="D31" s="4">
        <v>99821296.150000006</v>
      </c>
      <c r="E31" s="4">
        <v>26087895.930000003</v>
      </c>
      <c r="F31" s="4">
        <v>44112772.320000008</v>
      </c>
      <c r="G31" s="4">
        <v>71597867.329999998</v>
      </c>
      <c r="H31" s="4">
        <v>26302.916666666668</v>
      </c>
      <c r="I31" s="4">
        <v>22275</v>
      </c>
      <c r="J31" s="4">
        <v>102129546.96000001</v>
      </c>
      <c r="K31" s="4">
        <v>28221604.400000006</v>
      </c>
      <c r="L31" s="4">
        <v>49033116.229999997</v>
      </c>
      <c r="M31" s="4">
        <v>73656657.519999996</v>
      </c>
      <c r="N31" s="4">
        <v>27351.5</v>
      </c>
      <c r="O31" s="4">
        <v>23156.083333333332</v>
      </c>
      <c r="P31" s="4">
        <v>105530195.79000001</v>
      </c>
      <c r="Q31" s="4">
        <v>31885296.449999999</v>
      </c>
      <c r="R31" s="4">
        <v>50549818.439999998</v>
      </c>
      <c r="S31" s="4">
        <v>80959413.319999993</v>
      </c>
      <c r="T31" s="8">
        <f>VLOOKUP($A31,'2014 (paste)'!$B$6:$W$60,22,FALSE)</f>
        <v>0.14954055512944692</v>
      </c>
      <c r="U31" s="8">
        <f>VLOOKUP($A31,'2015 (paste)'!$B$6:$W$60,22,FALSE)</f>
        <v>0.1400336130006013</v>
      </c>
      <c r="V31" s="5">
        <v>-2.4042911539811196E-2</v>
      </c>
      <c r="W31" s="5">
        <v>3.2511751251541599E-2</v>
      </c>
      <c r="X31" s="5">
        <v>6.0297322650394669E-2</v>
      </c>
      <c r="Y31" s="5">
        <v>-1.8106743315387419E-2</v>
      </c>
      <c r="Z31" s="5">
        <v>-1.0381356660715824E-3</v>
      </c>
      <c r="AA31" s="6">
        <v>-6.316453548617651E-3</v>
      </c>
      <c r="AB31" s="6">
        <v>8.6829375397294628E-2</v>
      </c>
      <c r="AC31" s="6">
        <v>-8.5909813517188738E-3</v>
      </c>
      <c r="AD31" s="6">
        <v>5.7323668700638875E-2</v>
      </c>
      <c r="AE31" s="6">
        <v>2.5097335316584202E-2</v>
      </c>
    </row>
    <row r="32" spans="1:31" x14ac:dyDescent="0.35">
      <c r="A32" s="23" t="s">
        <v>24</v>
      </c>
      <c r="B32" s="4">
        <v>6694.833333333333</v>
      </c>
      <c r="C32" s="4">
        <v>6174.166666666667</v>
      </c>
      <c r="D32" s="4">
        <v>28862733.18</v>
      </c>
      <c r="E32" s="4">
        <v>12487027.539999999</v>
      </c>
      <c r="F32" s="4">
        <v>8724017.5800000001</v>
      </c>
      <c r="G32" s="4">
        <v>20799444.379999999</v>
      </c>
      <c r="H32" s="4">
        <v>7003</v>
      </c>
      <c r="I32" s="4">
        <v>6454</v>
      </c>
      <c r="J32" s="4">
        <v>28493267.300000001</v>
      </c>
      <c r="K32" s="4">
        <v>13381903.439999999</v>
      </c>
      <c r="L32" s="4">
        <v>7830854.2800000003</v>
      </c>
      <c r="M32" s="4">
        <v>21405669.329999998</v>
      </c>
      <c r="N32" s="4">
        <v>7202.083333333333</v>
      </c>
      <c r="O32" s="4">
        <v>6638.416666666667</v>
      </c>
      <c r="P32" s="4">
        <v>27266572.710000001</v>
      </c>
      <c r="Q32" s="4">
        <v>13753391.24</v>
      </c>
      <c r="R32" s="4">
        <v>8389262.5999999996</v>
      </c>
      <c r="S32" s="4">
        <v>22155522.789999999</v>
      </c>
      <c r="T32" s="8">
        <f>VLOOKUP($A32,'2014 (paste)'!$B$6:$W$60,22,FALSE)</f>
        <v>0.27847982960056639</v>
      </c>
      <c r="U32" s="8">
        <f>VLOOKUP($A32,'2015 (paste)'!$B$6:$W$60,22,FALSE)</f>
        <v>0.28804417010931055</v>
      </c>
      <c r="V32" s="5">
        <v>-5.6242445236942995E-2</v>
      </c>
      <c r="W32" s="5">
        <v>2.5199085061168969E-2</v>
      </c>
      <c r="X32" s="5">
        <v>-0.14187954594654861</v>
      </c>
      <c r="Y32" s="5">
        <v>-1.5475640246579103E-2</v>
      </c>
      <c r="Z32" s="5">
        <v>-3.8937189669415062E-2</v>
      </c>
      <c r="AA32" s="6">
        <v>-6.9504484658930776E-2</v>
      </c>
      <c r="AB32" s="6">
        <v>-7.9094997509687737E-4</v>
      </c>
      <c r="AC32" s="6">
        <v>4.1695122164365328E-2</v>
      </c>
      <c r="AD32" s="6">
        <v>6.2772245019291351E-3</v>
      </c>
      <c r="AE32" s="6">
        <v>-2.0515333838717842E-2</v>
      </c>
    </row>
    <row r="33" spans="1:31" x14ac:dyDescent="0.35">
      <c r="A33" s="23" t="s">
        <v>25</v>
      </c>
      <c r="B33" s="4">
        <v>52690.583333333336</v>
      </c>
      <c r="C33" s="4">
        <v>47583.583333333336</v>
      </c>
      <c r="D33" s="4">
        <v>279731210.90000004</v>
      </c>
      <c r="E33" s="4">
        <v>132385869.86</v>
      </c>
      <c r="F33" s="4">
        <v>106270890.44</v>
      </c>
      <c r="G33" s="4">
        <v>143804475.30000001</v>
      </c>
      <c r="H33" s="4">
        <v>54210.083333333336</v>
      </c>
      <c r="I33" s="4">
        <v>49092.833333333336</v>
      </c>
      <c r="J33" s="4">
        <v>284348192.13</v>
      </c>
      <c r="K33" s="4">
        <v>145054020.20000002</v>
      </c>
      <c r="L33" s="4">
        <v>107932920.09</v>
      </c>
      <c r="M33" s="4">
        <v>149086658.86000001</v>
      </c>
      <c r="N33" s="4">
        <v>55296.25</v>
      </c>
      <c r="O33" s="4">
        <v>50101.833333333336</v>
      </c>
      <c r="P33" s="4">
        <v>303317027.25999999</v>
      </c>
      <c r="Q33" s="4">
        <v>156103516.16000003</v>
      </c>
      <c r="R33" s="4">
        <v>114295840.78</v>
      </c>
      <c r="S33" s="4">
        <v>155499066.72</v>
      </c>
      <c r="T33" s="8">
        <f>VLOOKUP($A33,'2014 (paste)'!$B$6:$W$60,22,FALSE)</f>
        <v>8.7359233615312032E-2</v>
      </c>
      <c r="U33" s="8">
        <f>VLOOKUP($A33,'2015 (paste)'!$B$6:$W$60,22,FALSE)</f>
        <v>8.3963919746111365E-2</v>
      </c>
      <c r="V33" s="5">
        <v>-1.1987412084164539E-2</v>
      </c>
      <c r="W33" s="5">
        <v>6.2006519531645488E-2</v>
      </c>
      <c r="X33" s="5">
        <v>-1.2828657974270352E-2</v>
      </c>
      <c r="Y33" s="5">
        <v>4.8596939346992052E-3</v>
      </c>
      <c r="Z33" s="5">
        <v>7.4397719707046672E-3</v>
      </c>
      <c r="AA33" s="6">
        <v>4.5756841477976762E-2</v>
      </c>
      <c r="AB33" s="6">
        <v>5.4501969657380966E-2</v>
      </c>
      <c r="AC33" s="6">
        <v>3.8151879956012102E-2</v>
      </c>
      <c r="AD33" s="6">
        <v>2.2006091826523688E-2</v>
      </c>
      <c r="AE33" s="6">
        <v>4.1112886071307475E-2</v>
      </c>
    </row>
    <row r="34" spans="1:31" x14ac:dyDescent="0.35">
      <c r="A34" s="23" t="s">
        <v>26</v>
      </c>
      <c r="B34" s="4">
        <v>96481.25</v>
      </c>
      <c r="C34" s="4">
        <v>87474.5</v>
      </c>
      <c r="D34" s="4">
        <v>552076779.45999992</v>
      </c>
      <c r="E34" s="4">
        <v>247370049.74000001</v>
      </c>
      <c r="F34" s="4">
        <v>197028734.50999999</v>
      </c>
      <c r="G34" s="4">
        <v>261076908.71000001</v>
      </c>
      <c r="H34" s="4">
        <v>99187.916666666672</v>
      </c>
      <c r="I34" s="4">
        <v>90250.25</v>
      </c>
      <c r="J34" s="4">
        <v>551049397.46000004</v>
      </c>
      <c r="K34" s="4">
        <v>268833867.25</v>
      </c>
      <c r="L34" s="4">
        <v>197445479.60000002</v>
      </c>
      <c r="M34" s="4">
        <v>267575365.79999998</v>
      </c>
      <c r="N34" s="4">
        <v>101279.41666666667</v>
      </c>
      <c r="O34" s="4">
        <v>92252.166666666672</v>
      </c>
      <c r="P34" s="4">
        <v>572417909.85000014</v>
      </c>
      <c r="Q34" s="4">
        <v>287845552.93000001</v>
      </c>
      <c r="R34" s="4">
        <v>206240226.82999998</v>
      </c>
      <c r="S34" s="4">
        <v>280002601.62</v>
      </c>
      <c r="T34" s="8">
        <f>VLOOKUP($A34,'2014 (paste)'!$B$6:$W$60,22,FALSE)</f>
        <v>4.18729447389476E-2</v>
      </c>
      <c r="U34" s="8">
        <f>VLOOKUP($A34,'2015 (paste)'!$B$6:$W$60,22,FALSE)</f>
        <v>4.2946233349602826E-2</v>
      </c>
      <c r="V34" s="5">
        <v>-2.9098428746514249E-2</v>
      </c>
      <c r="W34" s="5">
        <v>5.3343254175066912E-2</v>
      </c>
      <c r="X34" s="5">
        <v>-2.5230840119215614E-2</v>
      </c>
      <c r="Y34" s="5">
        <v>-6.6307293653865562E-3</v>
      </c>
      <c r="Z34" s="5">
        <v>-6.4057738768266148E-3</v>
      </c>
      <c r="AA34" s="6">
        <v>1.732626909150059E-2</v>
      </c>
      <c r="AB34" s="6">
        <v>4.7483964706173776E-2</v>
      </c>
      <c r="AC34" s="6">
        <v>2.2972030324047488E-2</v>
      </c>
      <c r="AD34" s="6">
        <v>2.3735532696540051E-2</v>
      </c>
      <c r="AE34" s="6">
        <v>2.6227315981312227E-2</v>
      </c>
    </row>
    <row r="35" spans="1:31" x14ac:dyDescent="0.35">
      <c r="A35" s="23" t="s">
        <v>27</v>
      </c>
      <c r="B35" s="4">
        <v>23757.75</v>
      </c>
      <c r="C35" s="4">
        <v>22274</v>
      </c>
      <c r="D35" s="4">
        <v>91758919.120000005</v>
      </c>
      <c r="E35" s="4">
        <v>26993770.709999997</v>
      </c>
      <c r="F35" s="4">
        <v>39166667.840000004</v>
      </c>
      <c r="G35" s="4">
        <v>75927859.24000001</v>
      </c>
      <c r="H35" s="4">
        <v>24315.416666666668</v>
      </c>
      <c r="I35" s="4">
        <v>22824.166666666668</v>
      </c>
      <c r="J35" s="4">
        <v>85784984.430000007</v>
      </c>
      <c r="K35" s="4">
        <v>25352957.319999997</v>
      </c>
      <c r="L35" s="4">
        <v>38826431.589999996</v>
      </c>
      <c r="M35" s="4">
        <v>78995767.689999998</v>
      </c>
      <c r="N35" s="4">
        <v>25027.833333333332</v>
      </c>
      <c r="O35" s="4">
        <v>23523.166666666668</v>
      </c>
      <c r="P35" s="4">
        <v>87220550.230000004</v>
      </c>
      <c r="Q35" s="4">
        <v>28584248.200000003</v>
      </c>
      <c r="R35" s="4">
        <v>41393273.109999999</v>
      </c>
      <c r="S35" s="4">
        <v>85506454.980000019</v>
      </c>
      <c r="T35" s="8">
        <f>VLOOKUP($A35,'2014 (paste)'!$B$6:$W$60,22,FALSE)</f>
        <v>0.31622168334551654</v>
      </c>
      <c r="U35" s="8">
        <f>VLOOKUP($A35,'2015 (paste)'!$B$6:$W$60,22,FALSE)</f>
        <v>0.30947736451390134</v>
      </c>
      <c r="V35" s="5">
        <v>-8.6546215074822519E-2</v>
      </c>
      <c r="W35" s="5">
        <v>-8.3424264283967764E-2</v>
      </c>
      <c r="X35" s="5">
        <v>-3.1422346778832266E-2</v>
      </c>
      <c r="Y35" s="5">
        <v>1.5327043920493555E-2</v>
      </c>
      <c r="Z35" s="5">
        <v>-4.2927430506303654E-2</v>
      </c>
      <c r="AA35" s="6">
        <v>-1.2206857019841921E-2</v>
      </c>
      <c r="AB35" s="6">
        <v>9.3949548123413384E-2</v>
      </c>
      <c r="AC35" s="6">
        <v>3.5763858576586482E-2</v>
      </c>
      <c r="AD35" s="6">
        <v>5.0253703570037667E-2</v>
      </c>
      <c r="AE35" s="6">
        <v>3.0147633263822415E-2</v>
      </c>
    </row>
    <row r="36" spans="1:31" x14ac:dyDescent="0.35">
      <c r="A36" s="23" t="s">
        <v>28</v>
      </c>
      <c r="B36" s="4">
        <v>44161.166666666664</v>
      </c>
      <c r="C36" s="4">
        <v>39599.75</v>
      </c>
      <c r="D36" s="4">
        <v>224768713.58000001</v>
      </c>
      <c r="E36" s="4">
        <v>99716045.569999993</v>
      </c>
      <c r="F36" s="4">
        <v>82321618.00999999</v>
      </c>
      <c r="G36" s="4">
        <v>131655346.20000002</v>
      </c>
      <c r="H36" s="4">
        <v>46028.666666666664</v>
      </c>
      <c r="I36" s="4">
        <v>41366.916666666664</v>
      </c>
      <c r="J36" s="4">
        <v>230318271.95000002</v>
      </c>
      <c r="K36" s="4">
        <v>110717698.92999999</v>
      </c>
      <c r="L36" s="4">
        <v>84346226.030000001</v>
      </c>
      <c r="M36" s="4">
        <v>136378950.91</v>
      </c>
      <c r="N36" s="4">
        <v>47657</v>
      </c>
      <c r="O36" s="4">
        <v>42895.583333333336</v>
      </c>
      <c r="P36" s="4">
        <v>237743894.54000002</v>
      </c>
      <c r="Q36" s="4">
        <v>119620005.26000001</v>
      </c>
      <c r="R36" s="4">
        <v>87733137.599999994</v>
      </c>
      <c r="S36" s="4">
        <v>145370153.84999999</v>
      </c>
      <c r="T36" s="8">
        <f>VLOOKUP($A36,'2014 (paste)'!$B$6:$W$60,22,FALSE)</f>
        <v>8.1016084969969315E-2</v>
      </c>
      <c r="U36" s="8">
        <f>VLOOKUP($A36,'2015 (paste)'!$B$6:$W$60,22,FALSE)</f>
        <v>8.0310627834407761E-2</v>
      </c>
      <c r="V36" s="5">
        <v>-1.6884197421798031E-2</v>
      </c>
      <c r="W36" s="5">
        <v>6.2897282006798783E-2</v>
      </c>
      <c r="X36" s="5">
        <v>-1.6976497678071079E-2</v>
      </c>
      <c r="Y36" s="5">
        <v>-8.3734671625456114E-3</v>
      </c>
      <c r="Z36" s="5">
        <v>1.0127955636543007E-3</v>
      </c>
      <c r="AA36" s="6">
        <v>-3.0286598834897704E-3</v>
      </c>
      <c r="AB36" s="6">
        <v>4.1903121840737523E-2</v>
      </c>
      <c r="AC36" s="6">
        <v>4.6150974568368586E-3</v>
      </c>
      <c r="AD36" s="6">
        <v>2.7941685358164214E-2</v>
      </c>
      <c r="AE36" s="6">
        <v>1.5423909515240863E-2</v>
      </c>
    </row>
    <row r="37" spans="1:31" x14ac:dyDescent="0.35">
      <c r="A37" s="23" t="s">
        <v>29</v>
      </c>
      <c r="B37" s="4">
        <v>33506.916666666664</v>
      </c>
      <c r="C37" s="4">
        <v>31565.166666666668</v>
      </c>
      <c r="D37" s="4">
        <v>117354085.04999997</v>
      </c>
      <c r="E37" s="4">
        <v>64102680.660000004</v>
      </c>
      <c r="F37" s="4">
        <v>48575392.400000006</v>
      </c>
      <c r="G37" s="4">
        <v>93398581.640000015</v>
      </c>
      <c r="H37" s="4">
        <v>34274.25</v>
      </c>
      <c r="I37" s="4">
        <v>32323.416666666668</v>
      </c>
      <c r="J37" s="4">
        <v>120422723.29999995</v>
      </c>
      <c r="K37" s="4">
        <v>65417483.490000002</v>
      </c>
      <c r="L37" s="4">
        <v>48743287.649999999</v>
      </c>
      <c r="M37" s="4">
        <v>97824590.619999945</v>
      </c>
      <c r="N37" s="4">
        <v>35187.666666666664</v>
      </c>
      <c r="O37" s="4">
        <v>33237.583333333336</v>
      </c>
      <c r="P37" s="4">
        <v>125019620.52999999</v>
      </c>
      <c r="Q37" s="4">
        <v>66323660.700000003</v>
      </c>
      <c r="R37" s="4">
        <v>48845900.379999995</v>
      </c>
      <c r="S37" s="4">
        <v>103329454.27</v>
      </c>
      <c r="T37" s="8">
        <f>VLOOKUP($A37,'2014 (paste)'!$B$6:$W$60,22,FALSE)</f>
        <v>0.33072364601712284</v>
      </c>
      <c r="U37" s="8">
        <f>VLOOKUP($A37,'2015 (paste)'!$B$6:$W$60,22,FALSE)</f>
        <v>0.32397305478431415</v>
      </c>
      <c r="V37" s="5">
        <v>3.1750860330050923E-3</v>
      </c>
      <c r="W37" s="5">
        <v>-3.4284877475186937E-3</v>
      </c>
      <c r="X37" s="5">
        <v>-1.9009038402140188E-2</v>
      </c>
      <c r="Y37" s="5">
        <v>2.2818522803912389E-2</v>
      </c>
      <c r="Z37" s="5">
        <v>4.4376376604411405E-3</v>
      </c>
      <c r="AA37" s="6">
        <v>1.1223661316556388E-2</v>
      </c>
      <c r="AB37" s="6">
        <v>-1.4032779212154844E-2</v>
      </c>
      <c r="AC37" s="6">
        <v>-2.3907912852692781E-2</v>
      </c>
      <c r="AD37" s="6">
        <v>2.7221067625990525E-2</v>
      </c>
      <c r="AE37" s="6">
        <v>5.94998923779122E-3</v>
      </c>
    </row>
    <row r="38" spans="1:31" x14ac:dyDescent="0.35">
      <c r="A38" s="23" t="s">
        <v>30</v>
      </c>
      <c r="B38" s="4">
        <v>32163.75</v>
      </c>
      <c r="C38" s="4">
        <v>26937.416666666668</v>
      </c>
      <c r="D38" s="4">
        <v>135153948.63</v>
      </c>
      <c r="E38" s="4">
        <v>36790309.57</v>
      </c>
      <c r="F38" s="4">
        <v>62143025.75</v>
      </c>
      <c r="G38" s="4">
        <v>92959576.530000001</v>
      </c>
      <c r="H38" s="4">
        <v>33494.333333333336</v>
      </c>
      <c r="I38" s="4">
        <v>28113.666666666668</v>
      </c>
      <c r="J38" s="4">
        <v>143030154.06</v>
      </c>
      <c r="K38" s="4">
        <v>39404157.119999997</v>
      </c>
      <c r="L38" s="4">
        <v>67298570.409999996</v>
      </c>
      <c r="M38" s="4">
        <v>97572984.479999989</v>
      </c>
      <c r="N38" s="4">
        <v>34552.75</v>
      </c>
      <c r="O38" s="4">
        <v>28939.666666666668</v>
      </c>
      <c r="P38" s="4">
        <v>142365360.31999999</v>
      </c>
      <c r="Q38" s="4">
        <v>42308179</v>
      </c>
      <c r="R38" s="4">
        <v>70552551.75</v>
      </c>
      <c r="S38" s="4">
        <v>103268877.87</v>
      </c>
      <c r="T38" s="8">
        <f>VLOOKUP($A38,'2014 (paste)'!$B$6:$W$60,22,FALSE)</f>
        <v>7.8146169357249717E-2</v>
      </c>
      <c r="U38" s="8">
        <f>VLOOKUP($A38,'2015 (paste)'!$B$6:$W$60,22,FALSE)</f>
        <v>7.4875444404604766E-2</v>
      </c>
      <c r="V38" s="5">
        <v>1.6235138931903981E-2</v>
      </c>
      <c r="W38" s="5">
        <v>2.6235544288345958E-2</v>
      </c>
      <c r="X38" s="5">
        <v>3.9941197639032699E-2</v>
      </c>
      <c r="Y38" s="5">
        <v>5.7126321836729055E-3</v>
      </c>
      <c r="Z38" s="5">
        <v>1.8348919898286908E-2</v>
      </c>
      <c r="AA38" s="6">
        <v>-3.513746051468003E-2</v>
      </c>
      <c r="AB38" s="6">
        <v>4.3052714776580681E-2</v>
      </c>
      <c r="AC38" s="6">
        <v>1.6238414034901005E-2</v>
      </c>
      <c r="AD38" s="6">
        <v>2.8167414346053743E-2</v>
      </c>
      <c r="AE38" s="6">
        <v>3.6480751955849655E-3</v>
      </c>
    </row>
    <row r="39" spans="1:31" x14ac:dyDescent="0.35">
      <c r="A39" s="23" t="s">
        <v>31</v>
      </c>
      <c r="B39" s="4">
        <v>6548.166666666667</v>
      </c>
      <c r="C39" s="4">
        <v>6029.5</v>
      </c>
      <c r="D39" s="4">
        <v>22445955.23</v>
      </c>
      <c r="E39" s="4">
        <v>9874209.0899999999</v>
      </c>
      <c r="F39" s="4">
        <v>7873736.79</v>
      </c>
      <c r="G39" s="4">
        <v>18390153.699999999</v>
      </c>
      <c r="H39" s="4">
        <v>6708.666666666667</v>
      </c>
      <c r="I39" s="4">
        <v>6194.333333333333</v>
      </c>
      <c r="J39" s="4">
        <v>22089601.789999999</v>
      </c>
      <c r="K39" s="4">
        <v>9796600.4800000004</v>
      </c>
      <c r="L39" s="4">
        <v>8184793.46</v>
      </c>
      <c r="M39" s="4">
        <v>19453656.549999997</v>
      </c>
      <c r="N39" s="4">
        <v>6881.25</v>
      </c>
      <c r="O39" s="4">
        <v>6362.583333333333</v>
      </c>
      <c r="P39" s="4">
        <v>22776768.649999999</v>
      </c>
      <c r="Q39" s="4">
        <v>11637105.609999999</v>
      </c>
      <c r="R39" s="4">
        <v>8721398.9299999997</v>
      </c>
      <c r="S39" s="4">
        <v>21208149.450000003</v>
      </c>
      <c r="T39" s="8">
        <f>VLOOKUP($A39,'2014 (paste)'!$B$6:$W$60,22,FALSE)</f>
        <v>0</v>
      </c>
      <c r="U39" s="8">
        <f>VLOOKUP($A39,'2015 (paste)'!$B$6:$W$60,22,FALSE)</f>
        <v>0</v>
      </c>
      <c r="V39" s="5">
        <v>-3.9420518493513246E-2</v>
      </c>
      <c r="W39" s="5">
        <v>-3.4260921946345224E-2</v>
      </c>
      <c r="X39" s="5">
        <v>1.4636176786478439E-2</v>
      </c>
      <c r="Y39" s="5">
        <v>2.9680794932956944E-2</v>
      </c>
      <c r="Z39" s="5">
        <v>-8.9191003046412698E-3</v>
      </c>
      <c r="AA39" s="6">
        <v>5.2477297945676682E-3</v>
      </c>
      <c r="AB39" s="6">
        <v>0.15646013649475865</v>
      </c>
      <c r="AC39" s="6">
        <v>3.8836750084015659E-2</v>
      </c>
      <c r="AD39" s="6">
        <v>6.1359763991352345E-2</v>
      </c>
      <c r="AE39" s="6">
        <v>5.4664086124490252E-2</v>
      </c>
    </row>
    <row r="40" spans="1:31" x14ac:dyDescent="0.35">
      <c r="A40" s="23" t="s">
        <v>32</v>
      </c>
      <c r="B40" s="4">
        <v>62277.25</v>
      </c>
      <c r="C40" s="4">
        <v>52639.833333333336</v>
      </c>
      <c r="D40" s="4">
        <v>160368045.55000001</v>
      </c>
      <c r="E40" s="4">
        <v>59643034.329999998</v>
      </c>
      <c r="F40" s="4">
        <v>82234799.850000009</v>
      </c>
      <c r="G40" s="4">
        <v>196296842.61000001</v>
      </c>
      <c r="H40" s="4">
        <v>64338</v>
      </c>
      <c r="I40" s="4">
        <v>54388.083333333336</v>
      </c>
      <c r="J40" s="4">
        <v>164276039.06</v>
      </c>
      <c r="K40" s="4">
        <v>63725172.540000007</v>
      </c>
      <c r="L40" s="4">
        <v>86460417.260000005</v>
      </c>
      <c r="M40" s="4">
        <v>205618004.66</v>
      </c>
      <c r="N40" s="4">
        <v>66287.166666666672</v>
      </c>
      <c r="O40" s="4">
        <v>55934.25</v>
      </c>
      <c r="P40" s="4">
        <v>175420099.32999998</v>
      </c>
      <c r="Q40" s="4">
        <v>71335814.069999993</v>
      </c>
      <c r="R40" s="4">
        <v>91799016.859999999</v>
      </c>
      <c r="S40" s="4">
        <v>217903594.61000001</v>
      </c>
      <c r="T40" s="8">
        <f>VLOOKUP($A40,'2014 (paste)'!$B$6:$W$60,22,FALSE)</f>
        <v>0.12575103197137161</v>
      </c>
      <c r="U40" s="8">
        <f>VLOOKUP($A40,'2015 (paste)'!$B$6:$W$60,22,FALSE)</f>
        <v>0.123060393814757</v>
      </c>
      <c r="V40" s="5">
        <v>-8.4416934327301574E-3</v>
      </c>
      <c r="W40" s="5">
        <v>3.4098816935170584E-2</v>
      </c>
      <c r="X40" s="5">
        <v>1.7708866083091079E-2</v>
      </c>
      <c r="Y40" s="5">
        <v>1.3814684709071212E-2</v>
      </c>
      <c r="Z40" s="5">
        <v>1.0481955066556692E-2</v>
      </c>
      <c r="AA40" s="6">
        <v>3.6437766880678346E-2</v>
      </c>
      <c r="AB40" s="6">
        <v>8.8485221114796175E-2</v>
      </c>
      <c r="AC40" s="6">
        <v>3.0525643256029245E-2</v>
      </c>
      <c r="AD40" s="6">
        <v>3.0455375909993698E-2</v>
      </c>
      <c r="AE40" s="6">
        <v>3.9875378491640578E-2</v>
      </c>
    </row>
    <row r="41" spans="1:31" x14ac:dyDescent="0.35">
      <c r="A41" s="23" t="s">
        <v>33</v>
      </c>
      <c r="B41" s="4">
        <v>57330.75</v>
      </c>
      <c r="C41" s="4">
        <v>51224.25</v>
      </c>
      <c r="D41" s="4">
        <v>298046215.76999998</v>
      </c>
      <c r="E41" s="4">
        <v>133578828.25999999</v>
      </c>
      <c r="F41" s="4">
        <v>108812592.52</v>
      </c>
      <c r="G41" s="4">
        <v>167147799.85000002</v>
      </c>
      <c r="H41" s="4">
        <v>59603.666666666664</v>
      </c>
      <c r="I41" s="4">
        <v>53412.333333333336</v>
      </c>
      <c r="J41" s="4">
        <v>302588393.89999998</v>
      </c>
      <c r="K41" s="4">
        <v>148637302.42999998</v>
      </c>
      <c r="L41" s="4">
        <v>109971342.30000001</v>
      </c>
      <c r="M41" s="4">
        <v>172234681.87</v>
      </c>
      <c r="N41" s="4">
        <v>61507.333333333336</v>
      </c>
      <c r="O41" s="4">
        <v>55235</v>
      </c>
      <c r="P41" s="4">
        <v>310248223.19</v>
      </c>
      <c r="Q41" s="4">
        <v>162010863.45000002</v>
      </c>
      <c r="R41" s="4">
        <v>114768569.18000001</v>
      </c>
      <c r="S41" s="4">
        <v>182802038.63999999</v>
      </c>
      <c r="T41" s="8">
        <f>VLOOKUP($A41,'2014 (paste)'!$B$6:$W$60,22,FALSE)</f>
        <v>0.16259350756690241</v>
      </c>
      <c r="U41" s="8">
        <f>VLOOKUP($A41,'2015 (paste)'!$B$6:$W$60,22,FALSE)</f>
        <v>0.16079186003343751</v>
      </c>
      <c r="V41" s="5">
        <v>-2.3475148449898064E-2</v>
      </c>
      <c r="W41" s="5">
        <v>6.7146988233541816E-2</v>
      </c>
      <c r="X41" s="5">
        <v>-2.7890887277472687E-2</v>
      </c>
      <c r="Y41" s="5">
        <v>-1.1779177464367407E-2</v>
      </c>
      <c r="Z41" s="5">
        <v>-2.9544770878409121E-3</v>
      </c>
      <c r="AA41" s="6">
        <v>-6.4193716776304033E-3</v>
      </c>
      <c r="AB41" s="6">
        <v>5.4007045924192809E-2</v>
      </c>
      <c r="AC41" s="6">
        <v>1.1322151831754113E-2</v>
      </c>
      <c r="AD41" s="6">
        <v>2.6331408910768461E-2</v>
      </c>
      <c r="AE41" s="6">
        <v>1.7286647122169096E-2</v>
      </c>
    </row>
    <row r="42" spans="1:31" x14ac:dyDescent="0.35">
      <c r="A42" s="23" t="s">
        <v>34</v>
      </c>
      <c r="B42" s="4">
        <v>45146.583333333336</v>
      </c>
      <c r="C42" s="4">
        <v>40325.416666666664</v>
      </c>
      <c r="D42" s="4">
        <v>211516410.81999999</v>
      </c>
      <c r="E42" s="4">
        <v>88967837.36999999</v>
      </c>
      <c r="F42" s="4">
        <v>81648422.24000001</v>
      </c>
      <c r="G42" s="4">
        <v>126440497.55</v>
      </c>
      <c r="H42" s="4">
        <v>46641.416666666664</v>
      </c>
      <c r="I42" s="4">
        <v>41665.583333333336</v>
      </c>
      <c r="J42" s="4">
        <v>208884478.21000001</v>
      </c>
      <c r="K42" s="4">
        <v>96891037.300000012</v>
      </c>
      <c r="L42" s="4">
        <v>83310722.599999994</v>
      </c>
      <c r="M42" s="4">
        <v>130698243.67999999</v>
      </c>
      <c r="N42" s="4">
        <v>48037</v>
      </c>
      <c r="O42" s="4">
        <v>42903.666666666664</v>
      </c>
      <c r="P42" s="4">
        <v>210975074.72</v>
      </c>
      <c r="Q42" s="4">
        <v>104929234.93000001</v>
      </c>
      <c r="R42" s="4">
        <v>86798489.520000011</v>
      </c>
      <c r="S42" s="4">
        <v>135632428.63</v>
      </c>
      <c r="T42" s="8">
        <f>VLOOKUP($A42,'2014 (paste)'!$B$6:$W$60,22,FALSE)</f>
        <v>0.14114102872906623</v>
      </c>
      <c r="U42" s="8">
        <f>VLOOKUP($A42,'2015 (paste)'!$B$6:$W$60,22,FALSE)</f>
        <v>0.1440006668976557</v>
      </c>
      <c r="V42" s="5">
        <v>-4.4093847369975792E-2</v>
      </c>
      <c r="W42" s="5">
        <v>5.4027564564702812E-2</v>
      </c>
      <c r="X42" s="5">
        <v>-1.2342740697866783E-2</v>
      </c>
      <c r="Y42" s="5">
        <v>4.2595940574563507E-4</v>
      </c>
      <c r="Z42" s="5">
        <v>-9.1566652885723965E-3</v>
      </c>
      <c r="AA42" s="6">
        <v>-1.933463843881833E-2</v>
      </c>
      <c r="AB42" s="6">
        <v>5.1709889173080281E-2</v>
      </c>
      <c r="AC42" s="6">
        <v>1.1596043699762637E-2</v>
      </c>
      <c r="AD42" s="6">
        <v>7.805776751162119E-3</v>
      </c>
      <c r="AE42" s="6">
        <v>6.7243327010475529E-3</v>
      </c>
    </row>
    <row r="43" spans="1:31" x14ac:dyDescent="0.35">
      <c r="A43" s="23" t="s">
        <v>35</v>
      </c>
      <c r="B43" s="4">
        <v>77122.75</v>
      </c>
      <c r="C43" s="4">
        <v>65265.166666666664</v>
      </c>
      <c r="D43" s="4">
        <v>197180565.68000001</v>
      </c>
      <c r="E43" s="4">
        <v>73631975.799999982</v>
      </c>
      <c r="F43" s="4">
        <v>104582064.19</v>
      </c>
      <c r="G43" s="4">
        <v>243416898.65000001</v>
      </c>
      <c r="H43" s="4">
        <v>79107.916666666672</v>
      </c>
      <c r="I43" s="4">
        <v>66830.083333333328</v>
      </c>
      <c r="J43" s="4">
        <v>203074251.81999999</v>
      </c>
      <c r="K43" s="4">
        <v>74993933.810000002</v>
      </c>
      <c r="L43" s="4">
        <v>109301414.95999999</v>
      </c>
      <c r="M43" s="4">
        <v>253472261.16999999</v>
      </c>
      <c r="N43" s="4">
        <v>80861.75</v>
      </c>
      <c r="O43" s="4">
        <v>68061.083333333328</v>
      </c>
      <c r="P43" s="4">
        <v>207882942.96000001</v>
      </c>
      <c r="Q43" s="4">
        <v>83040323.519999996</v>
      </c>
      <c r="R43" s="4">
        <v>115332430.41999999</v>
      </c>
      <c r="S43" s="4">
        <v>264567274.88000003</v>
      </c>
      <c r="T43" s="8">
        <f>VLOOKUP($A43,'2014 (paste)'!$B$6:$W$60,22,FALSE)</f>
        <v>9.3268176489315041E-2</v>
      </c>
      <c r="U43" s="8">
        <f>VLOOKUP($A43,'2015 (paste)'!$B$6:$W$60,22,FALSE)</f>
        <v>9.1336853105304261E-2</v>
      </c>
      <c r="V43" s="5">
        <v>4.0453132952558146E-3</v>
      </c>
      <c r="W43" s="5">
        <v>-5.3526506380822125E-3</v>
      </c>
      <c r="X43" s="5">
        <v>1.8898995995572321E-2</v>
      </c>
      <c r="Y43" s="5">
        <v>1.692555935955431E-2</v>
      </c>
      <c r="Z43" s="5">
        <v>1.0610243488703874E-2</v>
      </c>
      <c r="AA43" s="6">
        <v>1.4765992024574626E-3</v>
      </c>
      <c r="AB43" s="6">
        <v>8.7266588658140076E-2</v>
      </c>
      <c r="AC43" s="6">
        <v>3.2291785105071691E-2</v>
      </c>
      <c r="AD43" s="6">
        <v>2.4893715349140422E-2</v>
      </c>
      <c r="AE43" s="6">
        <v>2.7161508268433776E-2</v>
      </c>
    </row>
    <row r="44" spans="1:31" x14ac:dyDescent="0.35">
      <c r="A44" s="23" t="s">
        <v>36</v>
      </c>
      <c r="B44" s="4">
        <v>14817.25</v>
      </c>
      <c r="C44" s="4">
        <v>13707.083333333334</v>
      </c>
      <c r="D44" s="4">
        <v>54329855.549999997</v>
      </c>
      <c r="E44" s="4">
        <v>30391672.399999999</v>
      </c>
      <c r="F44" s="4">
        <v>21959209.310000002</v>
      </c>
      <c r="G44" s="4">
        <v>42778634.239999995</v>
      </c>
      <c r="H44" s="4">
        <v>15312.833333333334</v>
      </c>
      <c r="I44" s="4">
        <v>14171.583333333334</v>
      </c>
      <c r="J44" s="4">
        <v>61917933.480000012</v>
      </c>
      <c r="K44" s="4">
        <v>29993931.379999999</v>
      </c>
      <c r="L44" s="4">
        <v>22696275.719999999</v>
      </c>
      <c r="M44" s="4">
        <v>44165354.910000004</v>
      </c>
      <c r="N44" s="4">
        <v>16477.916666666668</v>
      </c>
      <c r="O44" s="4">
        <v>15270.583333333334</v>
      </c>
      <c r="P44" s="4">
        <v>62072819.789999992</v>
      </c>
      <c r="Q44" s="4">
        <v>30304746.719999999</v>
      </c>
      <c r="R44" s="4">
        <v>22470074.920000002</v>
      </c>
      <c r="S44" s="4">
        <v>49187561.670000002</v>
      </c>
      <c r="T44" s="8">
        <f>VLOOKUP($A44,'2014 (paste)'!$B$6:$W$60,22,FALSE)</f>
        <v>0.26288563246025476</v>
      </c>
      <c r="U44" s="8">
        <f>VLOOKUP($A44,'2015 (paste)'!$B$6:$W$60,22,FALSE)</f>
        <v>0.25118776745677163</v>
      </c>
      <c r="V44" s="5">
        <v>0.10278272867525895</v>
      </c>
      <c r="W44" s="5">
        <v>-4.5435074628030203E-2</v>
      </c>
      <c r="X44" s="5">
        <v>1.1502819100916994E-4</v>
      </c>
      <c r="Y44" s="5">
        <v>-1.4231631466218309E-3</v>
      </c>
      <c r="Z44" s="5">
        <v>2.5923890063366262E-2</v>
      </c>
      <c r="AA44" s="6">
        <v>-6.8381133970034091E-2</v>
      </c>
      <c r="AB44" s="6">
        <v>-6.2351609147025866E-2</v>
      </c>
      <c r="AC44" s="6">
        <v>-7.9967486930833775E-2</v>
      </c>
      <c r="AD44" s="6">
        <v>3.3561484488170201E-2</v>
      </c>
      <c r="AE44" s="6">
        <v>-3.9261361049300669E-2</v>
      </c>
    </row>
    <row r="45" spans="1:31" x14ac:dyDescent="0.35">
      <c r="A45" s="23" t="s">
        <v>75</v>
      </c>
      <c r="B45" s="4">
        <v>27252.333333333332</v>
      </c>
      <c r="C45" s="4">
        <v>24781.916666666668</v>
      </c>
      <c r="D45" s="4">
        <v>121172155.03000002</v>
      </c>
      <c r="E45" s="4">
        <v>45029438.099999994</v>
      </c>
      <c r="F45" s="4">
        <v>43581342.18</v>
      </c>
      <c r="G45" s="4">
        <v>82567467.920000002</v>
      </c>
      <c r="H45" s="4">
        <v>28238.75</v>
      </c>
      <c r="I45" s="4">
        <v>25722.416666666668</v>
      </c>
      <c r="J45" s="4">
        <v>123438198.96000002</v>
      </c>
      <c r="K45" s="4">
        <v>47754897.619999997</v>
      </c>
      <c r="L45" s="4">
        <v>43574594.390000001</v>
      </c>
      <c r="M45" s="4">
        <v>86779698.929999992</v>
      </c>
      <c r="N45" s="4">
        <v>29046.5</v>
      </c>
      <c r="O45" s="4">
        <v>26523.166666666668</v>
      </c>
      <c r="P45" s="4">
        <v>131601337.27000001</v>
      </c>
      <c r="Q45" s="4">
        <v>52331934.030000009</v>
      </c>
      <c r="R45" s="4">
        <v>45609181.149999999</v>
      </c>
      <c r="S45" s="4">
        <v>92254513.310000002</v>
      </c>
      <c r="T45" s="8">
        <f>VLOOKUP($A45,'2014 (paste)'!$B$6:$W$60,22,FALSE)</f>
        <v>0.25445620757740972</v>
      </c>
      <c r="U45" s="8">
        <f>VLOOKUP($A45,'2015 (paste)'!$B$6:$W$60,22,FALSE)</f>
        <v>0.24361913883000416</v>
      </c>
      <c r="V45" s="5">
        <v>-1.6883537801746118E-2</v>
      </c>
      <c r="W45" s="5">
        <v>2.1749688622987096E-2</v>
      </c>
      <c r="X45" s="5">
        <v>-3.5080738425381397E-2</v>
      </c>
      <c r="Y45" s="5">
        <v>1.2586880170157411E-2</v>
      </c>
      <c r="Z45" s="5">
        <v>-4.4409675884363731E-3</v>
      </c>
      <c r="AA45" s="6">
        <v>3.6483482581083804E-2</v>
      </c>
      <c r="AB45" s="6">
        <v>6.2760150151641492E-2</v>
      </c>
      <c r="AC45" s="6">
        <v>1.7584730714010011E-2</v>
      </c>
      <c r="AD45" s="6">
        <v>3.0993382107215028E-2</v>
      </c>
      <c r="AE45" s="6">
        <v>3.6582158016525756E-2</v>
      </c>
    </row>
    <row r="46" spans="1:31" x14ac:dyDescent="0.35">
      <c r="A46" s="23" t="s">
        <v>76</v>
      </c>
      <c r="B46" s="4">
        <v>11747.833333333334</v>
      </c>
      <c r="C46" s="4">
        <v>10626</v>
      </c>
      <c r="D46" s="4">
        <v>48534390.959999993</v>
      </c>
      <c r="E46" s="4">
        <v>15048553.85</v>
      </c>
      <c r="F46" s="4">
        <v>17405405.740000002</v>
      </c>
      <c r="G46" s="4">
        <v>37566351.549999997</v>
      </c>
      <c r="H46" s="4">
        <v>12358.333333333334</v>
      </c>
      <c r="I46" s="4">
        <v>11184.75</v>
      </c>
      <c r="J46" s="4">
        <v>49094692.289999999</v>
      </c>
      <c r="K46" s="4">
        <v>15429640.030000001</v>
      </c>
      <c r="L46" s="4">
        <v>16370116.379999999</v>
      </c>
      <c r="M46" s="4">
        <v>38403981.210000001</v>
      </c>
      <c r="N46" s="4">
        <v>12903.25</v>
      </c>
      <c r="O46" s="4">
        <v>11661.5</v>
      </c>
      <c r="P46" s="4">
        <v>53763576.450000003</v>
      </c>
      <c r="Q46" s="4">
        <v>17528935.18</v>
      </c>
      <c r="R46" s="4">
        <v>18830167.990000002</v>
      </c>
      <c r="S46" s="4">
        <v>42693679.560000002</v>
      </c>
      <c r="T46" s="8">
        <f>VLOOKUP($A46,'2014 (paste)'!$B$6:$W$60,22,FALSE)</f>
        <v>0.20325506385997755</v>
      </c>
      <c r="U46" s="8">
        <f>VLOOKUP($A46,'2015 (paste)'!$B$6:$W$60,22,FALSE)</f>
        <v>0.20541143979609947</v>
      </c>
      <c r="V46" s="5">
        <v>-3.8425739176702223E-2</v>
      </c>
      <c r="W46" s="5">
        <v>-2.5897724594910909E-2</v>
      </c>
      <c r="X46" s="5">
        <v>-0.10594242553228672</v>
      </c>
      <c r="Y46" s="5">
        <v>-2.8772970354394967E-2</v>
      </c>
      <c r="Z46" s="5">
        <v>-4.2984781628998658E-2</v>
      </c>
      <c r="AA46" s="6">
        <v>4.8852461805606762E-2</v>
      </c>
      <c r="AB46" s="6">
        <v>8.9611317532185986E-2</v>
      </c>
      <c r="AC46" s="6">
        <v>0.10169967356421461</v>
      </c>
      <c r="AD46" s="6">
        <v>6.6250388072419897E-2</v>
      </c>
      <c r="AE46" s="6">
        <v>6.7246289038840557E-2</v>
      </c>
    </row>
    <row r="47" spans="1:31" x14ac:dyDescent="0.35">
      <c r="A47" s="23" t="s">
        <v>77</v>
      </c>
      <c r="B47" s="4">
        <v>8813.3333333333339</v>
      </c>
      <c r="C47" s="4">
        <v>8016.333333333333</v>
      </c>
      <c r="D47" s="4">
        <v>36113765.659999996</v>
      </c>
      <c r="E47" s="4">
        <v>19248048.93</v>
      </c>
      <c r="F47" s="4">
        <v>12273513.490000002</v>
      </c>
      <c r="G47" s="4">
        <v>26108287.669999998</v>
      </c>
      <c r="H47" s="4">
        <v>9148.25</v>
      </c>
      <c r="I47" s="4">
        <v>8314.4166666666661</v>
      </c>
      <c r="J47" s="4">
        <v>34206175.569999993</v>
      </c>
      <c r="K47" s="4">
        <v>20252648.189999998</v>
      </c>
      <c r="L47" s="4">
        <v>12393689.98</v>
      </c>
      <c r="M47" s="4">
        <v>25587001.18</v>
      </c>
      <c r="N47" s="4">
        <v>9652.5833333333339</v>
      </c>
      <c r="O47" s="4">
        <v>8805</v>
      </c>
      <c r="P47" s="4">
        <v>35691121.030000001</v>
      </c>
      <c r="Q47" s="4">
        <v>19908176.369999997</v>
      </c>
      <c r="R47" s="4">
        <v>12979987.050000001</v>
      </c>
      <c r="S47" s="4">
        <v>28565356.420000002</v>
      </c>
      <c r="T47" s="8">
        <f>VLOOKUP($A47,'2014 (paste)'!$B$6:$W$60,22,FALSE)</f>
        <v>0.21386830794612943</v>
      </c>
      <c r="U47" s="8">
        <f>VLOOKUP($A47,'2015 (paste)'!$B$6:$W$60,22,FALSE)</f>
        <v>0.21095220597296599</v>
      </c>
      <c r="V47" s="5">
        <v>-8.7497807452243892E-2</v>
      </c>
      <c r="W47" s="5">
        <v>1.4469716972792979E-2</v>
      </c>
      <c r="X47" s="5">
        <v>-2.7176852245172745E-2</v>
      </c>
      <c r="Y47" s="5">
        <v>-5.5101884813812507E-2</v>
      </c>
      <c r="Z47" s="5">
        <v>-4.8536643603080076E-2</v>
      </c>
      <c r="AA47" s="6">
        <v>-1.1105109011795289E-2</v>
      </c>
      <c r="AB47" s="6">
        <v>-7.1777512723862458E-2</v>
      </c>
      <c r="AC47" s="6">
        <v>-7.4141140674646167E-3</v>
      </c>
      <c r="AD47" s="6">
        <v>5.4199200854553542E-2</v>
      </c>
      <c r="AE47" s="6">
        <v>-5.6200348923137744E-3</v>
      </c>
    </row>
    <row r="48" spans="1:31" x14ac:dyDescent="0.35">
      <c r="A48" s="23" t="s">
        <v>78</v>
      </c>
      <c r="B48" s="4">
        <v>26254.25</v>
      </c>
      <c r="C48" s="4">
        <v>23494.666666666668</v>
      </c>
      <c r="D48" s="4">
        <v>161856517.75</v>
      </c>
      <c r="E48" s="4">
        <v>73709537.560000002</v>
      </c>
      <c r="F48" s="4">
        <v>58494201.389999993</v>
      </c>
      <c r="G48" s="4">
        <v>67945957.200000003</v>
      </c>
      <c r="H48" s="4">
        <v>26835.5</v>
      </c>
      <c r="I48" s="4">
        <v>24184.333333333332</v>
      </c>
      <c r="J48" s="4">
        <v>157505444.94000003</v>
      </c>
      <c r="K48" s="4">
        <v>80642661.290000007</v>
      </c>
      <c r="L48" s="4">
        <v>57328483.400000006</v>
      </c>
      <c r="M48" s="4">
        <v>68330810.760000005</v>
      </c>
      <c r="N48" s="4">
        <v>27447.833333333332</v>
      </c>
      <c r="O48" s="4">
        <v>24838.75</v>
      </c>
      <c r="P48" s="4">
        <v>155649023.78999999</v>
      </c>
      <c r="Q48" s="4">
        <v>87235432.329999998</v>
      </c>
      <c r="R48" s="4">
        <v>59734016.389999993</v>
      </c>
      <c r="S48" s="4">
        <v>71125820.189999998</v>
      </c>
      <c r="T48" s="8">
        <f>VLOOKUP($A48,'2014 (paste)'!$B$6:$W$60,22,FALSE)</f>
        <v>0.11625471241857609</v>
      </c>
      <c r="U48" s="8">
        <f>VLOOKUP($A48,'2015 (paste)'!$B$6:$W$60,22,FALSE)</f>
        <v>0.12598798529891603</v>
      </c>
      <c r="V48" s="5">
        <v>-4.7959762023185193E-2</v>
      </c>
      <c r="W48" s="5">
        <v>6.2860659995089385E-2</v>
      </c>
      <c r="X48" s="5">
        <v>-4.1156868180560857E-2</v>
      </c>
      <c r="Y48" s="5">
        <v>-2.3014495327682849E-2</v>
      </c>
      <c r="Z48" s="5">
        <v>-1.7799804548759846E-2</v>
      </c>
      <c r="AA48" s="6">
        <v>-3.3832437132897186E-2</v>
      </c>
      <c r="AB48" s="6">
        <v>5.3252381971224505E-2</v>
      </c>
      <c r="AC48" s="6">
        <v>1.8715437471835905E-2</v>
      </c>
      <c r="AD48" s="6">
        <v>1.347980106514135E-2</v>
      </c>
      <c r="AE48" s="6">
        <v>4.0284658988165578E-3</v>
      </c>
    </row>
    <row r="49" spans="1:31" x14ac:dyDescent="0.35">
      <c r="A49" s="23" t="s">
        <v>79</v>
      </c>
      <c r="B49" s="4">
        <v>44481.416666666664</v>
      </c>
      <c r="C49" s="4">
        <v>40036.5</v>
      </c>
      <c r="D49" s="4">
        <v>265784906.48999995</v>
      </c>
      <c r="E49" s="4">
        <v>121190130</v>
      </c>
      <c r="F49" s="4">
        <v>96817588.210000008</v>
      </c>
      <c r="G49" s="4">
        <v>119977181.82000002</v>
      </c>
      <c r="H49" s="4">
        <v>46111.166666666664</v>
      </c>
      <c r="I49" s="4">
        <v>41688.916666666664</v>
      </c>
      <c r="J49" s="4">
        <v>267569913.00999999</v>
      </c>
      <c r="K49" s="4">
        <v>131810736.04000002</v>
      </c>
      <c r="L49" s="4">
        <v>100174507.97</v>
      </c>
      <c r="M49" s="4">
        <v>124148788.73</v>
      </c>
      <c r="N49" s="4">
        <v>47314.666666666664</v>
      </c>
      <c r="O49" s="4">
        <v>42909</v>
      </c>
      <c r="P49" s="4">
        <v>272403913.56</v>
      </c>
      <c r="Q49" s="4">
        <v>144982799.81999999</v>
      </c>
      <c r="R49" s="4">
        <v>103385167.3</v>
      </c>
      <c r="S49" s="4">
        <v>129577129.92000002</v>
      </c>
      <c r="T49" s="8">
        <f>VLOOKUP($A49,'2014 (paste)'!$B$6:$W$60,22,FALSE)</f>
        <v>4.5399794839867988E-2</v>
      </c>
      <c r="U49" s="8">
        <f>VLOOKUP($A49,'2015 (paste)'!$B$6:$W$60,22,FALSE)</f>
        <v>4.5274209142522948E-2</v>
      </c>
      <c r="V49" s="5">
        <v>-2.8865321004609701E-2</v>
      </c>
      <c r="W49" s="5">
        <v>4.4525455870884079E-2</v>
      </c>
      <c r="X49" s="5">
        <v>-1.896776954549817E-3</v>
      </c>
      <c r="Y49" s="5">
        <v>-6.2450042601460698E-3</v>
      </c>
      <c r="Z49" s="5">
        <v>-4.2707945279691906E-3</v>
      </c>
      <c r="AA49" s="6">
        <v>-7.8293153337759547E-3</v>
      </c>
      <c r="AB49" s="6">
        <v>6.8655963054429447E-2</v>
      </c>
      <c r="AC49" s="6">
        <v>5.7993314178821365E-3</v>
      </c>
      <c r="AD49" s="6">
        <v>1.4047003106545164E-2</v>
      </c>
      <c r="AE49" s="6">
        <v>1.6016635420871506E-2</v>
      </c>
    </row>
    <row r="50" spans="1:31" x14ac:dyDescent="0.35">
      <c r="A50" s="23" t="s">
        <v>80</v>
      </c>
      <c r="B50" s="4">
        <v>785412.58333333337</v>
      </c>
      <c r="C50" s="4">
        <v>700237.41666666663</v>
      </c>
      <c r="D50" s="4">
        <v>3066402907.0199995</v>
      </c>
      <c r="E50" s="4">
        <v>1262565950.4199996</v>
      </c>
      <c r="F50" s="4">
        <v>1199084124.2500005</v>
      </c>
      <c r="G50" s="4">
        <v>2295337051.309999</v>
      </c>
      <c r="H50" s="4">
        <v>810568.75</v>
      </c>
      <c r="I50" s="4">
        <v>722958.5</v>
      </c>
      <c r="J50" s="4">
        <v>3073450182.3300014</v>
      </c>
      <c r="K50" s="4">
        <v>1344522243.5699987</v>
      </c>
      <c r="L50" s="4">
        <v>1225972278.1700001</v>
      </c>
      <c r="M50" s="4">
        <v>2381376083.6800017</v>
      </c>
      <c r="N50" s="4">
        <v>835094.83333333337</v>
      </c>
      <c r="O50" s="4">
        <v>744840.75</v>
      </c>
      <c r="P50" s="4">
        <v>3178293406.5600033</v>
      </c>
      <c r="Q50" s="4">
        <v>1442812940.5399995</v>
      </c>
      <c r="R50" s="4">
        <v>1292375217.8400006</v>
      </c>
      <c r="S50" s="4">
        <v>2536154264.9700017</v>
      </c>
      <c r="T50" s="8" t="e">
        <f>VLOOKUP($A50,'2014 (paste)'!$B$6:$W$60,22,FALSE)</f>
        <v>#N/A</v>
      </c>
      <c r="U50" s="8" t="e">
        <f>VLOOKUP($A50,'2015 (paste)'!$B$6:$W$60,22,FALSE)</f>
        <v>#N/A</v>
      </c>
      <c r="V50" s="5">
        <v>-2.8808307762043461E-2</v>
      </c>
      <c r="W50" s="5">
        <v>3.1444498376078434E-2</v>
      </c>
      <c r="X50" s="5">
        <v>-9.3072252723274129E-3</v>
      </c>
      <c r="Y50" s="5">
        <v>4.8782947144294653E-3</v>
      </c>
      <c r="Z50" s="5">
        <v>-5.1366251209012947E-3</v>
      </c>
      <c r="AA50" s="6">
        <v>3.7414720755151176E-3</v>
      </c>
      <c r="AB50" s="6">
        <v>4.1578428185311989E-2</v>
      </c>
      <c r="AC50" s="6">
        <v>2.3203533170241153E-2</v>
      </c>
      <c r="AD50" s="6">
        <v>3.3707383535789948E-2</v>
      </c>
      <c r="AE50" s="6">
        <v>2.2723224522174679E-2</v>
      </c>
    </row>
    <row r="51" spans="1:31" x14ac:dyDescent="0.35">
      <c r="A51" s="23" t="s">
        <v>81</v>
      </c>
      <c r="B51" s="4">
        <v>4950.583333333333</v>
      </c>
      <c r="C51" s="4">
        <v>4669.666666666667</v>
      </c>
      <c r="D51" s="4">
        <v>20642486.149999999</v>
      </c>
      <c r="E51" s="4">
        <v>11141930.84</v>
      </c>
      <c r="F51" s="4">
        <v>5652277.4499999993</v>
      </c>
      <c r="G51" s="4">
        <v>14598577.379999999</v>
      </c>
      <c r="H51" s="4">
        <v>5077.5</v>
      </c>
      <c r="I51" s="4">
        <v>4792.666666666667</v>
      </c>
      <c r="J51" s="4">
        <v>23495638.790000003</v>
      </c>
      <c r="K51" s="4">
        <v>12923701.750000002</v>
      </c>
      <c r="L51" s="4">
        <v>5905764.4000000004</v>
      </c>
      <c r="M51" s="4">
        <v>16110618.870000001</v>
      </c>
      <c r="N51" s="4">
        <v>5181.666666666667</v>
      </c>
      <c r="O51" s="4">
        <v>4889.333333333333</v>
      </c>
      <c r="P51" s="4">
        <v>23120293.730000004</v>
      </c>
      <c r="Q51" s="4">
        <v>13501468.880000001</v>
      </c>
      <c r="R51" s="4">
        <v>6748440.71</v>
      </c>
      <c r="S51" s="4">
        <v>17362488.589999996</v>
      </c>
      <c r="T51" s="8">
        <f>VLOOKUP($A51,'2014 (paste)'!$B$6:$W$60,22,FALSE)</f>
        <v>0.34379252408173339</v>
      </c>
      <c r="U51" s="8">
        <f>VLOOKUP($A51,'2015 (paste)'!$B$6:$W$60,22,FALSE)</f>
        <v>0.31725264366710931</v>
      </c>
      <c r="V51" s="5">
        <v>0.10976672373736385</v>
      </c>
      <c r="W51" s="5">
        <v>0.13014748927840025</v>
      </c>
      <c r="X51" s="5">
        <v>1.8729984983202996E-2</v>
      </c>
      <c r="Y51" s="5">
        <v>7.5252209050640007E-2</v>
      </c>
      <c r="Z51" s="5">
        <v>9.4687581080757477E-2</v>
      </c>
      <c r="AA51" s="6">
        <v>-3.5756875744554995E-2</v>
      </c>
      <c r="AB51" s="6">
        <v>2.4051199960392511E-2</v>
      </c>
      <c r="AC51" s="6">
        <v>0.11971573047112716</v>
      </c>
      <c r="AD51" s="6">
        <v>5.6397409823965017E-2</v>
      </c>
      <c r="AE51" s="6">
        <v>1.9261261844038646E-2</v>
      </c>
    </row>
    <row r="52" spans="1:31" x14ac:dyDescent="0.35">
      <c r="A52" s="23" t="s">
        <v>82</v>
      </c>
      <c r="B52" s="4">
        <v>4991.916666666667</v>
      </c>
      <c r="C52" s="4">
        <v>4690.583333333333</v>
      </c>
      <c r="D52" s="4">
        <v>21531971.920000002</v>
      </c>
      <c r="E52" s="4">
        <v>10193793.450000001</v>
      </c>
      <c r="F52" s="4">
        <v>7769369.2999999989</v>
      </c>
      <c r="G52" s="4">
        <v>14127808.75</v>
      </c>
      <c r="H52" s="4">
        <v>5139.5</v>
      </c>
      <c r="I52" s="4">
        <v>4843.583333333333</v>
      </c>
      <c r="J52" s="4">
        <v>24518187.350000001</v>
      </c>
      <c r="K52" s="4">
        <v>11065744.280000001</v>
      </c>
      <c r="L52" s="4">
        <v>8380861.4299999997</v>
      </c>
      <c r="M52" s="4">
        <v>15420737.82</v>
      </c>
      <c r="N52" s="4">
        <v>5250.333333333333</v>
      </c>
      <c r="O52" s="4">
        <v>4950.583333333333</v>
      </c>
      <c r="P52" s="4">
        <v>24887312.050000004</v>
      </c>
      <c r="Q52" s="4">
        <v>12540464.860000001</v>
      </c>
      <c r="R52" s="4">
        <v>8812514.8299999982</v>
      </c>
      <c r="S52" s="4">
        <v>16999189.48</v>
      </c>
      <c r="T52" s="8">
        <f>VLOOKUP($A52,'2014 (paste)'!$B$6:$W$60,22,FALSE)</f>
        <v>0</v>
      </c>
      <c r="U52" s="8">
        <f>VLOOKUP($A52,'2015 (paste)'!$B$6:$W$60,22,FALSE)</f>
        <v>0</v>
      </c>
      <c r="V52" s="5">
        <v>0.10598951777623355</v>
      </c>
      <c r="W52" s="5">
        <v>5.1247268222181175E-2</v>
      </c>
      <c r="X52" s="5">
        <v>4.772993211002885E-2</v>
      </c>
      <c r="Y52" s="5">
        <v>5.7037576423121905E-2</v>
      </c>
      <c r="Z52" s="5">
        <v>7.3688718108235296E-2</v>
      </c>
      <c r="AA52" s="6">
        <v>-6.3724430838774104E-3</v>
      </c>
      <c r="AB52" s="6">
        <v>0.10877495229338163</v>
      </c>
      <c r="AC52" s="6">
        <v>2.93076354675883E-2</v>
      </c>
      <c r="AD52" s="6">
        <v>7.8533060151226408E-2</v>
      </c>
      <c r="AE52" s="6">
        <v>4.3466567175698856E-2</v>
      </c>
    </row>
    <row r="53" spans="1:31" x14ac:dyDescent="0.35">
      <c r="A53" s="23" t="s">
        <v>83</v>
      </c>
      <c r="B53" s="4">
        <v>17402.333333333332</v>
      </c>
      <c r="C53" s="4">
        <v>16372.833333333334</v>
      </c>
      <c r="D53" s="4">
        <v>75839445.260000005</v>
      </c>
      <c r="E53" s="4">
        <v>30990448.300000001</v>
      </c>
      <c r="F53" s="4">
        <v>24575808.469999999</v>
      </c>
      <c r="G53" s="4">
        <v>50649594.660000004</v>
      </c>
      <c r="H53" s="4">
        <v>17803.25</v>
      </c>
      <c r="I53" s="4">
        <v>16757</v>
      </c>
      <c r="J53" s="4">
        <v>77184993.729999989</v>
      </c>
      <c r="K53" s="4">
        <v>34901822.829999998</v>
      </c>
      <c r="L53" s="4">
        <v>25987942.539999999</v>
      </c>
      <c r="M53" s="4">
        <v>54577753.940000005</v>
      </c>
      <c r="N53" s="4">
        <v>18172.5</v>
      </c>
      <c r="O53" s="4">
        <v>17127.75</v>
      </c>
      <c r="P53" s="4">
        <v>72878816.900000006</v>
      </c>
      <c r="Q53" s="4">
        <v>38798517.230000004</v>
      </c>
      <c r="R53" s="4">
        <v>25899912.789999999</v>
      </c>
      <c r="S53" s="4">
        <v>59588855.549999997</v>
      </c>
      <c r="T53" s="8">
        <f>VLOOKUP($A53,'2014 (paste)'!$B$6:$W$60,22,FALSE)</f>
        <v>0.35178639388009647</v>
      </c>
      <c r="U53" s="8">
        <f>VLOOKUP($A53,'2015 (paste)'!$B$6:$W$60,22,FALSE)</f>
        <v>0.34190156053900234</v>
      </c>
      <c r="V53" s="5">
        <v>-5.1767690710694536E-3</v>
      </c>
      <c r="W53" s="5">
        <v>0.10039300812128227</v>
      </c>
      <c r="X53" s="5">
        <v>3.3647067427998723E-2</v>
      </c>
      <c r="Y53" s="5">
        <v>5.2851829639203096E-2</v>
      </c>
      <c r="Z53" s="5">
        <v>3.5185878595981102E-2</v>
      </c>
      <c r="AA53" s="6">
        <v>-7.4975887822438692E-2</v>
      </c>
      <c r="AB53" s="6">
        <v>8.7584409030417865E-2</v>
      </c>
      <c r="AC53" s="6">
        <v>-2.3637666333827467E-2</v>
      </c>
      <c r="AD53" s="6">
        <v>6.818220792989016E-2</v>
      </c>
      <c r="AE53" s="6">
        <v>4.0354267688655909E-3</v>
      </c>
    </row>
    <row r="54" spans="1:31" x14ac:dyDescent="0.35">
      <c r="A54" s="23" t="s">
        <v>84</v>
      </c>
      <c r="B54" s="4">
        <v>98660.416666666672</v>
      </c>
      <c r="C54" s="4">
        <v>89361.75</v>
      </c>
      <c r="D54" s="4">
        <v>435987102.89999992</v>
      </c>
      <c r="E54" s="4">
        <v>198698551.70999998</v>
      </c>
      <c r="F54" s="4">
        <v>165049784.93000001</v>
      </c>
      <c r="G54" s="4">
        <v>289794851.92999995</v>
      </c>
      <c r="H54" s="4">
        <v>101768.66666666667</v>
      </c>
      <c r="I54" s="4">
        <v>92289.666666666672</v>
      </c>
      <c r="J54" s="4">
        <v>449744778.93000001</v>
      </c>
      <c r="K54" s="4">
        <v>212446994.20000005</v>
      </c>
      <c r="L54" s="4">
        <v>167088949.29000002</v>
      </c>
      <c r="M54" s="4">
        <v>299614160.74999994</v>
      </c>
      <c r="N54" s="4">
        <v>104338.33333333333</v>
      </c>
      <c r="O54" s="4">
        <v>94653</v>
      </c>
      <c r="P54" s="4">
        <v>467572367.90999997</v>
      </c>
      <c r="Q54" s="4">
        <v>228039548.74999997</v>
      </c>
      <c r="R54" s="4">
        <v>177203593.43000001</v>
      </c>
      <c r="S54" s="4">
        <v>317395172.67000002</v>
      </c>
      <c r="T54" s="8">
        <f>VLOOKUP($A54,'2014 (paste)'!$B$6:$W$60,22,FALSE)</f>
        <v>5.8415529807422428E-2</v>
      </c>
      <c r="U54" s="8">
        <f>VLOOKUP($A54,'2015 (paste)'!$B$6:$W$60,22,FALSE)</f>
        <v>6.5692746372881944E-2</v>
      </c>
      <c r="V54" s="5">
        <v>4.9158112288338884E-5</v>
      </c>
      <c r="W54" s="5">
        <v>3.5272020882839872E-2</v>
      </c>
      <c r="X54" s="5">
        <v>-1.8564809740077459E-2</v>
      </c>
      <c r="Y54" s="5">
        <v>1.0833937901593149E-3</v>
      </c>
      <c r="Z54" s="5">
        <v>4.4211652339334329E-3</v>
      </c>
      <c r="AA54" s="6">
        <v>1.4034887215219172E-2</v>
      </c>
      <c r="AB54" s="6">
        <v>4.6594085459147783E-2</v>
      </c>
      <c r="AC54" s="6">
        <v>3.4415419890236887E-2</v>
      </c>
      <c r="AD54" s="6">
        <v>3.2896190169520612E-2</v>
      </c>
      <c r="AE54" s="6">
        <v>2.864734768115218E-2</v>
      </c>
    </row>
    <row r="55" spans="1:31" x14ac:dyDescent="0.35">
      <c r="A55" s="23" t="s">
        <v>85</v>
      </c>
      <c r="B55" s="4">
        <v>24079.833333333332</v>
      </c>
      <c r="C55" s="4">
        <v>21976.083333333332</v>
      </c>
      <c r="D55" s="4">
        <v>90427888.579999998</v>
      </c>
      <c r="E55" s="4">
        <v>45135502.199999996</v>
      </c>
      <c r="F55" s="4">
        <v>32131264.210000001</v>
      </c>
      <c r="G55" s="4">
        <v>73876669.469999999</v>
      </c>
      <c r="H55" s="4">
        <v>25040.25</v>
      </c>
      <c r="I55" s="4">
        <v>22869.583333333332</v>
      </c>
      <c r="J55" s="4">
        <v>96257292.850000009</v>
      </c>
      <c r="K55" s="4">
        <v>51780656.57</v>
      </c>
      <c r="L55" s="4">
        <v>32359808.359999999</v>
      </c>
      <c r="M55" s="4">
        <v>75939956.360000014</v>
      </c>
      <c r="N55" s="4">
        <v>26391.833333333332</v>
      </c>
      <c r="O55" s="4">
        <v>24125.166666666668</v>
      </c>
      <c r="P55" s="4">
        <v>100377448.72</v>
      </c>
      <c r="Q55" s="4">
        <v>55958397.300000004</v>
      </c>
      <c r="R55" s="4">
        <v>37931668.400000006</v>
      </c>
      <c r="S55" s="4">
        <v>84084711.049999982</v>
      </c>
      <c r="T55" s="8">
        <f>VLOOKUP($A55,'2014 (paste)'!$B$6:$W$60,22,FALSE)</f>
        <v>0.2450933293963008</v>
      </c>
      <c r="U55" s="8">
        <f>VLOOKUP($A55,'2015 (paste)'!$B$6:$W$60,22,FALSE)</f>
        <v>0.2436159833794658</v>
      </c>
      <c r="V55" s="5">
        <v>2.3637220704910922E-2</v>
      </c>
      <c r="W55" s="5">
        <v>0.10240535712667476</v>
      </c>
      <c r="X55" s="5">
        <v>-3.1514899340297609E-2</v>
      </c>
      <c r="Y55" s="5">
        <v>-1.2231718917877665E-2</v>
      </c>
      <c r="Z55" s="5">
        <v>2.055347933263163E-2</v>
      </c>
      <c r="AA55" s="6">
        <v>-1.0600673729171284E-2</v>
      </c>
      <c r="AB55" s="6">
        <v>2.4437916813483174E-2</v>
      </c>
      <c r="AC55" s="6">
        <v>0.11215445250804201</v>
      </c>
      <c r="AD55" s="6">
        <v>4.9626103356346984E-2</v>
      </c>
      <c r="AE55" s="6">
        <v>3.0249251146352574E-2</v>
      </c>
    </row>
    <row r="56" spans="1:31" x14ac:dyDescent="0.35">
      <c r="A56" s="23" t="s">
        <v>37</v>
      </c>
      <c r="B56" s="4">
        <v>94099.416666666672</v>
      </c>
      <c r="C56" s="4">
        <v>79828.333333333328</v>
      </c>
      <c r="D56" s="4">
        <v>330515937.67999995</v>
      </c>
      <c r="E56" s="4">
        <v>100892191.76000001</v>
      </c>
      <c r="F56" s="4">
        <v>157617106.67000002</v>
      </c>
      <c r="G56" s="4">
        <v>291730793.54000002</v>
      </c>
      <c r="H56" s="4">
        <v>97366.333333333328</v>
      </c>
      <c r="I56" s="4">
        <v>82573.583333333328</v>
      </c>
      <c r="J56" s="4">
        <v>342437539.11000001</v>
      </c>
      <c r="K56" s="4">
        <v>105053920.12999998</v>
      </c>
      <c r="L56" s="4">
        <v>167686655.51999998</v>
      </c>
      <c r="M56" s="4">
        <v>302659369.96999997</v>
      </c>
      <c r="N56" s="4">
        <v>99895.75</v>
      </c>
      <c r="O56" s="4">
        <v>84454.166666666672</v>
      </c>
      <c r="P56" s="4">
        <v>348071367.54000008</v>
      </c>
      <c r="Q56" s="4">
        <v>114253228.64999999</v>
      </c>
      <c r="R56" s="4">
        <v>176327022.58999997</v>
      </c>
      <c r="S56" s="4">
        <v>317058829.30000007</v>
      </c>
      <c r="T56" s="8">
        <f>VLOOKUP($A56,'2014 (paste)'!$B$6:$W$60,22,FALSE)</f>
        <v>5.0905888730205705E-2</v>
      </c>
      <c r="U56" s="8">
        <f>VLOOKUP($A56,'2015 (paste)'!$B$6:$W$60,22,FALSE)</f>
        <v>5.0513897754595589E-2</v>
      </c>
      <c r="V56" s="5">
        <v>1.3065955569251386E-3</v>
      </c>
      <c r="W56" s="5">
        <v>6.6317791958483419E-3</v>
      </c>
      <c r="X56" s="5">
        <v>2.81897441309229E-2</v>
      </c>
      <c r="Y56" s="5">
        <v>2.9696258864717606E-3</v>
      </c>
      <c r="Z56" s="5">
        <v>7.0297928903721996E-3</v>
      </c>
      <c r="AA56" s="6">
        <v>-9.285006228466619E-3</v>
      </c>
      <c r="AB56" s="6">
        <v>6.3350082540800656E-2</v>
      </c>
      <c r="AC56" s="6">
        <v>2.4901608959552402E-2</v>
      </c>
      <c r="AD56" s="6">
        <v>2.4249542264234147E-2</v>
      </c>
      <c r="AE56" s="6">
        <v>1.765881288380422E-2</v>
      </c>
    </row>
    <row r="57" spans="1:31" x14ac:dyDescent="0.35">
      <c r="A57" s="23" t="s">
        <v>38</v>
      </c>
      <c r="B57" s="4">
        <v>16953.916666666668</v>
      </c>
      <c r="C57" s="4">
        <v>16235.916666666666</v>
      </c>
      <c r="D57" s="4">
        <v>82917503.350000024</v>
      </c>
      <c r="E57" s="4">
        <v>36493409.609999999</v>
      </c>
      <c r="F57" s="4">
        <v>22690094.949999996</v>
      </c>
      <c r="G57" s="4">
        <v>45458229.329999991</v>
      </c>
      <c r="H57" s="4">
        <v>16800.916666666668</v>
      </c>
      <c r="I57" s="4">
        <v>16095.833333333334</v>
      </c>
      <c r="J57" s="4">
        <v>72912716.650000006</v>
      </c>
      <c r="K57" s="4">
        <v>39458077.749999985</v>
      </c>
      <c r="L57" s="4">
        <v>22031574.660000004</v>
      </c>
      <c r="M57" s="4">
        <v>46271910.479999989</v>
      </c>
      <c r="N57" s="4">
        <v>16874.583333333332</v>
      </c>
      <c r="O57" s="4">
        <v>16199</v>
      </c>
      <c r="P57" s="4">
        <v>74251571.63000001</v>
      </c>
      <c r="Q57" s="4">
        <v>38740452.06000001</v>
      </c>
      <c r="R57" s="4">
        <v>23361931.960000001</v>
      </c>
      <c r="S57" s="4">
        <v>49770703.730000004</v>
      </c>
      <c r="T57" s="8">
        <f>VLOOKUP($A57,'2014 (paste)'!$B$6:$W$60,22,FALSE)</f>
        <v>0.49711844836033042</v>
      </c>
      <c r="U57" s="8">
        <f>VLOOKUP($A57,'2015 (paste)'!$B$6:$W$60,22,FALSE)</f>
        <v>0.48320606409793398</v>
      </c>
      <c r="V57" s="5">
        <v>-0.1126516842115628</v>
      </c>
      <c r="W57" s="5">
        <v>9.0648558265109758E-2</v>
      </c>
      <c r="X57" s="5">
        <v>-2.0180018659711085E-2</v>
      </c>
      <c r="Y57" s="5">
        <v>2.6758396225847969E-2</v>
      </c>
      <c r="Z57" s="5">
        <v>-2.6540662409756055E-2</v>
      </c>
      <c r="AA57" s="6">
        <v>1.3916732619280614E-2</v>
      </c>
      <c r="AB57" s="6">
        <v>-2.4439919278811728E-2</v>
      </c>
      <c r="AC57" s="6">
        <v>5.575497317285727E-2</v>
      </c>
      <c r="AD57" s="6">
        <v>6.8763494810101022E-2</v>
      </c>
      <c r="AE57" s="6">
        <v>2.4712284751385427E-2</v>
      </c>
    </row>
    <row r="58" spans="1:31" x14ac:dyDescent="0.35">
      <c r="T58" s="13"/>
      <c r="U58" s="13"/>
    </row>
  </sheetData>
  <pageMargins left="0.7" right="0.7" top="0.75" bottom="0.75" header="0.3" footer="0.3"/>
  <pageSetup scale="2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8"/>
  <sheetViews>
    <sheetView workbookViewId="0">
      <pane xSplit="2" ySplit="2" topLeftCell="CC3" activePane="bottomRight" state="frozen"/>
      <selection pane="topRight" activeCell="C1" sqref="C1"/>
      <selection pane="bottomLeft" activeCell="A9" sqref="A9"/>
      <selection pane="bottomRight" activeCell="CL5" sqref="CL5"/>
    </sheetView>
  </sheetViews>
  <sheetFormatPr defaultColWidth="9.1796875" defaultRowHeight="13" x14ac:dyDescent="0.3"/>
  <cols>
    <col min="1" max="1" width="0" style="25" hidden="1" customWidth="1"/>
    <col min="2" max="2" width="57.81640625" style="68" customWidth="1"/>
    <col min="3" max="74" width="24.453125" style="26" hidden="1" customWidth="1"/>
    <col min="75" max="84" width="15.26953125" style="26" customWidth="1"/>
    <col min="85" max="85" width="15.26953125" style="36" customWidth="1"/>
    <col min="86" max="87" width="15.26953125" style="37" customWidth="1"/>
    <col min="88" max="90" width="15.26953125" style="38" customWidth="1"/>
    <col min="91" max="95" width="15" style="39" customWidth="1"/>
    <col min="96" max="100" width="15" style="40" customWidth="1"/>
    <col min="101" max="16384" width="9.1796875" style="25"/>
  </cols>
  <sheetData>
    <row r="1" spans="1:100" x14ac:dyDescent="0.3">
      <c r="B1" s="65" t="s">
        <v>88</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27"/>
      <c r="CH1" s="28"/>
      <c r="CI1" s="28"/>
      <c r="CJ1" s="29"/>
      <c r="CK1" s="30"/>
      <c r="CL1" s="30"/>
      <c r="CM1" s="27"/>
      <c r="CN1" s="27"/>
      <c r="CO1" s="27"/>
      <c r="CP1" s="27"/>
      <c r="CQ1" s="27"/>
      <c r="CR1" s="27"/>
      <c r="CS1" s="27"/>
      <c r="CT1" s="28"/>
      <c r="CU1" s="28"/>
      <c r="CV1" s="28"/>
    </row>
    <row r="2" spans="1:100" s="31" customFormat="1" ht="94.5" customHeight="1" x14ac:dyDescent="0.3">
      <c r="A2" s="31" t="s">
        <v>39</v>
      </c>
      <c r="B2" s="66" t="s">
        <v>87</v>
      </c>
      <c r="C2" s="32" t="s">
        <v>209</v>
      </c>
      <c r="D2" s="32" t="s">
        <v>210</v>
      </c>
      <c r="E2" s="32" t="s">
        <v>211</v>
      </c>
      <c r="F2" s="32" t="s">
        <v>212</v>
      </c>
      <c r="G2" s="32" t="s">
        <v>213</v>
      </c>
      <c r="H2" s="32" t="s">
        <v>214</v>
      </c>
      <c r="I2" s="32" t="s">
        <v>215</v>
      </c>
      <c r="J2" s="32" t="s">
        <v>216</v>
      </c>
      <c r="K2" s="32" t="s">
        <v>217</v>
      </c>
      <c r="L2" s="32" t="s">
        <v>218</v>
      </c>
      <c r="M2" s="32" t="s">
        <v>219</v>
      </c>
      <c r="N2" s="32" t="s">
        <v>220</v>
      </c>
      <c r="O2" s="32" t="s">
        <v>221</v>
      </c>
      <c r="P2" s="32" t="s">
        <v>222</v>
      </c>
      <c r="Q2" s="32" t="s">
        <v>223</v>
      </c>
      <c r="R2" s="32" t="s">
        <v>224</v>
      </c>
      <c r="S2" s="32" t="s">
        <v>225</v>
      </c>
      <c r="T2" s="32" t="s">
        <v>226</v>
      </c>
      <c r="U2" s="32" t="s">
        <v>227</v>
      </c>
      <c r="V2" s="32" t="s">
        <v>228</v>
      </c>
      <c r="W2" s="32" t="s">
        <v>229</v>
      </c>
      <c r="X2" s="32" t="s">
        <v>230</v>
      </c>
      <c r="Y2" s="32" t="s">
        <v>231</v>
      </c>
      <c r="Z2" s="32" t="s">
        <v>232</v>
      </c>
      <c r="AA2" s="32" t="s">
        <v>233</v>
      </c>
      <c r="AB2" s="32" t="s">
        <v>234</v>
      </c>
      <c r="AC2" s="32" t="s">
        <v>235</v>
      </c>
      <c r="AD2" s="32" t="s">
        <v>236</v>
      </c>
      <c r="AE2" s="32" t="s">
        <v>237</v>
      </c>
      <c r="AF2" s="32" t="s">
        <v>238</v>
      </c>
      <c r="AG2" s="32" t="s">
        <v>239</v>
      </c>
      <c r="AH2" s="32" t="s">
        <v>240</v>
      </c>
      <c r="AI2" s="32" t="s">
        <v>241</v>
      </c>
      <c r="AJ2" s="32" t="s">
        <v>242</v>
      </c>
      <c r="AK2" s="32" t="s">
        <v>243</v>
      </c>
      <c r="AL2" s="32" t="s">
        <v>244</v>
      </c>
      <c r="AM2" s="32" t="s">
        <v>245</v>
      </c>
      <c r="AN2" s="32" t="s">
        <v>246</v>
      </c>
      <c r="AO2" s="32" t="s">
        <v>247</v>
      </c>
      <c r="AP2" s="32" t="s">
        <v>248</v>
      </c>
      <c r="AQ2" s="32" t="s">
        <v>249</v>
      </c>
      <c r="AR2" s="32" t="s">
        <v>250</v>
      </c>
      <c r="AS2" s="32" t="s">
        <v>251</v>
      </c>
      <c r="AT2" s="32" t="s">
        <v>252</v>
      </c>
      <c r="AU2" s="32" t="s">
        <v>253</v>
      </c>
      <c r="AV2" s="32" t="s">
        <v>254</v>
      </c>
      <c r="AW2" s="32" t="s">
        <v>255</v>
      </c>
      <c r="AX2" s="32" t="s">
        <v>256</v>
      </c>
      <c r="AY2" s="32" t="s">
        <v>257</v>
      </c>
      <c r="AZ2" s="32" t="s">
        <v>258</v>
      </c>
      <c r="BA2" s="32" t="s">
        <v>259</v>
      </c>
      <c r="BB2" s="32" t="s">
        <v>260</v>
      </c>
      <c r="BC2" s="32" t="s">
        <v>261</v>
      </c>
      <c r="BD2" s="32" t="s">
        <v>262</v>
      </c>
      <c r="BE2" s="32" t="s">
        <v>263</v>
      </c>
      <c r="BF2" s="32" t="s">
        <v>264</v>
      </c>
      <c r="BG2" s="32" t="s">
        <v>265</v>
      </c>
      <c r="BH2" s="32" t="s">
        <v>266</v>
      </c>
      <c r="BI2" s="32" t="s">
        <v>267</v>
      </c>
      <c r="BJ2" s="32" t="s">
        <v>268</v>
      </c>
      <c r="BK2" s="32" t="s">
        <v>269</v>
      </c>
      <c r="BL2" s="32" t="s">
        <v>270</v>
      </c>
      <c r="BM2" s="32" t="s">
        <v>271</v>
      </c>
      <c r="BN2" s="32" t="s">
        <v>272</v>
      </c>
      <c r="BO2" s="32" t="s">
        <v>273</v>
      </c>
      <c r="BP2" s="32" t="s">
        <v>274</v>
      </c>
      <c r="BQ2" s="32" t="s">
        <v>275</v>
      </c>
      <c r="BR2" s="32" t="s">
        <v>276</v>
      </c>
      <c r="BS2" s="32" t="s">
        <v>277</v>
      </c>
      <c r="BT2" s="32" t="s">
        <v>278</v>
      </c>
      <c r="BU2" s="32" t="s">
        <v>279</v>
      </c>
      <c r="BV2" s="32" t="s">
        <v>280</v>
      </c>
      <c r="BW2" s="32" t="s">
        <v>286</v>
      </c>
      <c r="BX2" s="32" t="s">
        <v>287</v>
      </c>
      <c r="BY2" s="32" t="s">
        <v>288</v>
      </c>
      <c r="BZ2" s="32" t="s">
        <v>289</v>
      </c>
      <c r="CA2" s="32" t="s">
        <v>290</v>
      </c>
      <c r="CB2" s="32" t="s">
        <v>281</v>
      </c>
      <c r="CC2" s="32" t="s">
        <v>282</v>
      </c>
      <c r="CD2" s="32" t="s">
        <v>283</v>
      </c>
      <c r="CE2" s="32" t="s">
        <v>284</v>
      </c>
      <c r="CF2" s="32" t="s">
        <v>285</v>
      </c>
      <c r="CG2" s="32" t="s">
        <v>40</v>
      </c>
      <c r="CH2" s="33" t="s">
        <v>55</v>
      </c>
      <c r="CI2" s="32" t="s">
        <v>56</v>
      </c>
      <c r="CJ2" s="34" t="s">
        <v>57</v>
      </c>
      <c r="CK2" s="34" t="s">
        <v>41</v>
      </c>
      <c r="CL2" s="34" t="s">
        <v>292</v>
      </c>
      <c r="CM2" s="32" t="s">
        <v>42</v>
      </c>
      <c r="CN2" s="32" t="s">
        <v>43</v>
      </c>
      <c r="CO2" s="32" t="s">
        <v>58</v>
      </c>
      <c r="CP2" s="32" t="s">
        <v>59</v>
      </c>
      <c r="CQ2" s="32" t="s">
        <v>44</v>
      </c>
      <c r="CR2" s="32" t="s">
        <v>45</v>
      </c>
      <c r="CS2" s="32" t="s">
        <v>46</v>
      </c>
      <c r="CT2" s="32" t="s">
        <v>60</v>
      </c>
      <c r="CU2" s="32" t="s">
        <v>61</v>
      </c>
      <c r="CV2" s="32" t="s">
        <v>47</v>
      </c>
    </row>
    <row r="3" spans="1:100" s="31" customFormat="1" ht="95" x14ac:dyDescent="0.3">
      <c r="A3" s="54"/>
      <c r="B3" s="67"/>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6" t="s">
        <v>297</v>
      </c>
      <c r="BX3" s="57" t="s">
        <v>298</v>
      </c>
      <c r="BY3" s="56" t="s">
        <v>299</v>
      </c>
      <c r="BZ3" s="58" t="s">
        <v>300</v>
      </c>
      <c r="CA3" s="58" t="s">
        <v>327</v>
      </c>
      <c r="CB3" s="56" t="s">
        <v>293</v>
      </c>
      <c r="CC3" s="57" t="s">
        <v>294</v>
      </c>
      <c r="CD3" s="56" t="s">
        <v>295</v>
      </c>
      <c r="CE3" s="58" t="s">
        <v>296</v>
      </c>
      <c r="CF3" s="58" t="s">
        <v>328</v>
      </c>
      <c r="CG3" s="56" t="s">
        <v>125</v>
      </c>
      <c r="CH3" s="57" t="s">
        <v>126</v>
      </c>
      <c r="CI3" s="56" t="s">
        <v>127</v>
      </c>
      <c r="CJ3" s="58" t="s">
        <v>128</v>
      </c>
      <c r="CK3" s="58" t="s">
        <v>329</v>
      </c>
      <c r="CL3" s="58" t="s">
        <v>291</v>
      </c>
      <c r="CM3" s="56" t="s">
        <v>129</v>
      </c>
      <c r="CN3" s="56" t="s">
        <v>130</v>
      </c>
      <c r="CO3" s="56" t="s">
        <v>131</v>
      </c>
      <c r="CP3" s="56" t="s">
        <v>132</v>
      </c>
      <c r="CQ3" s="56" t="s">
        <v>133</v>
      </c>
      <c r="CR3" s="56" t="s">
        <v>134</v>
      </c>
      <c r="CS3" s="56" t="s">
        <v>135</v>
      </c>
      <c r="CT3" s="56" t="s">
        <v>136</v>
      </c>
      <c r="CU3" s="56" t="s">
        <v>137</v>
      </c>
      <c r="CV3" s="56" t="s">
        <v>138</v>
      </c>
    </row>
    <row r="4" spans="1:100" ht="14.5" x14ac:dyDescent="0.35">
      <c r="B4" s="70"/>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t="s">
        <v>301</v>
      </c>
      <c r="BX4" s="42" t="s">
        <v>302</v>
      </c>
      <c r="BY4" s="42" t="s">
        <v>303</v>
      </c>
      <c r="BZ4" s="42" t="s">
        <v>304</v>
      </c>
      <c r="CA4" s="42" t="s">
        <v>305</v>
      </c>
      <c r="CB4" s="42" t="s">
        <v>306</v>
      </c>
      <c r="CC4" s="42" t="s">
        <v>307</v>
      </c>
      <c r="CD4" s="42" t="s">
        <v>308</v>
      </c>
      <c r="CE4" s="42" t="s">
        <v>309</v>
      </c>
      <c r="CF4" s="42" t="s">
        <v>310</v>
      </c>
      <c r="CG4" s="42" t="s">
        <v>311</v>
      </c>
      <c r="CH4" s="42" t="s">
        <v>312</v>
      </c>
      <c r="CI4" s="42" t="s">
        <v>313</v>
      </c>
      <c r="CJ4" s="42" t="s">
        <v>314</v>
      </c>
      <c r="CK4" s="42" t="s">
        <v>315</v>
      </c>
      <c r="CL4" s="42" t="s">
        <v>316</v>
      </c>
      <c r="CM4" s="42" t="s">
        <v>317</v>
      </c>
      <c r="CN4" s="42" t="s">
        <v>318</v>
      </c>
      <c r="CO4" s="42" t="s">
        <v>319</v>
      </c>
      <c r="CP4" s="42" t="s">
        <v>320</v>
      </c>
      <c r="CQ4" s="71" t="s">
        <v>321</v>
      </c>
      <c r="CR4" s="71" t="s">
        <v>322</v>
      </c>
      <c r="CS4" s="71" t="s">
        <v>323</v>
      </c>
      <c r="CT4" s="71" t="s">
        <v>324</v>
      </c>
      <c r="CU4" s="71" t="s">
        <v>325</v>
      </c>
      <c r="CV4" s="71" t="s">
        <v>326</v>
      </c>
    </row>
    <row r="5" spans="1:100" s="69" customFormat="1" ht="14.5" x14ac:dyDescent="0.35">
      <c r="A5" s="72"/>
      <c r="B5" s="88" t="s">
        <v>53</v>
      </c>
      <c r="C5" s="73">
        <f>SUM(C7:C52)</f>
        <v>154941</v>
      </c>
      <c r="D5" s="73">
        <f t="shared" ref="D5:L5" si="0">SUM(D7:D52)</f>
        <v>240579</v>
      </c>
      <c r="E5" s="73">
        <f t="shared" si="0"/>
        <v>1485847</v>
      </c>
      <c r="F5" s="73">
        <f t="shared" si="0"/>
        <v>2772045235.5900011</v>
      </c>
      <c r="G5" s="73">
        <f t="shared" si="0"/>
        <v>402315446.06999999</v>
      </c>
      <c r="H5" s="73">
        <f t="shared" si="0"/>
        <v>104227224.86000001</v>
      </c>
      <c r="I5" s="73">
        <f t="shared" si="0"/>
        <v>30186343.620000008</v>
      </c>
      <c r="J5" s="73">
        <f t="shared" si="0"/>
        <v>633287258.32999992</v>
      </c>
      <c r="K5" s="73">
        <f t="shared" si="0"/>
        <v>507162084.17000002</v>
      </c>
      <c r="L5" s="73">
        <f t="shared" si="0"/>
        <v>562129759.18000007</v>
      </c>
      <c r="M5" s="73">
        <v>793092.41666666663</v>
      </c>
      <c r="N5" s="73">
        <v>706849.58333333337</v>
      </c>
      <c r="O5" s="73">
        <f t="shared" ref="O5:AJ5" si="1">SUM(O7:O52)</f>
        <v>579519814.38000011</v>
      </c>
      <c r="P5" s="73">
        <f t="shared" si="1"/>
        <v>112036833.18000001</v>
      </c>
      <c r="Q5" s="73">
        <f t="shared" si="1"/>
        <v>44797591.529999986</v>
      </c>
      <c r="R5" s="73">
        <f t="shared" si="1"/>
        <v>27078199.130000003</v>
      </c>
      <c r="S5" s="73">
        <f t="shared" si="1"/>
        <v>3536925188.3900003</v>
      </c>
      <c r="T5" s="73">
        <f t="shared" si="1"/>
        <v>4564171194.8800001</v>
      </c>
      <c r="U5" s="73">
        <f t="shared" si="1"/>
        <v>372190198.62640774</v>
      </c>
      <c r="V5" s="73">
        <f t="shared" si="1"/>
        <v>199382675.40897226</v>
      </c>
      <c r="W5" s="73">
        <f t="shared" si="1"/>
        <v>145329089.56393066</v>
      </c>
      <c r="X5" s="73">
        <f t="shared" si="1"/>
        <v>129077678.86721781</v>
      </c>
      <c r="Y5" s="73">
        <f t="shared" si="1"/>
        <v>408111202.13999909</v>
      </c>
      <c r="Z5" s="73">
        <f t="shared" si="1"/>
        <v>1687616460.6600006</v>
      </c>
      <c r="AA5" s="73">
        <f t="shared" si="1"/>
        <v>166933</v>
      </c>
      <c r="AB5" s="73">
        <f t="shared" si="1"/>
        <v>255245</v>
      </c>
      <c r="AC5" s="73">
        <f t="shared" si="1"/>
        <v>1552398</v>
      </c>
      <c r="AD5" s="73">
        <f t="shared" si="1"/>
        <v>2779503942</v>
      </c>
      <c r="AE5" s="73">
        <f t="shared" si="1"/>
        <v>409551636.69999999</v>
      </c>
      <c r="AF5" s="73">
        <f t="shared" si="1"/>
        <v>106315556.55999999</v>
      </c>
      <c r="AG5" s="73">
        <f t="shared" si="1"/>
        <v>29936782.280000009</v>
      </c>
      <c r="AH5" s="73">
        <f t="shared" si="1"/>
        <v>677414206.44999993</v>
      </c>
      <c r="AI5" s="73">
        <f t="shared" si="1"/>
        <v>534057300.5999999</v>
      </c>
      <c r="AJ5" s="73">
        <f t="shared" si="1"/>
        <v>583669241.5</v>
      </c>
      <c r="AK5" s="73">
        <v>818502.33333333337</v>
      </c>
      <c r="AL5" s="73">
        <v>729874.66666666663</v>
      </c>
      <c r="AM5" s="73">
        <f t="shared" ref="AM5:BH5" si="2">SUM(AM7:AM52)</f>
        <v>7011897696.0100002</v>
      </c>
      <c r="AN5" s="73">
        <f t="shared" si="2"/>
        <v>1373821244.98</v>
      </c>
      <c r="AO5" s="73">
        <f t="shared" si="2"/>
        <v>537125906.99000013</v>
      </c>
      <c r="AP5" s="73">
        <f t="shared" si="2"/>
        <v>325291909.70000011</v>
      </c>
      <c r="AQ5" s="73">
        <f t="shared" si="2"/>
        <v>3779964562.2200012</v>
      </c>
      <c r="AR5" s="73">
        <f t="shared" si="2"/>
        <v>4697877060.250001</v>
      </c>
      <c r="AS5" s="73">
        <f t="shared" si="2"/>
        <v>374654345.30978912</v>
      </c>
      <c r="AT5" s="73">
        <f t="shared" si="2"/>
        <v>206011577.43111518</v>
      </c>
      <c r="AU5" s="73">
        <f t="shared" si="2"/>
        <v>147216698.51907903</v>
      </c>
      <c r="AV5" s="73">
        <f t="shared" si="2"/>
        <v>132450092.8586801</v>
      </c>
      <c r="AW5" s="73">
        <f t="shared" si="2"/>
        <v>432898281.62999946</v>
      </c>
      <c r="AX5" s="73">
        <f t="shared" si="2"/>
        <v>1738835766.1999969</v>
      </c>
      <c r="AY5" s="73">
        <f t="shared" si="2"/>
        <v>163868</v>
      </c>
      <c r="AZ5" s="73">
        <f t="shared" si="2"/>
        <v>266579</v>
      </c>
      <c r="BA5" s="73">
        <f t="shared" si="2"/>
        <v>1619094</v>
      </c>
      <c r="BB5" s="73">
        <f t="shared" si="2"/>
        <v>2870217652</v>
      </c>
      <c r="BC5" s="73">
        <f t="shared" si="2"/>
        <v>432842982</v>
      </c>
      <c r="BD5" s="73">
        <f t="shared" si="2"/>
        <v>117107071.19999999</v>
      </c>
      <c r="BE5" s="73">
        <f t="shared" si="2"/>
        <v>30927092.330000002</v>
      </c>
      <c r="BF5" s="73">
        <f t="shared" si="2"/>
        <v>720893471.79999995</v>
      </c>
      <c r="BG5" s="73">
        <f t="shared" si="2"/>
        <v>577497555.25</v>
      </c>
      <c r="BH5" s="73">
        <f t="shared" si="2"/>
        <v>602633643.60000002</v>
      </c>
      <c r="BI5" s="73">
        <v>843531.08333333337</v>
      </c>
      <c r="BJ5" s="73">
        <v>752244.66666666663</v>
      </c>
      <c r="BK5" s="73">
        <f t="shared" ref="BK5:BV5" si="3">SUM(BK7:BK52)</f>
        <v>7226902905.1499996</v>
      </c>
      <c r="BL5" s="73">
        <f t="shared" si="3"/>
        <v>1434101350.6599998</v>
      </c>
      <c r="BM5" s="73">
        <f t="shared" si="3"/>
        <v>586104833.80000007</v>
      </c>
      <c r="BN5" s="73">
        <f t="shared" si="3"/>
        <v>354983855.8900001</v>
      </c>
      <c r="BO5" s="73">
        <f t="shared" si="3"/>
        <v>4041297151.6999979</v>
      </c>
      <c r="BP5" s="73">
        <f t="shared" si="3"/>
        <v>4954516396.0199995</v>
      </c>
      <c r="BQ5" s="73">
        <f t="shared" si="3"/>
        <v>394946895.08408487</v>
      </c>
      <c r="BR5" s="73">
        <f t="shared" si="3"/>
        <v>212781735.17951372</v>
      </c>
      <c r="BS5" s="73">
        <f t="shared" si="3"/>
        <v>160706537.46322054</v>
      </c>
      <c r="BT5" s="73">
        <f t="shared" si="3"/>
        <v>145514207.88228074</v>
      </c>
      <c r="BU5" s="73">
        <f t="shared" si="3"/>
        <v>453483722.52000028</v>
      </c>
      <c r="BV5" s="73">
        <f t="shared" si="3"/>
        <v>1868059751.200002</v>
      </c>
      <c r="BW5" s="74">
        <v>395520</v>
      </c>
      <c r="BX5" s="75">
        <v>12670.290634658175</v>
      </c>
      <c r="BY5" s="75">
        <v>6580.6773548111232</v>
      </c>
      <c r="BZ5" s="75">
        <v>4031.5697302894787</v>
      </c>
      <c r="CA5" s="75">
        <v>10612.247085100602</v>
      </c>
      <c r="CB5" s="76">
        <v>422178</v>
      </c>
      <c r="CC5" s="63">
        <v>12128.648736054462</v>
      </c>
      <c r="CD5" s="63">
        <v>6522.1929071734912</v>
      </c>
      <c r="CE5" s="63">
        <v>4026.5950085828508</v>
      </c>
      <c r="CF5" s="63">
        <v>10548.787915756344</v>
      </c>
      <c r="CG5" s="77">
        <v>430447</v>
      </c>
      <c r="CH5" s="78">
        <v>12433.864025489782</v>
      </c>
      <c r="CI5" s="78">
        <v>6618.3840520001204</v>
      </c>
      <c r="CJ5" s="79">
        <v>4169.6351562648106</v>
      </c>
      <c r="CK5" s="79">
        <v>10788.019208264934</v>
      </c>
      <c r="CL5" s="80">
        <f>CI5/CK5</f>
        <v>0.61349390691941241</v>
      </c>
      <c r="CM5" s="81">
        <f>(CB5/AL5)/(BW5/N5)-1</f>
        <v>3.3727013588566335E-2</v>
      </c>
      <c r="CN5" s="81">
        <f>CC5/BX5-1</f>
        <v>-4.2748971923509904E-2</v>
      </c>
      <c r="CO5" s="81">
        <f>CD5/BY5-1</f>
        <v>-8.8872990551457365E-3</v>
      </c>
      <c r="CP5" s="81">
        <f>CE5/BZ5-1</f>
        <v>-1.2339416255788827E-3</v>
      </c>
      <c r="CQ5" s="81">
        <f>CF5/CA5-1</f>
        <v>-5.9798051096410232E-3</v>
      </c>
      <c r="CR5" s="82">
        <f>(CG5/BJ5)/(CB5/AL5)-1</f>
        <v>-1.0733597549199669E-2</v>
      </c>
      <c r="CS5" s="82">
        <f>CH5/CC5-1</f>
        <v>2.5164822238442408E-2</v>
      </c>
      <c r="CT5" s="82">
        <f>CI5/CD5-1</f>
        <v>1.4748282701180448E-2</v>
      </c>
      <c r="CU5" s="82">
        <f>CJ5/CE5-1</f>
        <v>3.5523847662122465E-2</v>
      </c>
      <c r="CV5" s="82">
        <f>CK5/CF5-1</f>
        <v>2.2678557424712142E-2</v>
      </c>
    </row>
    <row r="6" spans="1:100" ht="15.75" customHeight="1" x14ac:dyDescent="0.35">
      <c r="A6" s="83"/>
      <c r="B6" s="88" t="s">
        <v>54</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90"/>
      <c r="CH6" s="91"/>
      <c r="CI6" s="91"/>
      <c r="CJ6" s="92"/>
      <c r="CK6" s="92"/>
      <c r="CL6" s="92"/>
      <c r="CM6" s="93"/>
      <c r="CN6" s="93"/>
      <c r="CO6" s="93"/>
      <c r="CP6" s="93"/>
      <c r="CQ6" s="81">
        <v>5.4095553196731316E-3</v>
      </c>
      <c r="CR6" s="94"/>
      <c r="CS6" s="94"/>
      <c r="CT6" s="94"/>
      <c r="CU6" s="94"/>
      <c r="CV6" s="82">
        <v>1.5741273181596904E-2</v>
      </c>
    </row>
    <row r="7" spans="1:100" ht="14.5" x14ac:dyDescent="0.35">
      <c r="A7" s="84">
        <v>210023</v>
      </c>
      <c r="B7" s="95" t="s">
        <v>0</v>
      </c>
      <c r="C7" s="96">
        <v>8343</v>
      </c>
      <c r="D7" s="96">
        <v>11100</v>
      </c>
      <c r="E7" s="96">
        <v>75760</v>
      </c>
      <c r="F7" s="96">
        <v>113347711.59999999</v>
      </c>
      <c r="G7" s="96">
        <v>24052569.359999999</v>
      </c>
      <c r="H7" s="96">
        <v>5353833.93</v>
      </c>
      <c r="I7" s="96">
        <v>2386010.9700000002</v>
      </c>
      <c r="J7" s="96">
        <v>24776017.700000007</v>
      </c>
      <c r="K7" s="96">
        <v>30035385.919999998</v>
      </c>
      <c r="L7" s="96">
        <v>27964353.739999998</v>
      </c>
      <c r="M7" s="96">
        <v>40389.833333333336</v>
      </c>
      <c r="N7" s="96">
        <v>35842.333333333336</v>
      </c>
      <c r="O7" s="96">
        <v>11923331.540000001</v>
      </c>
      <c r="P7" s="96">
        <v>2399581.5100000002</v>
      </c>
      <c r="Q7" s="96">
        <v>1121082.8899999999</v>
      </c>
      <c r="R7" s="96">
        <v>903032.74</v>
      </c>
      <c r="S7" s="96">
        <v>69601665.870000005</v>
      </c>
      <c r="T7" s="96">
        <v>118026583.87</v>
      </c>
      <c r="U7" s="96">
        <v>12636011.745334852</v>
      </c>
      <c r="V7" s="96">
        <v>8452843.3712742403</v>
      </c>
      <c r="W7" s="96">
        <v>8178864.1161426213</v>
      </c>
      <c r="X7" s="96">
        <v>8905670.0304902196</v>
      </c>
      <c r="Y7" s="96">
        <v>13741895.75796169</v>
      </c>
      <c r="Z7" s="96">
        <v>91332052.225324377</v>
      </c>
      <c r="AA7" s="96">
        <v>8544</v>
      </c>
      <c r="AB7" s="96">
        <v>12050</v>
      </c>
      <c r="AC7" s="96">
        <v>76982</v>
      </c>
      <c r="AD7" s="96">
        <v>106890000</v>
      </c>
      <c r="AE7" s="96">
        <v>22575216</v>
      </c>
      <c r="AF7" s="96">
        <v>4977311</v>
      </c>
      <c r="AG7" s="96">
        <v>2221917</v>
      </c>
      <c r="AH7" s="96">
        <v>27046829.190000001</v>
      </c>
      <c r="AI7" s="96">
        <v>30024402</v>
      </c>
      <c r="AJ7" s="96">
        <v>29417985</v>
      </c>
      <c r="AK7" s="96">
        <v>41658.416666666664</v>
      </c>
      <c r="AL7" s="96">
        <v>37025.25</v>
      </c>
      <c r="AM7" s="96">
        <v>125650528.62999998</v>
      </c>
      <c r="AN7" s="96">
        <v>30872741.949999996</v>
      </c>
      <c r="AO7" s="96">
        <v>13436319.080000002</v>
      </c>
      <c r="AP7" s="96">
        <v>10718320.750000004</v>
      </c>
      <c r="AQ7" s="96">
        <v>71079522.729999989</v>
      </c>
      <c r="AR7" s="96">
        <v>122194544.92</v>
      </c>
      <c r="AS7" s="96">
        <v>11554848.975324871</v>
      </c>
      <c r="AT7" s="96">
        <v>9428840.4384902455</v>
      </c>
      <c r="AU7" s="96">
        <v>8674843.6270743087</v>
      </c>
      <c r="AV7" s="96">
        <v>8889400.037916746</v>
      </c>
      <c r="AW7" s="96">
        <v>14237964.100504244</v>
      </c>
      <c r="AX7" s="96">
        <v>93843526.874616608</v>
      </c>
      <c r="AY7" s="96">
        <v>8619</v>
      </c>
      <c r="AZ7" s="96">
        <v>12418</v>
      </c>
      <c r="BA7" s="96">
        <v>81847</v>
      </c>
      <c r="BB7" s="96">
        <v>107620000</v>
      </c>
      <c r="BC7" s="96">
        <v>23908424</v>
      </c>
      <c r="BD7" s="96">
        <v>5481238</v>
      </c>
      <c r="BE7" s="96">
        <v>2148839</v>
      </c>
      <c r="BF7" s="96">
        <v>28167497.830000002</v>
      </c>
      <c r="BG7" s="96">
        <v>35172071</v>
      </c>
      <c r="BH7" s="96">
        <v>31089377</v>
      </c>
      <c r="BI7" s="96">
        <v>43061.083333333336</v>
      </c>
      <c r="BJ7" s="96">
        <v>38294.75</v>
      </c>
      <c r="BK7" s="96">
        <v>131207744.02000003</v>
      </c>
      <c r="BL7" s="96">
        <v>31601592.400000006</v>
      </c>
      <c r="BM7" s="96">
        <v>14987772.689999999</v>
      </c>
      <c r="BN7" s="96">
        <v>11539614.010000002</v>
      </c>
      <c r="BO7" s="96">
        <v>78465050.429999992</v>
      </c>
      <c r="BP7" s="96">
        <v>133618362.93000004</v>
      </c>
      <c r="BQ7" s="96">
        <v>12675433.545407195</v>
      </c>
      <c r="BR7" s="96">
        <v>8999030.136382984</v>
      </c>
      <c r="BS7" s="96">
        <v>9316049.6310050786</v>
      </c>
      <c r="BT7" s="96">
        <v>9626501.3192288186</v>
      </c>
      <c r="BU7" s="96">
        <v>14947106.292609176</v>
      </c>
      <c r="BV7" s="96">
        <v>103013347.1338926</v>
      </c>
      <c r="BW7" s="97">
        <v>19443</v>
      </c>
      <c r="BX7" s="98">
        <v>11722.259076274237</v>
      </c>
      <c r="BY7" s="98">
        <v>5902.9227629870784</v>
      </c>
      <c r="BZ7" s="98">
        <v>3876.6836374087238</v>
      </c>
      <c r="CA7" s="98">
        <v>9779.6064003958018</v>
      </c>
      <c r="CB7" s="99">
        <v>20594</v>
      </c>
      <c r="CC7" s="64">
        <v>10835.858026124113</v>
      </c>
      <c r="CD7" s="64">
        <v>5616.5484679851961</v>
      </c>
      <c r="CE7" s="64">
        <v>3844.4628791643095</v>
      </c>
      <c r="CF7" s="64">
        <v>9461.011347149506</v>
      </c>
      <c r="CG7" s="90">
        <v>21037</v>
      </c>
      <c r="CH7" s="100">
        <v>11103.648183201027</v>
      </c>
      <c r="CI7" s="100">
        <v>5697.4992393060074</v>
      </c>
      <c r="CJ7" s="85">
        <v>4023.571458973533</v>
      </c>
      <c r="CK7" s="85">
        <v>9721.0706982795418</v>
      </c>
      <c r="CL7" s="86">
        <f>CI7/CK7</f>
        <v>0.58609791206583495</v>
      </c>
      <c r="CM7" s="101">
        <f t="shared" ref="CM7:CM51" si="4">(CB7/AL7)/(BW7/N7)-1</f>
        <v>2.5358431723457198E-2</v>
      </c>
      <c r="CN7" s="101">
        <f>CC7/BX7-1</f>
        <v>-7.5616913462029922E-2</v>
      </c>
      <c r="CO7" s="101">
        <f>CD7/BY7-1</f>
        <v>-4.8513983072508871E-2</v>
      </c>
      <c r="CP7" s="101">
        <f>CE7/BZ7-1</f>
        <v>-8.3114231797236648E-3</v>
      </c>
      <c r="CQ7" s="101">
        <f>CF7/CA7-1</f>
        <v>-3.2577492406381636E-2</v>
      </c>
      <c r="CR7" s="102">
        <f t="shared" ref="CR7:CR51" si="5">(CG7/BJ7)/(CB7/AL7)-1</f>
        <v>-1.2352748450185191E-2</v>
      </c>
      <c r="CS7" s="102">
        <f>CH7/CC7-1</f>
        <v>2.471333201591408E-2</v>
      </c>
      <c r="CT7" s="102">
        <f>CI7/CD7-1</f>
        <v>1.4412903544274158E-2</v>
      </c>
      <c r="CU7" s="102">
        <f>CJ7/CE7-1</f>
        <v>4.6588713544337024E-2</v>
      </c>
      <c r="CV7" s="102">
        <f>CK7/CF7-1</f>
        <v>2.7487479042966001E-2</v>
      </c>
    </row>
    <row r="8" spans="1:100" ht="14.5" x14ac:dyDescent="0.35">
      <c r="A8" s="84">
        <v>210061</v>
      </c>
      <c r="B8" s="95" t="s">
        <v>1</v>
      </c>
      <c r="C8" s="96">
        <v>1321</v>
      </c>
      <c r="D8" s="96">
        <v>5029</v>
      </c>
      <c r="E8" s="96">
        <v>37966</v>
      </c>
      <c r="F8" s="96">
        <v>20412667.34</v>
      </c>
      <c r="G8" s="96">
        <v>3964542.58</v>
      </c>
      <c r="H8" s="96">
        <v>1656626.67</v>
      </c>
      <c r="I8" s="96">
        <v>285613.53999999998</v>
      </c>
      <c r="J8" s="96">
        <v>7746318</v>
      </c>
      <c r="K8" s="96">
        <v>7591378.3200000003</v>
      </c>
      <c r="L8" s="96">
        <v>6559489.1900000004</v>
      </c>
      <c r="M8" s="96">
        <v>9005.4166666666661</v>
      </c>
      <c r="N8" s="96">
        <v>8575</v>
      </c>
      <c r="O8" s="96">
        <v>0</v>
      </c>
      <c r="P8" s="96">
        <v>0</v>
      </c>
      <c r="Q8" s="96">
        <v>0</v>
      </c>
      <c r="R8" s="96">
        <v>0</v>
      </c>
      <c r="S8" s="96">
        <v>0</v>
      </c>
      <c r="T8" s="96">
        <v>0</v>
      </c>
      <c r="U8" s="96">
        <v>2087756.5328925001</v>
      </c>
      <c r="V8" s="96">
        <v>879405.90910051786</v>
      </c>
      <c r="W8" s="96">
        <v>847681.43245379871</v>
      </c>
      <c r="X8" s="96">
        <v>662559.61684414884</v>
      </c>
      <c r="Y8" s="96">
        <v>1932230.706669058</v>
      </c>
      <c r="Z8" s="96">
        <v>10731530.668769771</v>
      </c>
      <c r="AA8" s="96">
        <v>1421</v>
      </c>
      <c r="AB8" s="96">
        <v>5134</v>
      </c>
      <c r="AC8" s="96">
        <v>37976</v>
      </c>
      <c r="AD8" s="96">
        <v>18386493</v>
      </c>
      <c r="AE8" s="96">
        <v>3378044</v>
      </c>
      <c r="AF8" s="96">
        <v>1562600</v>
      </c>
      <c r="AG8" s="96">
        <v>259783.1</v>
      </c>
      <c r="AH8" s="96">
        <v>7844372.8500000006</v>
      </c>
      <c r="AI8" s="96">
        <v>8065114.2999999998</v>
      </c>
      <c r="AJ8" s="96">
        <v>6587972</v>
      </c>
      <c r="AK8" s="96">
        <v>9131.25</v>
      </c>
      <c r="AL8" s="96">
        <v>8705.9166666666661</v>
      </c>
      <c r="AM8" s="96">
        <v>0</v>
      </c>
      <c r="AN8" s="96">
        <v>0</v>
      </c>
      <c r="AO8" s="96">
        <v>0</v>
      </c>
      <c r="AP8" s="96">
        <v>0</v>
      </c>
      <c r="AQ8" s="96">
        <v>0</v>
      </c>
      <c r="AR8" s="96">
        <v>0</v>
      </c>
      <c r="AS8" s="96">
        <v>2152089.3135785339</v>
      </c>
      <c r="AT8" s="96">
        <v>897045.30449182703</v>
      </c>
      <c r="AU8" s="96">
        <v>957330.16316064016</v>
      </c>
      <c r="AV8" s="96">
        <v>774310.83409152762</v>
      </c>
      <c r="AW8" s="96">
        <v>2151125.3150953683</v>
      </c>
      <c r="AX8" s="96">
        <v>11422664.315428544</v>
      </c>
      <c r="AY8" s="96">
        <v>1369</v>
      </c>
      <c r="AZ8" s="96">
        <v>5317</v>
      </c>
      <c r="BA8" s="96">
        <v>36353</v>
      </c>
      <c r="BB8" s="96">
        <v>19023791</v>
      </c>
      <c r="BC8" s="96">
        <v>3296198</v>
      </c>
      <c r="BD8" s="96">
        <v>1682266</v>
      </c>
      <c r="BE8" s="96">
        <v>415389.5</v>
      </c>
      <c r="BF8" s="96">
        <v>8004665.8599999994</v>
      </c>
      <c r="BG8" s="96">
        <v>7387334</v>
      </c>
      <c r="BH8" s="96">
        <v>6644855</v>
      </c>
      <c r="BI8" s="96">
        <v>9283.0833333333339</v>
      </c>
      <c r="BJ8" s="96">
        <v>8870.5833333333339</v>
      </c>
      <c r="BK8" s="96">
        <v>0</v>
      </c>
      <c r="BL8" s="96">
        <v>0</v>
      </c>
      <c r="BM8" s="96">
        <v>0</v>
      </c>
      <c r="BN8" s="96">
        <v>0</v>
      </c>
      <c r="BO8" s="96">
        <v>0</v>
      </c>
      <c r="BP8" s="96">
        <v>0</v>
      </c>
      <c r="BQ8" s="96">
        <v>2084832.1713339486</v>
      </c>
      <c r="BR8" s="96">
        <v>924731.71426859766</v>
      </c>
      <c r="BS8" s="96">
        <v>921059.92853408377</v>
      </c>
      <c r="BT8" s="96">
        <v>918911.54405246885</v>
      </c>
      <c r="BU8" s="96">
        <v>1935771.228171054</v>
      </c>
      <c r="BV8" s="96">
        <v>12379872.988576278</v>
      </c>
      <c r="BW8" s="97">
        <v>6350</v>
      </c>
      <c r="BX8" s="98">
        <v>7593.170966929134</v>
      </c>
      <c r="BY8" s="98">
        <v>5476.2320005440524</v>
      </c>
      <c r="BZ8" s="98">
        <v>1974.0135260787597</v>
      </c>
      <c r="CA8" s="98">
        <v>7450.2455266228117</v>
      </c>
      <c r="CB8" s="99">
        <v>6555</v>
      </c>
      <c r="CC8" s="64">
        <v>7030.4163615560637</v>
      </c>
      <c r="CD8" s="64">
        <v>5167.2561302347021</v>
      </c>
      <c r="CE8" s="64">
        <v>2082.7073775945828</v>
      </c>
      <c r="CF8" s="64">
        <v>7249.9635078292849</v>
      </c>
      <c r="CG8" s="90">
        <v>6686</v>
      </c>
      <c r="CH8" s="100">
        <v>6948.0256296739453</v>
      </c>
      <c r="CI8" s="100">
        <v>5114.5999461935389</v>
      </c>
      <c r="CJ8" s="85">
        <v>2136.2391315696104</v>
      </c>
      <c r="CK8" s="85">
        <v>7250.8390777631503</v>
      </c>
      <c r="CL8" s="86">
        <f t="shared" ref="CL8:CL51" si="6">CI8/CK8</f>
        <v>0.70538042443652871</v>
      </c>
      <c r="CM8" s="101">
        <f t="shared" si="4"/>
        <v>1.6760330655751554E-2</v>
      </c>
      <c r="CN8" s="101">
        <f t="shared" ref="CN8:CQ51" si="7">CC8/BX8-1</f>
        <v>-7.4113253583260486E-2</v>
      </c>
      <c r="CO8" s="101">
        <f t="shared" si="7"/>
        <v>-5.6421252839297886E-2</v>
      </c>
      <c r="CP8" s="101">
        <f t="shared" si="7"/>
        <v>5.5062364102304695E-2</v>
      </c>
      <c r="CQ8" s="101">
        <f t="shared" si="7"/>
        <v>-2.6882606496367978E-2</v>
      </c>
      <c r="CR8" s="102">
        <f t="shared" si="5"/>
        <v>1.0505344397850891E-3</v>
      </c>
      <c r="CS8" s="102">
        <f t="shared" ref="CS8:CV51" si="8">CH8/CC8-1</f>
        <v>-1.1719182427466168E-2</v>
      </c>
      <c r="CT8" s="102">
        <f t="shared" si="8"/>
        <v>-1.0190356876846218E-2</v>
      </c>
      <c r="CU8" s="102">
        <f t="shared" si="8"/>
        <v>2.5702964588743216E-2</v>
      </c>
      <c r="CV8" s="102">
        <f t="shared" si="8"/>
        <v>1.2076887461853758E-4</v>
      </c>
    </row>
    <row r="9" spans="1:100" ht="14.5" x14ac:dyDescent="0.35">
      <c r="A9" s="84">
        <v>210013</v>
      </c>
      <c r="B9" s="95" t="s">
        <v>48</v>
      </c>
      <c r="C9" s="96">
        <v>773</v>
      </c>
      <c r="D9" s="96">
        <v>1380</v>
      </c>
      <c r="E9" s="96">
        <v>5832</v>
      </c>
      <c r="F9" s="96">
        <v>17905982.640000001</v>
      </c>
      <c r="G9" s="96">
        <v>2310661.46</v>
      </c>
      <c r="H9" s="96">
        <v>314352.49</v>
      </c>
      <c r="I9" s="96">
        <v>75360</v>
      </c>
      <c r="J9" s="96">
        <v>4032326.06</v>
      </c>
      <c r="K9" s="96">
        <v>1806043.92</v>
      </c>
      <c r="L9" s="96">
        <v>2464715.5499999998</v>
      </c>
      <c r="M9" s="96">
        <v>26254.25</v>
      </c>
      <c r="N9" s="96">
        <v>23494.666666666668</v>
      </c>
      <c r="O9" s="96">
        <v>0</v>
      </c>
      <c r="P9" s="96">
        <v>0</v>
      </c>
      <c r="Q9" s="96">
        <v>0</v>
      </c>
      <c r="R9" s="96">
        <v>0</v>
      </c>
      <c r="S9" s="96">
        <v>0</v>
      </c>
      <c r="T9" s="96">
        <v>0</v>
      </c>
      <c r="U9" s="96">
        <v>3059231.0828718683</v>
      </c>
      <c r="V9" s="96">
        <v>2260871.8699061256</v>
      </c>
      <c r="W9" s="96">
        <v>1232264.4136561442</v>
      </c>
      <c r="X9" s="96">
        <v>1008220.0895903711</v>
      </c>
      <c r="Y9" s="96">
        <v>4611882.6979920985</v>
      </c>
      <c r="Z9" s="96">
        <v>11402329.906021159</v>
      </c>
      <c r="AA9" s="96">
        <v>691</v>
      </c>
      <c r="AB9" s="96">
        <v>1411</v>
      </c>
      <c r="AC9" s="96">
        <v>5263</v>
      </c>
      <c r="AD9" s="96">
        <v>16098494</v>
      </c>
      <c r="AE9" s="96">
        <v>1847481</v>
      </c>
      <c r="AF9" s="96">
        <v>392574.7</v>
      </c>
      <c r="AG9" s="96">
        <v>39961.370000000003</v>
      </c>
      <c r="AH9" s="96">
        <v>4679732.66</v>
      </c>
      <c r="AI9" s="96">
        <v>2094728.02</v>
      </c>
      <c r="AJ9" s="96">
        <v>2230314</v>
      </c>
      <c r="AK9" s="96">
        <v>26836.416666666668</v>
      </c>
      <c r="AL9" s="96">
        <v>24193.083333333332</v>
      </c>
      <c r="AM9" s="96">
        <v>0</v>
      </c>
      <c r="AN9" s="96">
        <v>0</v>
      </c>
      <c r="AO9" s="96">
        <v>0</v>
      </c>
      <c r="AP9" s="96">
        <v>0</v>
      </c>
      <c r="AQ9" s="96">
        <v>0</v>
      </c>
      <c r="AR9" s="96">
        <v>0</v>
      </c>
      <c r="AS9" s="96">
        <v>3022643.1331757205</v>
      </c>
      <c r="AT9" s="96">
        <v>2302409.5943906871</v>
      </c>
      <c r="AU9" s="96">
        <v>1163874.2092185281</v>
      </c>
      <c r="AV9" s="96">
        <v>947860.9115746906</v>
      </c>
      <c r="AW9" s="96">
        <v>4702443.1730427817</v>
      </c>
      <c r="AX9" s="96">
        <v>11498430.234792374</v>
      </c>
      <c r="AY9" s="96">
        <v>680</v>
      </c>
      <c r="AZ9" s="96">
        <v>1477</v>
      </c>
      <c r="BA9" s="96">
        <v>5934</v>
      </c>
      <c r="BB9" s="96">
        <v>14152423</v>
      </c>
      <c r="BC9" s="96">
        <v>2241956</v>
      </c>
      <c r="BD9" s="96">
        <v>398534.3</v>
      </c>
      <c r="BE9" s="96">
        <v>41662.589999999997</v>
      </c>
      <c r="BF9" s="96">
        <v>4310670.9799999995</v>
      </c>
      <c r="BG9" s="96">
        <v>2347880.2799999998</v>
      </c>
      <c r="BH9" s="96">
        <v>2317401</v>
      </c>
      <c r="BI9" s="96">
        <v>27447.833333333332</v>
      </c>
      <c r="BJ9" s="96">
        <v>24838.75</v>
      </c>
      <c r="BK9" s="96">
        <v>0</v>
      </c>
      <c r="BL9" s="96">
        <v>0</v>
      </c>
      <c r="BM9" s="96">
        <v>0</v>
      </c>
      <c r="BN9" s="96">
        <v>0</v>
      </c>
      <c r="BO9" s="96">
        <v>0</v>
      </c>
      <c r="BP9" s="96">
        <v>0</v>
      </c>
      <c r="BQ9" s="96">
        <v>3048154.5395569848</v>
      </c>
      <c r="BR9" s="96">
        <v>2396435.6487305514</v>
      </c>
      <c r="BS9" s="96">
        <v>1303716.8181837606</v>
      </c>
      <c r="BT9" s="96">
        <v>1022224.3887475231</v>
      </c>
      <c r="BU9" s="96">
        <v>4765031.200403776</v>
      </c>
      <c r="BV9" s="96">
        <v>12328638.434669975</v>
      </c>
      <c r="BW9" s="97">
        <v>2153</v>
      </c>
      <c r="BX9" s="98">
        <v>13427.516079888528</v>
      </c>
      <c r="BY9" s="98">
        <v>1138.2799786953281</v>
      </c>
      <c r="BZ9" s="98">
        <v>969.58630187646531</v>
      </c>
      <c r="CA9" s="98">
        <v>2107.8662805717931</v>
      </c>
      <c r="CB9" s="99">
        <v>2102</v>
      </c>
      <c r="CC9" s="64">
        <v>13027.252973358705</v>
      </c>
      <c r="CD9" s="64">
        <v>1057.0392718692508</v>
      </c>
      <c r="CE9" s="64">
        <v>946.76450376152934</v>
      </c>
      <c r="CF9" s="64">
        <v>2003.8037756307799</v>
      </c>
      <c r="CG9" s="90">
        <v>2157</v>
      </c>
      <c r="CH9" s="100">
        <v>11965.937946221606</v>
      </c>
      <c r="CI9" s="100">
        <v>974.69878410014212</v>
      </c>
      <c r="CJ9" s="85">
        <v>971.28739597894673</v>
      </c>
      <c r="CK9" s="85">
        <v>1945.9861800790889</v>
      </c>
      <c r="CL9" s="86">
        <f t="shared" si="6"/>
        <v>0.50087651910278641</v>
      </c>
      <c r="CM9" s="101">
        <f t="shared" si="4"/>
        <v>-5.1872489027925517E-2</v>
      </c>
      <c r="CN9" s="101">
        <f t="shared" si="7"/>
        <v>-2.9809169778566069E-2</v>
      </c>
      <c r="CO9" s="101">
        <f t="shared" si="7"/>
        <v>-7.1371462510650185E-2</v>
      </c>
      <c r="CP9" s="101">
        <f t="shared" si="7"/>
        <v>-2.3537665570118271E-2</v>
      </c>
      <c r="CQ9" s="101">
        <f t="shared" si="7"/>
        <v>-4.9368646341638178E-2</v>
      </c>
      <c r="CR9" s="102">
        <f t="shared" si="5"/>
        <v>-5.0892959876658317E-4</v>
      </c>
      <c r="CS9" s="102">
        <f t="shared" si="8"/>
        <v>-8.1468827642138697E-2</v>
      </c>
      <c r="CT9" s="102">
        <f t="shared" si="8"/>
        <v>-7.7897283441039189E-2</v>
      </c>
      <c r="CU9" s="102">
        <f t="shared" si="8"/>
        <v>2.5901786685059491E-2</v>
      </c>
      <c r="CV9" s="102">
        <f t="shared" si="8"/>
        <v>-2.885392085534455E-2</v>
      </c>
    </row>
    <row r="10" spans="1:100" ht="14.5" x14ac:dyDescent="0.35">
      <c r="A10" s="84">
        <v>210039</v>
      </c>
      <c r="B10" s="95" t="s">
        <v>4</v>
      </c>
      <c r="C10" s="96">
        <v>2083</v>
      </c>
      <c r="D10" s="96">
        <v>4188</v>
      </c>
      <c r="E10" s="96">
        <v>22055</v>
      </c>
      <c r="F10" s="96">
        <v>33325110.030000001</v>
      </c>
      <c r="G10" s="96">
        <v>5277393.8</v>
      </c>
      <c r="H10" s="96">
        <v>1109866.5</v>
      </c>
      <c r="I10" s="96">
        <v>383116.32</v>
      </c>
      <c r="J10" s="96">
        <v>7805961.2800000003</v>
      </c>
      <c r="K10" s="96">
        <v>6004520.75</v>
      </c>
      <c r="L10" s="96">
        <v>7621265.3399999999</v>
      </c>
      <c r="M10" s="96">
        <v>12230.5</v>
      </c>
      <c r="N10" s="96">
        <v>11136.916666666666</v>
      </c>
      <c r="O10" s="96">
        <v>4038027.67</v>
      </c>
      <c r="P10" s="96">
        <v>598127.96</v>
      </c>
      <c r="Q10" s="96">
        <v>248341.98</v>
      </c>
      <c r="R10" s="96">
        <v>161772.26</v>
      </c>
      <c r="S10" s="96">
        <v>21309932.160000004</v>
      </c>
      <c r="T10" s="96">
        <v>34985067.700000003</v>
      </c>
      <c r="U10" s="96">
        <v>6974059.4849195452</v>
      </c>
      <c r="V10" s="96">
        <v>2766192.2910124147</v>
      </c>
      <c r="W10" s="96">
        <v>1804882.7363030047</v>
      </c>
      <c r="X10" s="96">
        <v>2039206.9822739717</v>
      </c>
      <c r="Y10" s="96">
        <v>5636792.4989107288</v>
      </c>
      <c r="Z10" s="96">
        <v>28645485.747059695</v>
      </c>
      <c r="AA10" s="96">
        <v>1998</v>
      </c>
      <c r="AB10" s="96">
        <v>4533</v>
      </c>
      <c r="AC10" s="96">
        <v>21588</v>
      </c>
      <c r="AD10" s="96">
        <v>33567111</v>
      </c>
      <c r="AE10" s="96">
        <v>4649309</v>
      </c>
      <c r="AF10" s="96">
        <v>1114217</v>
      </c>
      <c r="AG10" s="96">
        <v>371330.6</v>
      </c>
      <c r="AH10" s="96">
        <v>9220037.4199999981</v>
      </c>
      <c r="AI10" s="96">
        <v>5972712.0999999996</v>
      </c>
      <c r="AJ10" s="96">
        <v>7882101</v>
      </c>
      <c r="AK10" s="96">
        <v>12624.416666666666</v>
      </c>
      <c r="AL10" s="96">
        <v>11492.583333333334</v>
      </c>
      <c r="AM10" s="96">
        <v>44622994.109999992</v>
      </c>
      <c r="AN10" s="96">
        <v>7452713.9499999993</v>
      </c>
      <c r="AO10" s="96">
        <v>2833174.37</v>
      </c>
      <c r="AP10" s="96">
        <v>2243053.29</v>
      </c>
      <c r="AQ10" s="96">
        <v>23105050.23</v>
      </c>
      <c r="AR10" s="96">
        <v>35232258.130000003</v>
      </c>
      <c r="AS10" s="96">
        <v>6920012.1057559</v>
      </c>
      <c r="AT10" s="96">
        <v>2531492.0602284316</v>
      </c>
      <c r="AU10" s="96">
        <v>1647714.6739305942</v>
      </c>
      <c r="AV10" s="96">
        <v>2006809.6923646319</v>
      </c>
      <c r="AW10" s="96">
        <v>5786098.7742000716</v>
      </c>
      <c r="AX10" s="96">
        <v>28715990.853989497</v>
      </c>
      <c r="AY10" s="96">
        <v>1982</v>
      </c>
      <c r="AZ10" s="96">
        <v>4960</v>
      </c>
      <c r="BA10" s="96">
        <v>21957</v>
      </c>
      <c r="BB10" s="96">
        <v>33039498</v>
      </c>
      <c r="BC10" s="96">
        <v>5516610</v>
      </c>
      <c r="BD10" s="96">
        <v>1317668</v>
      </c>
      <c r="BE10" s="96">
        <v>351968.4</v>
      </c>
      <c r="BF10" s="96">
        <v>10822705.069999998</v>
      </c>
      <c r="BG10" s="96">
        <v>6851762.0999999996</v>
      </c>
      <c r="BH10" s="96">
        <v>8494409</v>
      </c>
      <c r="BI10" s="96">
        <v>13263.666666666666</v>
      </c>
      <c r="BJ10" s="96">
        <v>12106.166666666666</v>
      </c>
      <c r="BK10" s="96">
        <v>48285523.950000003</v>
      </c>
      <c r="BL10" s="96">
        <v>8814059.1599999983</v>
      </c>
      <c r="BM10" s="96">
        <v>3337657.08</v>
      </c>
      <c r="BN10" s="96">
        <v>2432081.66</v>
      </c>
      <c r="BO10" s="96">
        <v>26699545.809999999</v>
      </c>
      <c r="BP10" s="96">
        <v>38193204.43</v>
      </c>
      <c r="BQ10" s="96">
        <v>8251302.8769430649</v>
      </c>
      <c r="BR10" s="96">
        <v>3022476.8970429818</v>
      </c>
      <c r="BS10" s="96">
        <v>2032444.5741444463</v>
      </c>
      <c r="BT10" s="96">
        <v>2231898.4660365731</v>
      </c>
      <c r="BU10" s="96">
        <v>5751336.1939268289</v>
      </c>
      <c r="BV10" s="96">
        <v>30981051.33905144</v>
      </c>
      <c r="BW10" s="97">
        <v>6271</v>
      </c>
      <c r="BX10" s="98">
        <v>9811.3911688725875</v>
      </c>
      <c r="BY10" s="98">
        <v>5202.707372895452</v>
      </c>
      <c r="BZ10" s="98">
        <v>4188.9496726629604</v>
      </c>
      <c r="CA10" s="98">
        <v>9391.6570455584115</v>
      </c>
      <c r="CB10" s="99">
        <v>6531</v>
      </c>
      <c r="CC10" s="64">
        <v>9612.1295544327058</v>
      </c>
      <c r="CD10" s="64">
        <v>5152.6592405275178</v>
      </c>
      <c r="CE10" s="64">
        <v>4040.2670924459867</v>
      </c>
      <c r="CF10" s="64">
        <v>9192.926332973504</v>
      </c>
      <c r="CG10" s="90">
        <v>6942</v>
      </c>
      <c r="CH10" s="100">
        <v>9564.1919576490927</v>
      </c>
      <c r="CI10" s="100">
        <v>5194.3924794235545</v>
      </c>
      <c r="CJ10" s="85">
        <v>4205.6683526030629</v>
      </c>
      <c r="CK10" s="85">
        <v>9400.0608320266183</v>
      </c>
      <c r="CL10" s="86">
        <f t="shared" si="6"/>
        <v>0.55259136852879953</v>
      </c>
      <c r="CM10" s="101">
        <f t="shared" si="4"/>
        <v>9.2300923851591499E-3</v>
      </c>
      <c r="CN10" s="101">
        <f t="shared" si="7"/>
        <v>-2.0309211100669855E-2</v>
      </c>
      <c r="CO10" s="101">
        <f t="shared" si="7"/>
        <v>-9.6196323915256343E-3</v>
      </c>
      <c r="CP10" s="101">
        <f t="shared" si="7"/>
        <v>-3.5494000127830327E-2</v>
      </c>
      <c r="CQ10" s="101">
        <f t="shared" si="7"/>
        <v>-2.1160345998674779E-2</v>
      </c>
      <c r="CR10" s="102">
        <f t="shared" si="5"/>
        <v>9.0575552766147815E-3</v>
      </c>
      <c r="CS10" s="102">
        <f t="shared" si="8"/>
        <v>-4.9871983634995898E-3</v>
      </c>
      <c r="CT10" s="102">
        <f t="shared" si="8"/>
        <v>8.0993593691951471E-3</v>
      </c>
      <c r="CU10" s="102">
        <f t="shared" si="8"/>
        <v>4.0938199473575354E-2</v>
      </c>
      <c r="CV10" s="102">
        <f t="shared" si="8"/>
        <v>2.2531943752247541E-2</v>
      </c>
    </row>
    <row r="11" spans="1:100" ht="14.5" x14ac:dyDescent="0.35">
      <c r="A11" s="84">
        <v>210033</v>
      </c>
      <c r="B11" s="95" t="s">
        <v>5</v>
      </c>
      <c r="C11" s="96">
        <v>4168</v>
      </c>
      <c r="D11" s="96">
        <v>7194</v>
      </c>
      <c r="E11" s="96">
        <v>64162</v>
      </c>
      <c r="F11" s="96">
        <v>65559771.399999999</v>
      </c>
      <c r="G11" s="96">
        <v>9941516.2200000007</v>
      </c>
      <c r="H11" s="96">
        <v>2842985.38</v>
      </c>
      <c r="I11" s="96">
        <v>1238080.82</v>
      </c>
      <c r="J11" s="96">
        <v>15600709.18</v>
      </c>
      <c r="K11" s="96">
        <v>11484648.869999999</v>
      </c>
      <c r="L11" s="96">
        <v>15421698.77</v>
      </c>
      <c r="M11" s="96">
        <v>25819.25</v>
      </c>
      <c r="N11" s="96">
        <v>23614.666666666668</v>
      </c>
      <c r="O11" s="96">
        <v>7708818.21</v>
      </c>
      <c r="P11" s="96">
        <v>1296556.6300000004</v>
      </c>
      <c r="Q11" s="96">
        <v>647623.53</v>
      </c>
      <c r="R11" s="96">
        <v>442370.51</v>
      </c>
      <c r="S11" s="96">
        <v>46409740.940000005</v>
      </c>
      <c r="T11" s="96">
        <v>78456638.629999995</v>
      </c>
      <c r="U11" s="96">
        <v>7329259.6684247544</v>
      </c>
      <c r="V11" s="96">
        <v>5506884.1508437749</v>
      </c>
      <c r="W11" s="96">
        <v>4950747.841083264</v>
      </c>
      <c r="X11" s="96">
        <v>4303973.4924182007</v>
      </c>
      <c r="Y11" s="96">
        <v>8868952.8956820983</v>
      </c>
      <c r="Z11" s="96">
        <v>63425115.509389214</v>
      </c>
      <c r="AA11" s="96">
        <v>4472</v>
      </c>
      <c r="AB11" s="96">
        <v>7216</v>
      </c>
      <c r="AC11" s="96">
        <v>61638</v>
      </c>
      <c r="AD11" s="96">
        <v>65364920</v>
      </c>
      <c r="AE11" s="96">
        <v>9432899</v>
      </c>
      <c r="AF11" s="96">
        <v>2959042</v>
      </c>
      <c r="AG11" s="96">
        <v>1324183</v>
      </c>
      <c r="AH11" s="96">
        <v>17006339.739999998</v>
      </c>
      <c r="AI11" s="96">
        <v>11177923</v>
      </c>
      <c r="AJ11" s="96">
        <v>15665074</v>
      </c>
      <c r="AK11" s="96">
        <v>26610.833333333332</v>
      </c>
      <c r="AL11" s="96">
        <v>24329</v>
      </c>
      <c r="AM11" s="96">
        <v>100901629.61999997</v>
      </c>
      <c r="AN11" s="96">
        <v>16055775.91</v>
      </c>
      <c r="AO11" s="96">
        <v>8268791.4800000004</v>
      </c>
      <c r="AP11" s="96">
        <v>5244990.3199999994</v>
      </c>
      <c r="AQ11" s="96">
        <v>47072499.589999996</v>
      </c>
      <c r="AR11" s="96">
        <v>81691136.859999999</v>
      </c>
      <c r="AS11" s="96">
        <v>8102159.785101831</v>
      </c>
      <c r="AT11" s="96">
        <v>5627164.7558578607</v>
      </c>
      <c r="AU11" s="96">
        <v>4918953.4832246136</v>
      </c>
      <c r="AV11" s="96">
        <v>4291374.3456046106</v>
      </c>
      <c r="AW11" s="96">
        <v>9428789.2121186964</v>
      </c>
      <c r="AX11" s="96">
        <v>66680831.643353857</v>
      </c>
      <c r="AY11" s="96">
        <v>4677</v>
      </c>
      <c r="AZ11" s="96">
        <v>7744</v>
      </c>
      <c r="BA11" s="96">
        <v>58097</v>
      </c>
      <c r="BB11" s="96">
        <v>70310929</v>
      </c>
      <c r="BC11" s="96">
        <v>11388424</v>
      </c>
      <c r="BD11" s="96">
        <v>3557180</v>
      </c>
      <c r="BE11" s="96">
        <v>1190365</v>
      </c>
      <c r="BF11" s="96">
        <v>17171060.18</v>
      </c>
      <c r="BG11" s="96">
        <v>11988782</v>
      </c>
      <c r="BH11" s="96">
        <v>17180462</v>
      </c>
      <c r="BI11" s="96">
        <v>27828.583333333332</v>
      </c>
      <c r="BJ11" s="96">
        <v>25420.166666666668</v>
      </c>
      <c r="BK11" s="96">
        <v>104544072.75999999</v>
      </c>
      <c r="BL11" s="96">
        <v>17395901</v>
      </c>
      <c r="BM11" s="96">
        <v>9594159.0200000014</v>
      </c>
      <c r="BN11" s="96">
        <v>5674719.0699999994</v>
      </c>
      <c r="BO11" s="96">
        <v>50259281.460000001</v>
      </c>
      <c r="BP11" s="96">
        <v>85478647.019999996</v>
      </c>
      <c r="BQ11" s="96">
        <v>8971041.6627379805</v>
      </c>
      <c r="BR11" s="96">
        <v>5367426.4595445869</v>
      </c>
      <c r="BS11" s="96">
        <v>5554065.403072861</v>
      </c>
      <c r="BT11" s="96">
        <v>4878869.8062682981</v>
      </c>
      <c r="BU11" s="96">
        <v>9416983.6463590208</v>
      </c>
      <c r="BV11" s="96">
        <v>70134874.037352458</v>
      </c>
      <c r="BW11" s="97">
        <v>11362</v>
      </c>
      <c r="BX11" s="98">
        <v>10745.415476148566</v>
      </c>
      <c r="BY11" s="98">
        <v>4882.3154025944168</v>
      </c>
      <c r="BZ11" s="98">
        <v>3917.0021171091216</v>
      </c>
      <c r="CA11" s="98">
        <v>8799.317519703538</v>
      </c>
      <c r="CB11" s="99">
        <v>11688</v>
      </c>
      <c r="CC11" s="64">
        <v>10517.657489733059</v>
      </c>
      <c r="CD11" s="64">
        <v>4774.1097786020055</v>
      </c>
      <c r="CE11" s="64">
        <v>3990.391605294591</v>
      </c>
      <c r="CF11" s="64">
        <v>8764.501383896597</v>
      </c>
      <c r="CG11" s="90">
        <v>12421</v>
      </c>
      <c r="CH11" s="100">
        <v>10690.540389662669</v>
      </c>
      <c r="CI11" s="100">
        <v>4929.38076012685</v>
      </c>
      <c r="CJ11" s="85">
        <v>4019.6206596270554</v>
      </c>
      <c r="CK11" s="85">
        <v>8949.0014197539058</v>
      </c>
      <c r="CL11" s="86">
        <f t="shared" si="6"/>
        <v>0.55083025791523521</v>
      </c>
      <c r="CM11" s="101">
        <f t="shared" si="4"/>
        <v>-1.5117024153052938E-3</v>
      </c>
      <c r="CN11" s="101">
        <f t="shared" si="7"/>
        <v>-2.1195828762606506E-2</v>
      </c>
      <c r="CO11" s="101">
        <f t="shared" si="7"/>
        <v>-2.2162768086410822E-2</v>
      </c>
      <c r="CP11" s="101">
        <f t="shared" si="7"/>
        <v>1.8736136971923223E-2</v>
      </c>
      <c r="CQ11" s="101">
        <f t="shared" si="7"/>
        <v>-3.9566859280825151E-3</v>
      </c>
      <c r="CR11" s="102">
        <f t="shared" si="5"/>
        <v>1.7096649309152889E-2</v>
      </c>
      <c r="CS11" s="102">
        <f t="shared" si="8"/>
        <v>1.6437395883862171E-2</v>
      </c>
      <c r="CT11" s="102">
        <f t="shared" si="8"/>
        <v>3.2523546530241809E-2</v>
      </c>
      <c r="CU11" s="102">
        <f t="shared" si="8"/>
        <v>7.3248586163028317E-3</v>
      </c>
      <c r="CV11" s="102">
        <f t="shared" si="8"/>
        <v>2.1050830820370292E-2</v>
      </c>
    </row>
    <row r="12" spans="1:100" ht="14.5" x14ac:dyDescent="0.35">
      <c r="A12" s="84">
        <v>210051</v>
      </c>
      <c r="B12" s="95" t="s">
        <v>6</v>
      </c>
      <c r="C12" s="96">
        <v>3423</v>
      </c>
      <c r="D12" s="96">
        <v>4236</v>
      </c>
      <c r="E12" s="96">
        <v>12268</v>
      </c>
      <c r="F12" s="96">
        <v>57695254.939999998</v>
      </c>
      <c r="G12" s="96">
        <v>8691227.2400000002</v>
      </c>
      <c r="H12" s="96">
        <v>2205211.9300000002</v>
      </c>
      <c r="I12" s="96">
        <v>525938.53</v>
      </c>
      <c r="J12" s="96">
        <v>10989480.740000002</v>
      </c>
      <c r="K12" s="96">
        <v>4125766.48</v>
      </c>
      <c r="L12" s="96">
        <v>13921585.539999999</v>
      </c>
      <c r="M12" s="96">
        <v>33302.833333333336</v>
      </c>
      <c r="N12" s="96">
        <v>28133.5</v>
      </c>
      <c r="O12" s="96">
        <v>5057172.16</v>
      </c>
      <c r="P12" s="96">
        <v>1009922.8200000001</v>
      </c>
      <c r="Q12" s="96">
        <v>305480.59999999998</v>
      </c>
      <c r="R12" s="96">
        <v>342033.68</v>
      </c>
      <c r="S12" s="96">
        <v>20353102.960000005</v>
      </c>
      <c r="T12" s="96">
        <v>41840259.580000006</v>
      </c>
      <c r="U12" s="96">
        <v>13458748.654076543</v>
      </c>
      <c r="V12" s="96">
        <v>4879118.7483178694</v>
      </c>
      <c r="W12" s="96">
        <v>3315557.3632578063</v>
      </c>
      <c r="X12" s="96">
        <v>3477536.9485349823</v>
      </c>
      <c r="Y12" s="96">
        <v>12048588.068106066</v>
      </c>
      <c r="Z12" s="96">
        <v>39204472.269322611</v>
      </c>
      <c r="AA12" s="96">
        <v>3368</v>
      </c>
      <c r="AB12" s="96">
        <v>5307</v>
      </c>
      <c r="AC12" s="96">
        <v>13560</v>
      </c>
      <c r="AD12" s="96">
        <v>53219133</v>
      </c>
      <c r="AE12" s="96">
        <v>9551749</v>
      </c>
      <c r="AF12" s="96">
        <v>2229348</v>
      </c>
      <c r="AG12" s="96">
        <v>627712.69999999995</v>
      </c>
      <c r="AH12" s="96">
        <v>14467586.539999999</v>
      </c>
      <c r="AI12" s="96">
        <v>4553401.28</v>
      </c>
      <c r="AJ12" s="96">
        <v>14450261</v>
      </c>
      <c r="AK12" s="96">
        <v>34844.25</v>
      </c>
      <c r="AL12" s="96">
        <v>29464.666666666668</v>
      </c>
      <c r="AM12" s="96">
        <v>42932742.059999995</v>
      </c>
      <c r="AN12" s="96">
        <v>9468981.1399999987</v>
      </c>
      <c r="AO12" s="96">
        <v>4304325.92</v>
      </c>
      <c r="AP12" s="96">
        <v>3657367.1799999997</v>
      </c>
      <c r="AQ12" s="96">
        <v>21648735.140000001</v>
      </c>
      <c r="AR12" s="96">
        <v>40979327.719999999</v>
      </c>
      <c r="AS12" s="96">
        <v>13182998.964151548</v>
      </c>
      <c r="AT12" s="96">
        <v>4847403.5832479773</v>
      </c>
      <c r="AU12" s="96">
        <v>3324094.0054952926</v>
      </c>
      <c r="AV12" s="96">
        <v>3557775.8889688253</v>
      </c>
      <c r="AW12" s="96">
        <v>12883405.007198155</v>
      </c>
      <c r="AX12" s="96">
        <v>39779107.652352139</v>
      </c>
      <c r="AY12" s="96">
        <v>3436</v>
      </c>
      <c r="AZ12" s="96">
        <v>5494</v>
      </c>
      <c r="BA12" s="96">
        <v>14269</v>
      </c>
      <c r="BB12" s="96">
        <v>53642920</v>
      </c>
      <c r="BC12" s="96">
        <v>9941111</v>
      </c>
      <c r="BD12" s="96">
        <v>2259276</v>
      </c>
      <c r="BE12" s="96">
        <v>727909.2</v>
      </c>
      <c r="BF12" s="96">
        <v>14886222.49</v>
      </c>
      <c r="BG12" s="96">
        <v>4101581.5</v>
      </c>
      <c r="BH12" s="96">
        <v>15018831</v>
      </c>
      <c r="BI12" s="96">
        <v>36045.833333333336</v>
      </c>
      <c r="BJ12" s="96">
        <v>30363.833333333332</v>
      </c>
      <c r="BK12" s="96">
        <v>51444593.220000006</v>
      </c>
      <c r="BL12" s="96">
        <v>12045734.34</v>
      </c>
      <c r="BM12" s="96">
        <v>4520826.9000000004</v>
      </c>
      <c r="BN12" s="96">
        <v>3612698.5399999996</v>
      </c>
      <c r="BO12" s="96">
        <v>23435278.359999996</v>
      </c>
      <c r="BP12" s="96">
        <v>44496450.18</v>
      </c>
      <c r="BQ12" s="96">
        <v>14403639.587439515</v>
      </c>
      <c r="BR12" s="96">
        <v>5710065.7991996212</v>
      </c>
      <c r="BS12" s="96">
        <v>3763988.2738748319</v>
      </c>
      <c r="BT12" s="96">
        <v>3728400.717913521</v>
      </c>
      <c r="BU12" s="96">
        <v>13674673.661770739</v>
      </c>
      <c r="BV12" s="96">
        <v>42219820.578069739</v>
      </c>
      <c r="BW12" s="97">
        <v>7659</v>
      </c>
      <c r="BX12" s="98">
        <v>12815.57192845019</v>
      </c>
      <c r="BY12" s="98">
        <v>3107.5367899583862</v>
      </c>
      <c r="BZ12" s="98">
        <v>2576.3997797940151</v>
      </c>
      <c r="CA12" s="98">
        <v>5683.9365697524008</v>
      </c>
      <c r="CB12" s="99">
        <v>8675</v>
      </c>
      <c r="CC12" s="64">
        <v>11423.537927377523</v>
      </c>
      <c r="CD12" s="64">
        <v>3019.4447105491408</v>
      </c>
      <c r="CE12" s="64">
        <v>2502.2714424596543</v>
      </c>
      <c r="CF12" s="64">
        <v>5521.716153008796</v>
      </c>
      <c r="CG12" s="90">
        <v>8930</v>
      </c>
      <c r="CH12" s="100">
        <v>11262.917266517357</v>
      </c>
      <c r="CI12" s="100">
        <v>2966.8208688317227</v>
      </c>
      <c r="CJ12" s="85">
        <v>2606.6855957329099</v>
      </c>
      <c r="CK12" s="85">
        <v>5573.5064645646326</v>
      </c>
      <c r="CL12" s="86">
        <f t="shared" si="6"/>
        <v>0.53230778284626468</v>
      </c>
      <c r="CM12" s="101">
        <f t="shared" si="4"/>
        <v>8.1482873731462346E-2</v>
      </c>
      <c r="CN12" s="101">
        <f t="shared" si="7"/>
        <v>-0.10862051329776334</v>
      </c>
      <c r="CO12" s="101">
        <f t="shared" si="7"/>
        <v>-2.8347879804320852E-2</v>
      </c>
      <c r="CP12" s="101">
        <f t="shared" si="7"/>
        <v>-2.8772063216170318E-2</v>
      </c>
      <c r="CQ12" s="101">
        <f t="shared" si="7"/>
        <v>-2.8540152542671948E-2</v>
      </c>
      <c r="CR12" s="102">
        <f t="shared" si="5"/>
        <v>-1.0887396513822312E-3</v>
      </c>
      <c r="CS12" s="102">
        <f t="shared" si="8"/>
        <v>-1.4060500510548857E-2</v>
      </c>
      <c r="CT12" s="102">
        <f t="shared" si="8"/>
        <v>-1.7428317708075403E-2</v>
      </c>
      <c r="CU12" s="102">
        <f t="shared" si="8"/>
        <v>4.1727748437483614E-2</v>
      </c>
      <c r="CV12" s="102">
        <f t="shared" si="8"/>
        <v>9.3793867922051799E-3</v>
      </c>
    </row>
    <row r="13" spans="1:100" ht="14.5" x14ac:dyDescent="0.35">
      <c r="A13" s="84">
        <v>210060</v>
      </c>
      <c r="B13" s="95" t="s">
        <v>194</v>
      </c>
      <c r="C13" s="96">
        <v>862</v>
      </c>
      <c r="D13" s="96">
        <v>3380</v>
      </c>
      <c r="E13" s="96">
        <v>5880</v>
      </c>
      <c r="F13" s="96">
        <v>12870541.4</v>
      </c>
      <c r="G13" s="96">
        <v>2450061.9</v>
      </c>
      <c r="H13" s="96">
        <v>701095.14</v>
      </c>
      <c r="I13" s="96">
        <v>101100.69</v>
      </c>
      <c r="J13" s="96">
        <v>3598342.0300000003</v>
      </c>
      <c r="K13" s="96">
        <v>783819.89</v>
      </c>
      <c r="L13" s="96">
        <v>4096216.1</v>
      </c>
      <c r="M13" s="96">
        <v>15259.166666666666</v>
      </c>
      <c r="N13" s="96">
        <v>12809.916666666666</v>
      </c>
      <c r="O13" s="96">
        <v>5052820.1100000003</v>
      </c>
      <c r="P13" s="96">
        <v>1060325.3600000001</v>
      </c>
      <c r="Q13" s="96">
        <v>417094.82</v>
      </c>
      <c r="R13" s="96">
        <v>204636.91</v>
      </c>
      <c r="S13" s="96">
        <v>28914228.299999997</v>
      </c>
      <c r="T13" s="96">
        <v>47028229.299999997</v>
      </c>
      <c r="U13" s="96">
        <v>11353530.801377757</v>
      </c>
      <c r="V13" s="96">
        <v>3127687.828658022</v>
      </c>
      <c r="W13" s="96">
        <v>1902851.1541763302</v>
      </c>
      <c r="X13" s="96">
        <v>1425704.4973145237</v>
      </c>
      <c r="Y13" s="96">
        <v>9150545.0342516135</v>
      </c>
      <c r="Z13" s="96">
        <v>19715680.124673896</v>
      </c>
      <c r="AA13" s="96">
        <v>927</v>
      </c>
      <c r="AB13" s="96">
        <v>3574</v>
      </c>
      <c r="AC13" s="96">
        <v>5744</v>
      </c>
      <c r="AD13" s="96">
        <v>13599805</v>
      </c>
      <c r="AE13" s="96">
        <v>2997818</v>
      </c>
      <c r="AF13" s="96">
        <v>713019.5</v>
      </c>
      <c r="AG13" s="96">
        <v>158841.4</v>
      </c>
      <c r="AH13" s="96">
        <v>4007884.76</v>
      </c>
      <c r="AI13" s="96">
        <v>694673.42999999993</v>
      </c>
      <c r="AJ13" s="96">
        <v>4286622</v>
      </c>
      <c r="AK13" s="96">
        <v>15860.5</v>
      </c>
      <c r="AL13" s="96">
        <v>13310.583333333334</v>
      </c>
      <c r="AM13" s="96">
        <v>69367164.36999999</v>
      </c>
      <c r="AN13" s="96">
        <v>12907328.469999999</v>
      </c>
      <c r="AO13" s="96">
        <v>5640471.2300000004</v>
      </c>
      <c r="AP13" s="96">
        <v>2688676.54</v>
      </c>
      <c r="AQ13" s="96">
        <v>31903305.260000002</v>
      </c>
      <c r="AR13" s="96">
        <v>48447903.390000001</v>
      </c>
      <c r="AS13" s="96">
        <v>12564133.062396972</v>
      </c>
      <c r="AT13" s="96">
        <v>3436381.7582250647</v>
      </c>
      <c r="AU13" s="96">
        <v>2038843.3363925349</v>
      </c>
      <c r="AV13" s="96">
        <v>1443872.4309294615</v>
      </c>
      <c r="AW13" s="96">
        <v>9883572.3459694888</v>
      </c>
      <c r="AX13" s="96">
        <v>20322155.927305594</v>
      </c>
      <c r="AY13" s="96">
        <v>938</v>
      </c>
      <c r="AZ13" s="96">
        <v>3831</v>
      </c>
      <c r="BA13" s="96">
        <v>6009</v>
      </c>
      <c r="BB13" s="96">
        <v>12986476</v>
      </c>
      <c r="BC13" s="96">
        <v>3426559</v>
      </c>
      <c r="BD13" s="96">
        <v>753683.3</v>
      </c>
      <c r="BE13" s="96">
        <v>152588.29999999999</v>
      </c>
      <c r="BF13" s="96">
        <v>4335805.0100000007</v>
      </c>
      <c r="BG13" s="96">
        <v>770441.25</v>
      </c>
      <c r="BH13" s="96">
        <v>4556482</v>
      </c>
      <c r="BI13" s="96">
        <v>16381.916666666666</v>
      </c>
      <c r="BJ13" s="96">
        <v>13743.75</v>
      </c>
      <c r="BK13" s="96">
        <v>70650328.579999998</v>
      </c>
      <c r="BL13" s="96">
        <v>14454120.200000001</v>
      </c>
      <c r="BM13" s="96">
        <v>6473637.2700000005</v>
      </c>
      <c r="BN13" s="96">
        <v>3212090.81</v>
      </c>
      <c r="BO13" s="96">
        <v>33056488.540000003</v>
      </c>
      <c r="BP13" s="96">
        <v>52447407.670000002</v>
      </c>
      <c r="BQ13" s="96">
        <v>13969993.751966912</v>
      </c>
      <c r="BR13" s="96">
        <v>3822505.7961602532</v>
      </c>
      <c r="BS13" s="96">
        <v>2404727.2246978446</v>
      </c>
      <c r="BT13" s="96">
        <v>1422811.8114357772</v>
      </c>
      <c r="BU13" s="96">
        <v>10213469.899261229</v>
      </c>
      <c r="BV13" s="96">
        <v>22459625.687565956</v>
      </c>
      <c r="BW13" s="97">
        <v>4242</v>
      </c>
      <c r="BX13" s="98">
        <v>5799.4288425271106</v>
      </c>
      <c r="BY13" s="98">
        <v>1718.4581297888847</v>
      </c>
      <c r="BZ13" s="98">
        <v>3420.5805048359161</v>
      </c>
      <c r="CA13" s="98">
        <v>5139.0386346248006</v>
      </c>
      <c r="CB13" s="99">
        <v>4501</v>
      </c>
      <c r="CC13" s="64">
        <v>5878.3968207065091</v>
      </c>
      <c r="CD13" s="64">
        <v>1776.786790366725</v>
      </c>
      <c r="CE13" s="64">
        <v>3497.7137463835602</v>
      </c>
      <c r="CF13" s="64">
        <v>5274.5005367502854</v>
      </c>
      <c r="CG13" s="90">
        <v>4769</v>
      </c>
      <c r="CH13" s="100">
        <v>5657.7972027678761</v>
      </c>
      <c r="CI13" s="100">
        <v>1760.2844648257333</v>
      </c>
      <c r="CJ13" s="85">
        <v>3697.0559751432197</v>
      </c>
      <c r="CK13" s="85">
        <v>5457.3404399689534</v>
      </c>
      <c r="CL13" s="86">
        <f t="shared" si="6"/>
        <v>0.32255353760480215</v>
      </c>
      <c r="CM13" s="101">
        <f t="shared" si="4"/>
        <v>2.1145351120035016E-2</v>
      </c>
      <c r="CN13" s="101">
        <f t="shared" si="7"/>
        <v>1.3616509543203259E-2</v>
      </c>
      <c r="CO13" s="101">
        <f t="shared" si="7"/>
        <v>3.3942439194026841E-2</v>
      </c>
      <c r="CP13" s="101">
        <f t="shared" si="7"/>
        <v>2.2549751844342047E-2</v>
      </c>
      <c r="CQ13" s="101">
        <f t="shared" si="7"/>
        <v>2.6359385822242398E-2</v>
      </c>
      <c r="CR13" s="102">
        <f t="shared" si="5"/>
        <v>2.6148350911324725E-2</v>
      </c>
      <c r="CS13" s="102">
        <f t="shared" si="8"/>
        <v>-3.7527173592904806E-2</v>
      </c>
      <c r="CT13" s="102">
        <f t="shared" si="8"/>
        <v>-9.2877353830312925E-3</v>
      </c>
      <c r="CU13" s="102">
        <f t="shared" si="8"/>
        <v>5.6992150648625284E-2</v>
      </c>
      <c r="CV13" s="102">
        <f t="shared" si="8"/>
        <v>3.4664875270127293E-2</v>
      </c>
    </row>
    <row r="14" spans="1:100" ht="14.5" x14ac:dyDescent="0.35">
      <c r="A14" s="84">
        <v>210005</v>
      </c>
      <c r="B14" s="95" t="s">
        <v>8</v>
      </c>
      <c r="C14" s="96">
        <v>5437</v>
      </c>
      <c r="D14" s="96">
        <v>7100</v>
      </c>
      <c r="E14" s="96">
        <v>63367</v>
      </c>
      <c r="F14" s="96">
        <v>75937810.5</v>
      </c>
      <c r="G14" s="96">
        <v>17212860.969999999</v>
      </c>
      <c r="H14" s="96">
        <v>4185553.25</v>
      </c>
      <c r="I14" s="96">
        <v>1000787.26</v>
      </c>
      <c r="J14" s="96">
        <v>18227743.32</v>
      </c>
      <c r="K14" s="96">
        <v>14919183.43</v>
      </c>
      <c r="L14" s="96">
        <v>20539592.300000001</v>
      </c>
      <c r="M14" s="96">
        <v>26291.916666666668</v>
      </c>
      <c r="N14" s="96">
        <v>23607.166666666668</v>
      </c>
      <c r="O14" s="96">
        <v>6930675.0499999998</v>
      </c>
      <c r="P14" s="96">
        <v>1849403.9400000002</v>
      </c>
      <c r="Q14" s="96">
        <v>821689.3899999999</v>
      </c>
      <c r="R14" s="96">
        <v>389901.86999999994</v>
      </c>
      <c r="S14" s="96">
        <v>41137949.149999999</v>
      </c>
      <c r="T14" s="96">
        <v>79817077.710000008</v>
      </c>
      <c r="U14" s="96">
        <v>11068659.539393395</v>
      </c>
      <c r="V14" s="96">
        <v>8085229.3743489636</v>
      </c>
      <c r="W14" s="96">
        <v>5986572.705400276</v>
      </c>
      <c r="X14" s="96">
        <v>4053734.6238798085</v>
      </c>
      <c r="Y14" s="96">
        <v>10853490.093517557</v>
      </c>
      <c r="Z14" s="96">
        <v>65049821.092466004</v>
      </c>
      <c r="AA14" s="96">
        <v>5549</v>
      </c>
      <c r="AB14" s="96">
        <v>7949</v>
      </c>
      <c r="AC14" s="96">
        <v>68336</v>
      </c>
      <c r="AD14" s="96">
        <v>74192875</v>
      </c>
      <c r="AE14" s="96">
        <v>16574835</v>
      </c>
      <c r="AF14" s="96">
        <v>4194384</v>
      </c>
      <c r="AG14" s="96">
        <v>984022.9</v>
      </c>
      <c r="AH14" s="96">
        <v>19874088.080000002</v>
      </c>
      <c r="AI14" s="96">
        <v>16605320</v>
      </c>
      <c r="AJ14" s="96">
        <v>21650033</v>
      </c>
      <c r="AK14" s="96">
        <v>27274.75</v>
      </c>
      <c r="AL14" s="96">
        <v>24531.416666666668</v>
      </c>
      <c r="AM14" s="96">
        <v>88921197.019999996</v>
      </c>
      <c r="AN14" s="96">
        <v>21610919.840000004</v>
      </c>
      <c r="AO14" s="96">
        <v>10019241.860000001</v>
      </c>
      <c r="AP14" s="96">
        <v>4232781.99</v>
      </c>
      <c r="AQ14" s="96">
        <v>45756055.649999991</v>
      </c>
      <c r="AR14" s="96">
        <v>82838787.820000008</v>
      </c>
      <c r="AS14" s="96">
        <v>10472348.868681846</v>
      </c>
      <c r="AT14" s="96">
        <v>7671931.0046188598</v>
      </c>
      <c r="AU14" s="96">
        <v>6471559.1078826198</v>
      </c>
      <c r="AV14" s="96">
        <v>3734557.7856859621</v>
      </c>
      <c r="AW14" s="96">
        <v>12262297.393736277</v>
      </c>
      <c r="AX14" s="96">
        <v>67333035.423570052</v>
      </c>
      <c r="AY14" s="96">
        <v>5509</v>
      </c>
      <c r="AZ14" s="96">
        <v>8069</v>
      </c>
      <c r="BA14" s="96">
        <v>71021</v>
      </c>
      <c r="BB14" s="96">
        <v>74649699</v>
      </c>
      <c r="BC14" s="96">
        <v>17396701</v>
      </c>
      <c r="BD14" s="96">
        <v>4885394</v>
      </c>
      <c r="BE14" s="96">
        <v>1254755</v>
      </c>
      <c r="BF14" s="96">
        <v>19844696.699999999</v>
      </c>
      <c r="BG14" s="96">
        <v>17524410</v>
      </c>
      <c r="BH14" s="96">
        <v>22150453</v>
      </c>
      <c r="BI14" s="96">
        <v>27945.416666666668</v>
      </c>
      <c r="BJ14" s="96">
        <v>25090.5</v>
      </c>
      <c r="BK14" s="96">
        <v>89680217.559999987</v>
      </c>
      <c r="BL14" s="96">
        <v>22089367.890000001</v>
      </c>
      <c r="BM14" s="96">
        <v>10871037.640000001</v>
      </c>
      <c r="BN14" s="96">
        <v>5121178.6399999997</v>
      </c>
      <c r="BO14" s="96">
        <v>48768523.43</v>
      </c>
      <c r="BP14" s="96">
        <v>87546711.230000019</v>
      </c>
      <c r="BQ14" s="96">
        <v>11335778.102947412</v>
      </c>
      <c r="BR14" s="96">
        <v>7237372.5358035024</v>
      </c>
      <c r="BS14" s="96">
        <v>6821944.8079365902</v>
      </c>
      <c r="BT14" s="96">
        <v>4382916.5355163654</v>
      </c>
      <c r="BU14" s="96">
        <v>13258732.37885629</v>
      </c>
      <c r="BV14" s="96">
        <v>71392369.088035911</v>
      </c>
      <c r="BW14" s="97">
        <v>12537</v>
      </c>
      <c r="BX14" s="98">
        <v>12125.98955332217</v>
      </c>
      <c r="BY14" s="98">
        <v>6014.3613416041972</v>
      </c>
      <c r="BZ14" s="98">
        <v>4325.6523753432602</v>
      </c>
      <c r="CA14" s="98">
        <v>10340.013716947458</v>
      </c>
      <c r="CB14" s="99">
        <v>13498</v>
      </c>
      <c r="CC14" s="64">
        <v>11414.695360794192</v>
      </c>
      <c r="CD14" s="64">
        <v>5887.3550756605646</v>
      </c>
      <c r="CE14" s="64">
        <v>4284.0659220723455</v>
      </c>
      <c r="CF14" s="64">
        <v>10171.42099773291</v>
      </c>
      <c r="CG14" s="90">
        <v>13578</v>
      </c>
      <c r="CH14" s="100">
        <v>11614.826093680953</v>
      </c>
      <c r="CI14" s="100">
        <v>5885.7067627133292</v>
      </c>
      <c r="CJ14" s="85">
        <v>4439.4084613316663</v>
      </c>
      <c r="CK14" s="85">
        <v>10325.115224044996</v>
      </c>
      <c r="CL14" s="86">
        <f t="shared" si="6"/>
        <v>0.57003787705988707</v>
      </c>
      <c r="CM14" s="101">
        <f t="shared" si="4"/>
        <v>3.6088933626059472E-2</v>
      </c>
      <c r="CN14" s="101">
        <f t="shared" si="7"/>
        <v>-5.865865127131864E-2</v>
      </c>
      <c r="CO14" s="101">
        <f t="shared" si="7"/>
        <v>-2.1117165851853636E-2</v>
      </c>
      <c r="CP14" s="101">
        <f t="shared" si="7"/>
        <v>-9.6139147722462681E-3</v>
      </c>
      <c r="CQ14" s="101">
        <f t="shared" si="7"/>
        <v>-1.6304883516568447E-2</v>
      </c>
      <c r="CR14" s="102">
        <f t="shared" si="5"/>
        <v>-1.6487931114170351E-2</v>
      </c>
      <c r="CS14" s="102">
        <f t="shared" si="8"/>
        <v>1.7532726591560577E-2</v>
      </c>
      <c r="CT14" s="102">
        <f t="shared" si="8"/>
        <v>-2.7997512058508534E-4</v>
      </c>
      <c r="CU14" s="102">
        <f t="shared" si="8"/>
        <v>3.6260538956453869E-2</v>
      </c>
      <c r="CV14" s="102">
        <f t="shared" si="8"/>
        <v>1.5110398669599956E-2</v>
      </c>
    </row>
    <row r="15" spans="1:100" ht="14.5" x14ac:dyDescent="0.35">
      <c r="A15" s="84">
        <v>210017</v>
      </c>
      <c r="B15" s="95" t="s">
        <v>9</v>
      </c>
      <c r="C15" s="96">
        <v>546</v>
      </c>
      <c r="D15" s="96">
        <v>2155</v>
      </c>
      <c r="E15" s="96">
        <v>16226</v>
      </c>
      <c r="F15" s="96">
        <v>8367092.9299999997</v>
      </c>
      <c r="G15" s="96">
        <v>1302583.83</v>
      </c>
      <c r="H15" s="96">
        <v>383835.85</v>
      </c>
      <c r="I15" s="96">
        <v>132472.51</v>
      </c>
      <c r="J15" s="96">
        <v>2986865.3499999996</v>
      </c>
      <c r="K15" s="96">
        <v>2409934.6999999997</v>
      </c>
      <c r="L15" s="96">
        <v>2429026.09</v>
      </c>
      <c r="M15" s="96">
        <v>4761.833333333333</v>
      </c>
      <c r="N15" s="96">
        <v>4571</v>
      </c>
      <c r="O15" s="96">
        <v>1031660.6100000001</v>
      </c>
      <c r="P15" s="96">
        <v>212311.26</v>
      </c>
      <c r="Q15" s="96">
        <v>102418.88</v>
      </c>
      <c r="R15" s="96">
        <v>46607.18</v>
      </c>
      <c r="S15" s="96">
        <v>10964860.34</v>
      </c>
      <c r="T15" s="96">
        <v>9280172.2300000004</v>
      </c>
      <c r="U15" s="96">
        <v>2941139.8252556627</v>
      </c>
      <c r="V15" s="96">
        <v>952551.61362366902</v>
      </c>
      <c r="W15" s="96">
        <v>445963.26694688352</v>
      </c>
      <c r="X15" s="96">
        <v>631983.44146885956</v>
      </c>
      <c r="Y15" s="96">
        <v>3701918.5040117241</v>
      </c>
      <c r="Z15" s="96">
        <v>7477961.5692772679</v>
      </c>
      <c r="AA15" s="96">
        <v>573</v>
      </c>
      <c r="AB15" s="96">
        <v>2147</v>
      </c>
      <c r="AC15" s="96">
        <v>16367</v>
      </c>
      <c r="AD15" s="96">
        <v>8778668</v>
      </c>
      <c r="AE15" s="96">
        <v>1503818</v>
      </c>
      <c r="AF15" s="96">
        <v>434736.9</v>
      </c>
      <c r="AG15" s="96">
        <v>64955.29</v>
      </c>
      <c r="AH15" s="96">
        <v>2903448.82</v>
      </c>
      <c r="AI15" s="96">
        <v>2628493</v>
      </c>
      <c r="AJ15" s="96">
        <v>2394071</v>
      </c>
      <c r="AK15" s="96">
        <v>4747.75</v>
      </c>
      <c r="AL15" s="96">
        <v>4546.75</v>
      </c>
      <c r="AM15" s="96">
        <v>13397809.119999999</v>
      </c>
      <c r="AN15" s="96">
        <v>2203887.37</v>
      </c>
      <c r="AO15" s="96">
        <v>881124.57000000007</v>
      </c>
      <c r="AP15" s="96">
        <v>566102.81000000006</v>
      </c>
      <c r="AQ15" s="96">
        <v>10798957.620000001</v>
      </c>
      <c r="AR15" s="96">
        <v>9432972.629999999</v>
      </c>
      <c r="AS15" s="96">
        <v>3607643.1726740575</v>
      </c>
      <c r="AT15" s="96">
        <v>823426.91114727687</v>
      </c>
      <c r="AU15" s="96">
        <v>529235.9780721073</v>
      </c>
      <c r="AV15" s="96">
        <v>563675.25740095321</v>
      </c>
      <c r="AW15" s="96">
        <v>4197655.9684459176</v>
      </c>
      <c r="AX15" s="96">
        <v>7743705.9125745865</v>
      </c>
      <c r="AY15" s="96">
        <v>589</v>
      </c>
      <c r="AZ15" s="96">
        <v>2429</v>
      </c>
      <c r="BA15" s="96">
        <v>17510</v>
      </c>
      <c r="BB15" s="96">
        <v>8420321</v>
      </c>
      <c r="BC15" s="96">
        <v>1689224</v>
      </c>
      <c r="BD15" s="96">
        <v>502848.1</v>
      </c>
      <c r="BE15" s="96">
        <v>45239.03</v>
      </c>
      <c r="BF15" s="96">
        <v>3123783.85</v>
      </c>
      <c r="BG15" s="96">
        <v>2456819.4900000002</v>
      </c>
      <c r="BH15" s="96">
        <v>2720805</v>
      </c>
      <c r="BI15" s="96">
        <v>4845.083333333333</v>
      </c>
      <c r="BJ15" s="96">
        <v>4653.5</v>
      </c>
      <c r="BK15" s="96">
        <v>14873259.709999999</v>
      </c>
      <c r="BL15" s="96">
        <v>2820454.43</v>
      </c>
      <c r="BM15" s="96">
        <v>1020443.35</v>
      </c>
      <c r="BN15" s="96">
        <v>581474.79999999993</v>
      </c>
      <c r="BO15" s="96">
        <v>11232325.509999998</v>
      </c>
      <c r="BP15" s="96">
        <v>10898883.310000001</v>
      </c>
      <c r="BQ15" s="96">
        <v>4294418.295090327</v>
      </c>
      <c r="BR15" s="96">
        <v>1252606.3697572693</v>
      </c>
      <c r="BS15" s="96">
        <v>596638.1405292796</v>
      </c>
      <c r="BT15" s="96">
        <v>594032.9570617571</v>
      </c>
      <c r="BU15" s="96">
        <v>4864346.1443985719</v>
      </c>
      <c r="BV15" s="96">
        <v>8843998.0953371525</v>
      </c>
      <c r="BW15" s="97">
        <v>2701</v>
      </c>
      <c r="BX15" s="98">
        <v>6668.5713661606806</v>
      </c>
      <c r="BY15" s="98">
        <v>3851.1489352819617</v>
      </c>
      <c r="BZ15" s="98">
        <v>3489.8877342398614</v>
      </c>
      <c r="CA15" s="98">
        <v>7341.0366695218236</v>
      </c>
      <c r="CB15" s="99">
        <v>2720</v>
      </c>
      <c r="CC15" s="64">
        <v>6878.0114007352931</v>
      </c>
      <c r="CD15" s="64">
        <v>4014.2339921434223</v>
      </c>
      <c r="CE15" s="64">
        <v>3789.8456684051703</v>
      </c>
      <c r="CF15" s="64">
        <v>7804.0796605485921</v>
      </c>
      <c r="CG15" s="90">
        <v>3018</v>
      </c>
      <c r="CH15" s="100">
        <v>6281.9882273028488</v>
      </c>
      <c r="CI15" s="100">
        <v>3983.5862198440173</v>
      </c>
      <c r="CJ15" s="85">
        <v>4336.4391017469825</v>
      </c>
      <c r="CK15" s="85">
        <v>8320.0253215909997</v>
      </c>
      <c r="CL15" s="86">
        <f t="shared" si="6"/>
        <v>0.47879496346079081</v>
      </c>
      <c r="CM15" s="101">
        <f t="shared" si="4"/>
        <v>1.2405429650624411E-2</v>
      </c>
      <c r="CN15" s="101">
        <f t="shared" si="7"/>
        <v>3.1407032042485961E-2</v>
      </c>
      <c r="CO15" s="101">
        <f t="shared" si="7"/>
        <v>4.2347117601028383E-2</v>
      </c>
      <c r="CP15" s="101">
        <f t="shared" si="7"/>
        <v>8.5950596984072591E-2</v>
      </c>
      <c r="CQ15" s="101">
        <f t="shared" si="7"/>
        <v>6.30759675876853E-2</v>
      </c>
      <c r="CR15" s="102">
        <f t="shared" si="5"/>
        <v>8.4105851699227019E-2</v>
      </c>
      <c r="CS15" s="102">
        <f t="shared" si="8"/>
        <v>-8.6656322402828057E-2</v>
      </c>
      <c r="CT15" s="102">
        <f t="shared" si="8"/>
        <v>-7.6347747439208247E-3</v>
      </c>
      <c r="CU15" s="102">
        <f t="shared" si="8"/>
        <v>0.14422577623637856</v>
      </c>
      <c r="CV15" s="102">
        <f t="shared" si="8"/>
        <v>6.6112300679173064E-2</v>
      </c>
    </row>
    <row r="16" spans="1:100" ht="14.5" x14ac:dyDescent="0.35">
      <c r="A16" s="84">
        <v>210044</v>
      </c>
      <c r="B16" s="95" t="s">
        <v>11</v>
      </c>
      <c r="C16" s="96">
        <v>4508</v>
      </c>
      <c r="D16" s="96">
        <v>7300</v>
      </c>
      <c r="E16" s="96">
        <v>44016</v>
      </c>
      <c r="F16" s="96">
        <v>64313070.380000003</v>
      </c>
      <c r="G16" s="96">
        <v>12222528.75</v>
      </c>
      <c r="H16" s="96">
        <v>3481048.17</v>
      </c>
      <c r="I16" s="96">
        <v>1817396.54</v>
      </c>
      <c r="J16" s="96">
        <v>20744453.309999999</v>
      </c>
      <c r="K16" s="96">
        <v>23139954.819999997</v>
      </c>
      <c r="L16" s="96">
        <v>16954641.600000001</v>
      </c>
      <c r="M16" s="96">
        <v>45738.416666666664</v>
      </c>
      <c r="N16" s="96">
        <v>41235.333333333336</v>
      </c>
      <c r="O16" s="96">
        <v>15427885.98</v>
      </c>
      <c r="P16" s="96">
        <v>3044382.62</v>
      </c>
      <c r="Q16" s="96">
        <v>1376358.58</v>
      </c>
      <c r="R16" s="96">
        <v>1221936.9800000002</v>
      </c>
      <c r="S16" s="96">
        <v>95272997.62000002</v>
      </c>
      <c r="T16" s="96">
        <v>141320581.86000001</v>
      </c>
      <c r="U16" s="96">
        <v>6001274.1222375929</v>
      </c>
      <c r="V16" s="96">
        <v>4647580.4700400159</v>
      </c>
      <c r="W16" s="96">
        <v>3968817.2280140608</v>
      </c>
      <c r="X16" s="96">
        <v>4141113.026186455</v>
      </c>
      <c r="Y16" s="96">
        <v>8221541.5019790661</v>
      </c>
      <c r="Z16" s="96">
        <v>44215298.527813293</v>
      </c>
      <c r="AA16" s="96">
        <v>4805</v>
      </c>
      <c r="AB16" s="96">
        <v>7265</v>
      </c>
      <c r="AC16" s="96">
        <v>48129</v>
      </c>
      <c r="AD16" s="96">
        <v>67473264</v>
      </c>
      <c r="AE16" s="96">
        <v>12075722</v>
      </c>
      <c r="AF16" s="96">
        <v>3732173</v>
      </c>
      <c r="AG16" s="96">
        <v>1573159</v>
      </c>
      <c r="AH16" s="96">
        <v>20072373.920000002</v>
      </c>
      <c r="AI16" s="96">
        <v>23124185.699999999</v>
      </c>
      <c r="AJ16" s="96">
        <v>16508615</v>
      </c>
      <c r="AK16" s="96">
        <v>46862.083333333336</v>
      </c>
      <c r="AL16" s="96">
        <v>42268.666666666664</v>
      </c>
      <c r="AM16" s="96">
        <v>185099209.59999999</v>
      </c>
      <c r="AN16" s="96">
        <v>38131204.799999997</v>
      </c>
      <c r="AO16" s="96">
        <v>17069804.32</v>
      </c>
      <c r="AP16" s="96">
        <v>14277082.699999999</v>
      </c>
      <c r="AQ16" s="96">
        <v>96069003.579999983</v>
      </c>
      <c r="AR16" s="96">
        <v>144468365.44</v>
      </c>
      <c r="AS16" s="96">
        <v>5978947.5506782625</v>
      </c>
      <c r="AT16" s="96">
        <v>4330866.8119936716</v>
      </c>
      <c r="AU16" s="96">
        <v>3684292.0628913548</v>
      </c>
      <c r="AV16" s="96">
        <v>4289559.1782289213</v>
      </c>
      <c r="AW16" s="96">
        <v>8435847.6048196163</v>
      </c>
      <c r="AX16" s="96">
        <v>45533459.079974122</v>
      </c>
      <c r="AY16" s="96">
        <v>4756</v>
      </c>
      <c r="AZ16" s="96">
        <v>7729</v>
      </c>
      <c r="BA16" s="96">
        <v>48602</v>
      </c>
      <c r="BB16" s="96">
        <v>70049846</v>
      </c>
      <c r="BC16" s="96">
        <v>13230816</v>
      </c>
      <c r="BD16" s="96">
        <v>3823490</v>
      </c>
      <c r="BE16" s="96">
        <v>1522080</v>
      </c>
      <c r="BF16" s="96">
        <v>21724275.02</v>
      </c>
      <c r="BG16" s="96">
        <v>26123062.5</v>
      </c>
      <c r="BH16" s="96">
        <v>17069788</v>
      </c>
      <c r="BI16" s="96">
        <v>47905.166666666664</v>
      </c>
      <c r="BJ16" s="96">
        <v>43243.083333333336</v>
      </c>
      <c r="BK16" s="96">
        <v>196019268.59999999</v>
      </c>
      <c r="BL16" s="96">
        <v>41081129.619999997</v>
      </c>
      <c r="BM16" s="96">
        <v>18748725.359999996</v>
      </c>
      <c r="BN16" s="96">
        <v>14831958.419999998</v>
      </c>
      <c r="BO16" s="96">
        <v>105831489.06</v>
      </c>
      <c r="BP16" s="96">
        <v>149940018.56</v>
      </c>
      <c r="BQ16" s="96">
        <v>5789162.5928019583</v>
      </c>
      <c r="BR16" s="96">
        <v>4657942.679477077</v>
      </c>
      <c r="BS16" s="96">
        <v>3997204.1587775596</v>
      </c>
      <c r="BT16" s="96">
        <v>4586727.9766635243</v>
      </c>
      <c r="BU16" s="96">
        <v>9069075.1271180138</v>
      </c>
      <c r="BV16" s="96">
        <v>48084339.992358968</v>
      </c>
      <c r="BW16" s="97">
        <v>11808</v>
      </c>
      <c r="BX16" s="98">
        <v>12082.748439193767</v>
      </c>
      <c r="BY16" s="98">
        <v>3264.5859112552985</v>
      </c>
      <c r="BZ16" s="98">
        <v>1681.7801879384986</v>
      </c>
      <c r="CA16" s="98">
        <v>4946.3660991937968</v>
      </c>
      <c r="CB16" s="99">
        <v>12070</v>
      </c>
      <c r="CC16" s="64">
        <v>11976.759951946977</v>
      </c>
      <c r="CD16" s="64">
        <v>3223.24056327362</v>
      </c>
      <c r="CE16" s="64">
        <v>1666.974967338447</v>
      </c>
      <c r="CF16" s="64">
        <v>4890.2155306120676</v>
      </c>
      <c r="CG16" s="90">
        <v>12485</v>
      </c>
      <c r="CH16" s="100">
        <v>12298.22647336804</v>
      </c>
      <c r="CI16" s="100">
        <v>3351.2490160951147</v>
      </c>
      <c r="CJ16" s="85">
        <v>1718.9424319833774</v>
      </c>
      <c r="CK16" s="85">
        <v>5070.1914480784917</v>
      </c>
      <c r="CL16" s="86">
        <f t="shared" si="6"/>
        <v>0.66097090226547084</v>
      </c>
      <c r="CM16" s="101">
        <f t="shared" si="4"/>
        <v>-2.8008797725154189E-3</v>
      </c>
      <c r="CN16" s="101">
        <f t="shared" si="7"/>
        <v>-8.7718856169335391E-3</v>
      </c>
      <c r="CO16" s="101">
        <f t="shared" si="7"/>
        <v>-1.2664806228297576E-2</v>
      </c>
      <c r="CP16" s="101">
        <f t="shared" si="7"/>
        <v>-8.8033030155978409E-3</v>
      </c>
      <c r="CQ16" s="101">
        <f t="shared" si="7"/>
        <v>-1.1351882868290142E-2</v>
      </c>
      <c r="CR16" s="102">
        <f t="shared" si="5"/>
        <v>1.1074535438003075E-2</v>
      </c>
      <c r="CS16" s="102">
        <f t="shared" si="8"/>
        <v>2.6840858688898184E-2</v>
      </c>
      <c r="CT16" s="102">
        <f t="shared" si="8"/>
        <v>3.9714210065501687E-2</v>
      </c>
      <c r="CU16" s="102">
        <f t="shared" si="8"/>
        <v>3.1174712076152966E-2</v>
      </c>
      <c r="CV16" s="102">
        <f t="shared" si="8"/>
        <v>3.6803268964281877E-2</v>
      </c>
    </row>
    <row r="17" spans="1:100" ht="14.5" x14ac:dyDescent="0.35">
      <c r="A17" s="84">
        <v>210004</v>
      </c>
      <c r="B17" s="95" t="s">
        <v>12</v>
      </c>
      <c r="C17" s="96">
        <v>0</v>
      </c>
      <c r="D17" s="96">
        <v>0</v>
      </c>
      <c r="E17" s="96">
        <v>0</v>
      </c>
      <c r="F17" s="96">
        <v>0</v>
      </c>
      <c r="G17" s="96">
        <v>0</v>
      </c>
      <c r="H17" s="96">
        <v>0</v>
      </c>
      <c r="I17" s="96">
        <v>0</v>
      </c>
      <c r="J17" s="96">
        <v>0</v>
      </c>
      <c r="K17" s="96">
        <v>0</v>
      </c>
      <c r="L17" s="96">
        <v>0</v>
      </c>
      <c r="M17" s="96">
        <v>37392.25</v>
      </c>
      <c r="N17" s="96">
        <v>31229.166666666668</v>
      </c>
      <c r="O17" s="96">
        <v>185200.06999999998</v>
      </c>
      <c r="P17" s="96">
        <v>33326.5</v>
      </c>
      <c r="Q17" s="96">
        <v>23311.65</v>
      </c>
      <c r="R17" s="96">
        <v>13505.369999999999</v>
      </c>
      <c r="S17" s="96">
        <v>1265575.3600000003</v>
      </c>
      <c r="T17" s="96">
        <v>3706287.63</v>
      </c>
      <c r="U17" s="96">
        <v>7739352.6088821627</v>
      </c>
      <c r="V17" s="96">
        <v>3558906.0232943771</v>
      </c>
      <c r="W17" s="96">
        <v>2765765.3427410126</v>
      </c>
      <c r="X17" s="96">
        <v>2850181.0878039384</v>
      </c>
      <c r="Y17" s="96">
        <v>6531129.4715252295</v>
      </c>
      <c r="Z17" s="96">
        <v>39556618.849609137</v>
      </c>
      <c r="AA17" s="96">
        <v>234</v>
      </c>
      <c r="AB17" s="96">
        <v>252</v>
      </c>
      <c r="AC17" s="96">
        <v>323</v>
      </c>
      <c r="AD17" s="96">
        <v>2030403</v>
      </c>
      <c r="AE17" s="96">
        <v>407386</v>
      </c>
      <c r="AF17" s="96">
        <v>41577.56</v>
      </c>
      <c r="AG17" s="96">
        <v>12897.06</v>
      </c>
      <c r="AH17" s="96">
        <v>351397.60999999993</v>
      </c>
      <c r="AI17" s="96">
        <v>10377.890000000001</v>
      </c>
      <c r="AJ17" s="96">
        <v>554641.6</v>
      </c>
      <c r="AK17" s="96">
        <v>39008.083333333336</v>
      </c>
      <c r="AL17" s="96">
        <v>32649.416666666668</v>
      </c>
      <c r="AM17" s="96">
        <v>3134309.75</v>
      </c>
      <c r="AN17" s="96">
        <v>715363.21</v>
      </c>
      <c r="AO17" s="96">
        <v>273230.39999999997</v>
      </c>
      <c r="AP17" s="96">
        <v>120289.12</v>
      </c>
      <c r="AQ17" s="96">
        <v>1338072.7699999998</v>
      </c>
      <c r="AR17" s="96">
        <v>3699702.9200000004</v>
      </c>
      <c r="AS17" s="96">
        <v>7884177.7851304673</v>
      </c>
      <c r="AT17" s="96">
        <v>3975061.2291233018</v>
      </c>
      <c r="AU17" s="96">
        <v>2910734.4756708303</v>
      </c>
      <c r="AV17" s="96">
        <v>2813392.5413445374</v>
      </c>
      <c r="AW17" s="96">
        <v>6915829.9581175121</v>
      </c>
      <c r="AX17" s="96">
        <v>41072507.130571991</v>
      </c>
      <c r="AY17" s="96">
        <v>926</v>
      </c>
      <c r="AZ17" s="96">
        <v>1517</v>
      </c>
      <c r="BA17" s="96">
        <v>1883</v>
      </c>
      <c r="BB17" s="96">
        <v>13083750</v>
      </c>
      <c r="BC17" s="96">
        <v>3212420</v>
      </c>
      <c r="BD17" s="96">
        <v>633870.69999999995</v>
      </c>
      <c r="BE17" s="96">
        <v>174774.8</v>
      </c>
      <c r="BF17" s="96">
        <v>2282511.8000000003</v>
      </c>
      <c r="BG17" s="96">
        <v>152363.63999999998</v>
      </c>
      <c r="BH17" s="96">
        <v>3571912</v>
      </c>
      <c r="BI17" s="96">
        <v>40564.916666666664</v>
      </c>
      <c r="BJ17" s="96">
        <v>33929.833333333336</v>
      </c>
      <c r="BK17" s="96">
        <v>4117483.64</v>
      </c>
      <c r="BL17" s="96">
        <v>667792.39</v>
      </c>
      <c r="BM17" s="96">
        <v>388890.59</v>
      </c>
      <c r="BN17" s="96">
        <v>174310.37</v>
      </c>
      <c r="BO17" s="96">
        <v>1684471.6199999999</v>
      </c>
      <c r="BP17" s="96">
        <v>3885323.8499999996</v>
      </c>
      <c r="BQ17" s="96">
        <v>8511799.8471095115</v>
      </c>
      <c r="BR17" s="96">
        <v>4216830.4400946349</v>
      </c>
      <c r="BS17" s="96">
        <v>3275486.6040211529</v>
      </c>
      <c r="BT17" s="96">
        <v>3374932.8198463093</v>
      </c>
      <c r="BU17" s="96">
        <v>7708031.8679060433</v>
      </c>
      <c r="BV17" s="96">
        <v>44681398.113641039</v>
      </c>
      <c r="BW17" s="97">
        <v>0</v>
      </c>
      <c r="BX17" s="98" t="e">
        <v>#DIV/0!</v>
      </c>
      <c r="BY17" s="98">
        <v>0</v>
      </c>
      <c r="BZ17" s="98">
        <v>1928.1370143816873</v>
      </c>
      <c r="CA17" s="98">
        <v>1928.1370143816873</v>
      </c>
      <c r="CB17" s="99">
        <v>486</v>
      </c>
      <c r="CC17" s="64">
        <v>7013.7463374485596</v>
      </c>
      <c r="CD17" s="64">
        <v>91.959359559966003</v>
      </c>
      <c r="CE17" s="64">
        <v>1920.5689872964901</v>
      </c>
      <c r="CF17" s="64">
        <v>2012.5283468564562</v>
      </c>
      <c r="CG17" s="90">
        <v>2443</v>
      </c>
      <c r="CH17" s="100">
        <v>9460.3368563241929</v>
      </c>
      <c r="CI17" s="100">
        <v>598.70081603762458</v>
      </c>
      <c r="CJ17" s="85">
        <v>2021.7813988643577</v>
      </c>
      <c r="CK17" s="85">
        <v>2620.4822149019828</v>
      </c>
      <c r="CL17" s="86">
        <f t="shared" si="6"/>
        <v>0.22846971165572993</v>
      </c>
      <c r="CM17" s="101" t="e">
        <f t="shared" si="4"/>
        <v>#DIV/0!</v>
      </c>
      <c r="CN17" s="101" t="e">
        <f t="shared" si="7"/>
        <v>#DIV/0!</v>
      </c>
      <c r="CO17" s="101" t="e">
        <f t="shared" si="7"/>
        <v>#DIV/0!</v>
      </c>
      <c r="CP17" s="101">
        <f t="shared" si="7"/>
        <v>-3.9250463160804827E-3</v>
      </c>
      <c r="CQ17" s="101">
        <f t="shared" si="7"/>
        <v>4.3768327585283817E-2</v>
      </c>
      <c r="CR17" s="102">
        <f t="shared" si="5"/>
        <v>3.8370535754443775</v>
      </c>
      <c r="CS17" s="102">
        <f t="shared" si="8"/>
        <v>0.34882791608994035</v>
      </c>
      <c r="CT17" s="102">
        <f t="shared" si="8"/>
        <v>5.5104935365194265</v>
      </c>
      <c r="CU17" s="102">
        <f t="shared" si="8"/>
        <v>5.2699180418580127E-2</v>
      </c>
      <c r="CV17" s="102">
        <f t="shared" si="8"/>
        <v>0.30208462355083987</v>
      </c>
    </row>
    <row r="18" spans="1:100" ht="14.5" x14ac:dyDescent="0.35">
      <c r="A18" s="84">
        <v>210048</v>
      </c>
      <c r="B18" s="95" t="s">
        <v>13</v>
      </c>
      <c r="C18" s="96">
        <v>4293</v>
      </c>
      <c r="D18" s="96">
        <v>5718</v>
      </c>
      <c r="E18" s="96">
        <v>13634</v>
      </c>
      <c r="F18" s="96">
        <v>68404105.540000007</v>
      </c>
      <c r="G18" s="96">
        <v>14210022.310000001</v>
      </c>
      <c r="H18" s="96">
        <v>2715390.4</v>
      </c>
      <c r="I18" s="96">
        <v>873218.47</v>
      </c>
      <c r="J18" s="96">
        <v>13815888.839999998</v>
      </c>
      <c r="K18" s="96">
        <v>3808910.6799999997</v>
      </c>
      <c r="L18" s="96">
        <v>16671432.92</v>
      </c>
      <c r="M18" s="96">
        <v>68838.583333333328</v>
      </c>
      <c r="N18" s="96">
        <v>58707.5</v>
      </c>
      <c r="O18" s="96">
        <v>62122766.329999998</v>
      </c>
      <c r="P18" s="96">
        <v>16583348.449999999</v>
      </c>
      <c r="Q18" s="96">
        <v>5983691.7100000009</v>
      </c>
      <c r="R18" s="96">
        <v>4629857.7299999995</v>
      </c>
      <c r="S18" s="96">
        <v>320799078.32999998</v>
      </c>
      <c r="T18" s="96">
        <v>737903814.34000039</v>
      </c>
      <c r="U18" s="96">
        <v>17125361.729562946</v>
      </c>
      <c r="V18" s="96">
        <v>8314597.5020672474</v>
      </c>
      <c r="W18" s="96">
        <v>5292106.04327296</v>
      </c>
      <c r="X18" s="96">
        <v>5046628.1972843623</v>
      </c>
      <c r="Y18" s="96">
        <v>15076971.036006205</v>
      </c>
      <c r="Z18" s="96">
        <v>67241889.675168559</v>
      </c>
      <c r="AA18" s="96">
        <v>4884</v>
      </c>
      <c r="AB18" s="96">
        <v>5736</v>
      </c>
      <c r="AC18" s="96">
        <v>13255</v>
      </c>
      <c r="AD18" s="96">
        <v>71205987</v>
      </c>
      <c r="AE18" s="96">
        <v>15630618</v>
      </c>
      <c r="AF18" s="96">
        <v>3153493</v>
      </c>
      <c r="AG18" s="96">
        <v>1065420</v>
      </c>
      <c r="AH18" s="96">
        <v>13149555.369999999</v>
      </c>
      <c r="AI18" s="96">
        <v>3479025.23</v>
      </c>
      <c r="AJ18" s="96">
        <v>17348135</v>
      </c>
      <c r="AK18" s="96">
        <v>70773</v>
      </c>
      <c r="AL18" s="96">
        <v>60232.083333333336</v>
      </c>
      <c r="AM18" s="96">
        <v>759674354.55999982</v>
      </c>
      <c r="AN18" s="96">
        <v>203636460.98999995</v>
      </c>
      <c r="AO18" s="96">
        <v>77573724.100000009</v>
      </c>
      <c r="AP18" s="96">
        <v>57035640.230000012</v>
      </c>
      <c r="AQ18" s="96">
        <v>331035932.51000005</v>
      </c>
      <c r="AR18" s="96">
        <v>754933931.62</v>
      </c>
      <c r="AS18" s="96">
        <v>17406876.973896623</v>
      </c>
      <c r="AT18" s="96">
        <v>8479532.1822943278</v>
      </c>
      <c r="AU18" s="96">
        <v>5596769.4165461184</v>
      </c>
      <c r="AV18" s="96">
        <v>5768430.922578061</v>
      </c>
      <c r="AW18" s="96">
        <v>16280838.014699131</v>
      </c>
      <c r="AX18" s="96">
        <v>68666420.435316175</v>
      </c>
      <c r="AY18" s="96">
        <v>4382</v>
      </c>
      <c r="AZ18" s="96">
        <v>5550</v>
      </c>
      <c r="BA18" s="96">
        <v>13320</v>
      </c>
      <c r="BB18" s="96">
        <v>70230061</v>
      </c>
      <c r="BC18" s="96">
        <v>14874422</v>
      </c>
      <c r="BD18" s="96">
        <v>3097739</v>
      </c>
      <c r="BE18" s="96">
        <v>1143316</v>
      </c>
      <c r="BF18" s="96">
        <v>13025895.08</v>
      </c>
      <c r="BG18" s="96">
        <v>3454141.8</v>
      </c>
      <c r="BH18" s="96">
        <v>16592619</v>
      </c>
      <c r="BI18" s="96">
        <v>72240.833333333328</v>
      </c>
      <c r="BJ18" s="96">
        <v>61183.833333333336</v>
      </c>
      <c r="BK18" s="96">
        <v>785847499.23999977</v>
      </c>
      <c r="BL18" s="96">
        <v>208976090.73999995</v>
      </c>
      <c r="BM18" s="96">
        <v>82655704.680000022</v>
      </c>
      <c r="BN18" s="96">
        <v>64669618.39000003</v>
      </c>
      <c r="BO18" s="96">
        <v>355022859.90000004</v>
      </c>
      <c r="BP18" s="96">
        <v>779743385.94999969</v>
      </c>
      <c r="BQ18" s="96">
        <v>18057122.161689457</v>
      </c>
      <c r="BR18" s="96">
        <v>9304334.3978786506</v>
      </c>
      <c r="BS18" s="96">
        <v>5918366.7978609856</v>
      </c>
      <c r="BT18" s="96">
        <v>6241499.4146088473</v>
      </c>
      <c r="BU18" s="96">
        <v>17181828.852864064</v>
      </c>
      <c r="BV18" s="96">
        <v>72014492.270100191</v>
      </c>
      <c r="BW18" s="97">
        <v>10011</v>
      </c>
      <c r="BX18" s="98">
        <v>12036.65659374688</v>
      </c>
      <c r="BY18" s="98">
        <v>1836.4327534302358</v>
      </c>
      <c r="BZ18" s="98">
        <v>1921.934117446724</v>
      </c>
      <c r="CA18" s="98">
        <v>3758.3668708769601</v>
      </c>
      <c r="CB18" s="99">
        <v>10620</v>
      </c>
      <c r="CC18" s="64">
        <v>11773.28</v>
      </c>
      <c r="CD18" s="64">
        <v>1850.6821702371271</v>
      </c>
      <c r="CE18" s="64">
        <v>1936.6858012518142</v>
      </c>
      <c r="CF18" s="64">
        <v>3787.3679714889413</v>
      </c>
      <c r="CG18" s="90">
        <v>9932</v>
      </c>
      <c r="CH18" s="100">
        <v>12325.633697140554</v>
      </c>
      <c r="CI18" s="100">
        <v>1777.3190226933436</v>
      </c>
      <c r="CJ18" s="85">
        <v>2004.9186703279843</v>
      </c>
      <c r="CK18" s="85">
        <v>3782.2376930213277</v>
      </c>
      <c r="CL18" s="86">
        <f t="shared" si="6"/>
        <v>0.46991203804369719</v>
      </c>
      <c r="CM18" s="101">
        <f t="shared" si="4"/>
        <v>3.3981473150413777E-2</v>
      </c>
      <c r="CN18" s="101">
        <f t="shared" si="7"/>
        <v>-2.1881208597718582E-2</v>
      </c>
      <c r="CO18" s="101">
        <f t="shared" si="7"/>
        <v>7.7592913654338513E-3</v>
      </c>
      <c r="CP18" s="101">
        <f t="shared" si="7"/>
        <v>7.6754367754747754E-3</v>
      </c>
      <c r="CQ18" s="101">
        <f t="shared" si="7"/>
        <v>7.7164102410296476E-3</v>
      </c>
      <c r="CR18" s="102">
        <f t="shared" si="5"/>
        <v>-7.9331263490334591E-2</v>
      </c>
      <c r="CS18" s="102">
        <f t="shared" si="8"/>
        <v>4.6915871969455791E-2</v>
      </c>
      <c r="CT18" s="102">
        <f t="shared" si="8"/>
        <v>-3.9641138129289599E-2</v>
      </c>
      <c r="CU18" s="102">
        <f t="shared" si="8"/>
        <v>3.5231770188053568E-2</v>
      </c>
      <c r="CV18" s="102">
        <f t="shared" si="8"/>
        <v>-1.3545761875355389E-3</v>
      </c>
    </row>
    <row r="19" spans="1:100" ht="14.5" x14ac:dyDescent="0.35">
      <c r="A19" s="84">
        <v>210029</v>
      </c>
      <c r="B19" s="95" t="s">
        <v>14</v>
      </c>
      <c r="C19" s="96">
        <v>4085</v>
      </c>
      <c r="D19" s="96">
        <v>6221</v>
      </c>
      <c r="E19" s="96">
        <v>18129</v>
      </c>
      <c r="F19" s="96">
        <v>60503628.619999997</v>
      </c>
      <c r="G19" s="96">
        <v>9607134.2599999998</v>
      </c>
      <c r="H19" s="96">
        <v>3182122.41</v>
      </c>
      <c r="I19" s="96">
        <v>1273057.01</v>
      </c>
      <c r="J19" s="96">
        <v>12281279.32</v>
      </c>
      <c r="K19" s="96">
        <v>3937292.2100000004</v>
      </c>
      <c r="L19" s="96">
        <v>15545712.779999999</v>
      </c>
      <c r="M19" s="96">
        <v>27259.916666666668</v>
      </c>
      <c r="N19" s="96">
        <v>23079.75</v>
      </c>
      <c r="O19" s="96">
        <v>4785479.34</v>
      </c>
      <c r="P19" s="96">
        <v>747524.7</v>
      </c>
      <c r="Q19" s="96">
        <v>481176.75000000006</v>
      </c>
      <c r="R19" s="96">
        <v>259719.97999999998</v>
      </c>
      <c r="S19" s="96">
        <v>25128195.050000001</v>
      </c>
      <c r="T19" s="96">
        <v>48501187.480000004</v>
      </c>
      <c r="U19" s="96">
        <v>5610524.2266028011</v>
      </c>
      <c r="V19" s="96">
        <v>3802272.4466473171</v>
      </c>
      <c r="W19" s="96">
        <v>3818903.4027956249</v>
      </c>
      <c r="X19" s="96">
        <v>3631370.6896439851</v>
      </c>
      <c r="Y19" s="96">
        <v>7800576.9241009001</v>
      </c>
      <c r="Z19" s="96">
        <v>47299703.916091658</v>
      </c>
      <c r="AA19" s="96">
        <v>5121</v>
      </c>
      <c r="AB19" s="96">
        <v>6509</v>
      </c>
      <c r="AC19" s="96">
        <v>19325</v>
      </c>
      <c r="AD19" s="96">
        <v>65366439</v>
      </c>
      <c r="AE19" s="96">
        <v>11143291</v>
      </c>
      <c r="AF19" s="96">
        <v>3666404</v>
      </c>
      <c r="AG19" s="96">
        <v>1433606</v>
      </c>
      <c r="AH19" s="96">
        <v>12408989.889999999</v>
      </c>
      <c r="AI19" s="96">
        <v>4451828.71</v>
      </c>
      <c r="AJ19" s="96">
        <v>17115427</v>
      </c>
      <c r="AK19" s="96">
        <v>28489.333333333332</v>
      </c>
      <c r="AL19" s="96">
        <v>24118.916666666668</v>
      </c>
      <c r="AM19" s="96">
        <v>61464442.910000004</v>
      </c>
      <c r="AN19" s="96">
        <v>9863428.5599999987</v>
      </c>
      <c r="AO19" s="96">
        <v>5694627.6099999994</v>
      </c>
      <c r="AP19" s="96">
        <v>3965410.3</v>
      </c>
      <c r="AQ19" s="96">
        <v>25993366.670000002</v>
      </c>
      <c r="AR19" s="96">
        <v>51562361.68</v>
      </c>
      <c r="AS19" s="96">
        <v>6277387.7082360983</v>
      </c>
      <c r="AT19" s="96">
        <v>4292964.4249516763</v>
      </c>
      <c r="AU19" s="96">
        <v>4062671.1734707225</v>
      </c>
      <c r="AV19" s="96">
        <v>3918169.9008277138</v>
      </c>
      <c r="AW19" s="96">
        <v>8301567.8820831804</v>
      </c>
      <c r="AX19" s="96">
        <v>49712354.668722369</v>
      </c>
      <c r="AY19" s="96">
        <v>5237</v>
      </c>
      <c r="AZ19" s="96">
        <v>6925</v>
      </c>
      <c r="BA19" s="96">
        <v>19624</v>
      </c>
      <c r="BB19" s="96">
        <v>61996003</v>
      </c>
      <c r="BC19" s="96">
        <v>11544515</v>
      </c>
      <c r="BD19" s="96">
        <v>4112727</v>
      </c>
      <c r="BE19" s="96">
        <v>1236353</v>
      </c>
      <c r="BF19" s="96">
        <v>13456953.979999999</v>
      </c>
      <c r="BG19" s="96">
        <v>4631462.0999999996</v>
      </c>
      <c r="BH19" s="96">
        <v>17755103</v>
      </c>
      <c r="BI19" s="96">
        <v>29527.75</v>
      </c>
      <c r="BJ19" s="96">
        <v>25003.666666666668</v>
      </c>
      <c r="BK19" s="96">
        <v>59289618.520000003</v>
      </c>
      <c r="BL19" s="96">
        <v>9607264.6600000001</v>
      </c>
      <c r="BM19" s="96">
        <v>5851049.0300000003</v>
      </c>
      <c r="BN19" s="96">
        <v>3332964.3</v>
      </c>
      <c r="BO19" s="96">
        <v>26123706.989999998</v>
      </c>
      <c r="BP19" s="96">
        <v>54322301.759999998</v>
      </c>
      <c r="BQ19" s="96">
        <v>6029537.5110049825</v>
      </c>
      <c r="BR19" s="96">
        <v>3828943.2669478087</v>
      </c>
      <c r="BS19" s="96">
        <v>4214439.1178884301</v>
      </c>
      <c r="BT19" s="96">
        <v>3755475.2914875699</v>
      </c>
      <c r="BU19" s="96">
        <v>8649791.4634616189</v>
      </c>
      <c r="BV19" s="96">
        <v>53620507.861926988</v>
      </c>
      <c r="BW19" s="97">
        <v>10306</v>
      </c>
      <c r="BX19" s="98">
        <v>10317.31288666796</v>
      </c>
      <c r="BY19" s="98">
        <v>4111.6531401437642</v>
      </c>
      <c r="BZ19" s="98">
        <v>3005.989547972551</v>
      </c>
      <c r="CA19" s="98">
        <v>7117.6426881163152</v>
      </c>
      <c r="CB19" s="99">
        <v>11630</v>
      </c>
      <c r="CC19" s="64">
        <v>9938.6058125537402</v>
      </c>
      <c r="CD19" s="64">
        <v>4273.2687715585917</v>
      </c>
      <c r="CE19" s="64">
        <v>3056.4914732531693</v>
      </c>
      <c r="CF19" s="64">
        <v>7329.7602448117605</v>
      </c>
      <c r="CG19" s="90">
        <v>12162</v>
      </c>
      <c r="CH19" s="100">
        <v>9433.7376319684263</v>
      </c>
      <c r="CI19" s="100">
        <v>4105.2409539307073</v>
      </c>
      <c r="CJ19" s="85">
        <v>3094.2311200367785</v>
      </c>
      <c r="CK19" s="85">
        <v>7199.4720739674858</v>
      </c>
      <c r="CL19" s="86">
        <f t="shared" si="6"/>
        <v>0.57021416456003982</v>
      </c>
      <c r="CM19" s="101">
        <f t="shared" si="4"/>
        <v>7.9848625548793351E-2</v>
      </c>
      <c r="CN19" s="101">
        <f t="shared" si="7"/>
        <v>-3.6705979383797271E-2</v>
      </c>
      <c r="CO19" s="101">
        <f t="shared" si="7"/>
        <v>3.9306727952537424E-2</v>
      </c>
      <c r="CP19" s="101">
        <f t="shared" si="7"/>
        <v>1.6800432760879058E-2</v>
      </c>
      <c r="CQ19" s="101">
        <f t="shared" si="7"/>
        <v>2.9801658497075056E-2</v>
      </c>
      <c r="CR19" s="102">
        <f t="shared" si="5"/>
        <v>8.7403214109280647E-3</v>
      </c>
      <c r="CS19" s="102">
        <f t="shared" si="8"/>
        <v>-5.0798692503489784E-2</v>
      </c>
      <c r="CT19" s="102">
        <f t="shared" si="8"/>
        <v>-3.9320676187329928E-2</v>
      </c>
      <c r="CU19" s="102">
        <f t="shared" si="8"/>
        <v>1.2347375124014626E-2</v>
      </c>
      <c r="CV19" s="102">
        <f t="shared" si="8"/>
        <v>-1.7775229542671189E-2</v>
      </c>
    </row>
    <row r="20" spans="1:100" ht="14.5" x14ac:dyDescent="0.35">
      <c r="A20" s="84">
        <v>210055</v>
      </c>
      <c r="B20" s="95" t="s">
        <v>15</v>
      </c>
      <c r="C20" s="96">
        <v>4663</v>
      </c>
      <c r="D20" s="96">
        <v>5246</v>
      </c>
      <c r="E20" s="96">
        <v>74657</v>
      </c>
      <c r="F20" s="96">
        <v>97137116.450000003</v>
      </c>
      <c r="G20" s="96">
        <v>12781440.41</v>
      </c>
      <c r="H20" s="96">
        <v>3220381.62</v>
      </c>
      <c r="I20" s="96">
        <v>743089.39</v>
      </c>
      <c r="J20" s="96">
        <v>16866928.210000001</v>
      </c>
      <c r="K20" s="96">
        <v>23621407.670000002</v>
      </c>
      <c r="L20" s="96">
        <v>12869296.98</v>
      </c>
      <c r="M20" s="96">
        <v>25802.583333333332</v>
      </c>
      <c r="N20" s="96">
        <v>23643.5</v>
      </c>
      <c r="O20" s="96">
        <v>0</v>
      </c>
      <c r="P20" s="96">
        <v>0</v>
      </c>
      <c r="Q20" s="96">
        <v>0</v>
      </c>
      <c r="R20" s="96">
        <v>0</v>
      </c>
      <c r="S20" s="96">
        <v>0</v>
      </c>
      <c r="T20" s="96">
        <v>0</v>
      </c>
      <c r="U20" s="96">
        <v>3444411.8640285884</v>
      </c>
      <c r="V20" s="96">
        <v>2795749.7656320259</v>
      </c>
      <c r="W20" s="96">
        <v>1727481.6613960164</v>
      </c>
      <c r="X20" s="96">
        <v>1367615.4662968176</v>
      </c>
      <c r="Y20" s="96">
        <v>5111015.1857690401</v>
      </c>
      <c r="Z20" s="96">
        <v>15739437.668214949</v>
      </c>
      <c r="AA20" s="96">
        <v>5076</v>
      </c>
      <c r="AB20" s="96">
        <v>5316</v>
      </c>
      <c r="AC20" s="96">
        <v>77755</v>
      </c>
      <c r="AD20" s="96">
        <v>102130000</v>
      </c>
      <c r="AE20" s="96">
        <v>12549913</v>
      </c>
      <c r="AF20" s="96">
        <v>3187480</v>
      </c>
      <c r="AG20" s="96">
        <v>713283</v>
      </c>
      <c r="AH20" s="96">
        <v>17178286.370000001</v>
      </c>
      <c r="AI20" s="96">
        <v>23030702.199999999</v>
      </c>
      <c r="AJ20" s="96">
        <v>13499943</v>
      </c>
      <c r="AK20" s="96">
        <v>26119.916666666668</v>
      </c>
      <c r="AL20" s="96">
        <v>24015.5</v>
      </c>
      <c r="AM20" s="96">
        <v>0</v>
      </c>
      <c r="AN20" s="96">
        <v>0</v>
      </c>
      <c r="AO20" s="96">
        <v>0</v>
      </c>
      <c r="AP20" s="96">
        <v>0</v>
      </c>
      <c r="AQ20" s="96">
        <v>0</v>
      </c>
      <c r="AR20" s="96">
        <v>0</v>
      </c>
      <c r="AS20" s="96">
        <v>3354173.2386811958</v>
      </c>
      <c r="AT20" s="96">
        <v>2810109.1503085904</v>
      </c>
      <c r="AU20" s="96">
        <v>1714368.4814798804</v>
      </c>
      <c r="AV20" s="96">
        <v>1260877.6172339183</v>
      </c>
      <c r="AW20" s="96">
        <v>5256698.178723881</v>
      </c>
      <c r="AX20" s="96">
        <v>15762326.183995625</v>
      </c>
      <c r="AY20" s="96">
        <v>5122</v>
      </c>
      <c r="AZ20" s="96">
        <v>5301</v>
      </c>
      <c r="BA20" s="96">
        <v>79612</v>
      </c>
      <c r="BB20" s="96">
        <v>104040000</v>
      </c>
      <c r="BC20" s="96">
        <v>13485863</v>
      </c>
      <c r="BD20" s="96">
        <v>3410187</v>
      </c>
      <c r="BE20" s="96">
        <v>774017.6</v>
      </c>
      <c r="BF20" s="96">
        <v>17718836.039999999</v>
      </c>
      <c r="BG20" s="96">
        <v>27215581.199999999</v>
      </c>
      <c r="BH20" s="96">
        <v>13631445</v>
      </c>
      <c r="BI20" s="96">
        <v>26462.166666666668</v>
      </c>
      <c r="BJ20" s="96">
        <v>24328.416666666668</v>
      </c>
      <c r="BK20" s="96">
        <v>0</v>
      </c>
      <c r="BL20" s="96">
        <v>0</v>
      </c>
      <c r="BM20" s="96">
        <v>0</v>
      </c>
      <c r="BN20" s="96">
        <v>0</v>
      </c>
      <c r="BO20" s="96">
        <v>0</v>
      </c>
      <c r="BP20" s="96">
        <v>0</v>
      </c>
      <c r="BQ20" s="96">
        <v>3340508.1601696936</v>
      </c>
      <c r="BR20" s="96">
        <v>2717360.2309800633</v>
      </c>
      <c r="BS20" s="96">
        <v>1778559.6230819724</v>
      </c>
      <c r="BT20" s="96">
        <v>1354003.2567055793</v>
      </c>
      <c r="BU20" s="96">
        <v>5431639.4484798685</v>
      </c>
      <c r="BV20" s="96">
        <v>16745379.741446842</v>
      </c>
      <c r="BW20" s="97">
        <v>9909</v>
      </c>
      <c r="BX20" s="98">
        <v>16877.551794328388</v>
      </c>
      <c r="BY20" s="98">
        <v>6670.347105043933</v>
      </c>
      <c r="BZ20" s="98">
        <v>1243.6637959223031</v>
      </c>
      <c r="CA20" s="98">
        <v>7914.0109009662356</v>
      </c>
      <c r="CB20" s="99">
        <v>10392</v>
      </c>
      <c r="CC20" s="64">
        <v>16579.061544457276</v>
      </c>
      <c r="CD20" s="64">
        <v>6776.284386432626</v>
      </c>
      <c r="CE20" s="64">
        <v>1225.1339256229319</v>
      </c>
      <c r="CF20" s="64">
        <v>8001.418312055559</v>
      </c>
      <c r="CG20" s="90">
        <v>10423</v>
      </c>
      <c r="CH20" s="100">
        <v>17295.973312865775</v>
      </c>
      <c r="CI20" s="100">
        <v>7006.7018409253833</v>
      </c>
      <c r="CJ20" s="85">
        <v>1258.8731016038696</v>
      </c>
      <c r="CK20" s="85">
        <v>8265.5749425292524</v>
      </c>
      <c r="CL20" s="86">
        <f t="shared" si="6"/>
        <v>0.84769684984325411</v>
      </c>
      <c r="CM20" s="101">
        <f t="shared" si="4"/>
        <v>3.2498532758951537E-2</v>
      </c>
      <c r="CN20" s="101">
        <f t="shared" si="7"/>
        <v>-1.7685636726732956E-2</v>
      </c>
      <c r="CO20" s="101">
        <f t="shared" si="7"/>
        <v>1.5881824396902333E-2</v>
      </c>
      <c r="CP20" s="101">
        <f t="shared" si="7"/>
        <v>-1.4899420856445689E-2</v>
      </c>
      <c r="CQ20" s="101">
        <f t="shared" si="7"/>
        <v>1.104464122972737E-2</v>
      </c>
      <c r="CR20" s="102">
        <f t="shared" si="5"/>
        <v>-9.9174927408891556E-3</v>
      </c>
      <c r="CS20" s="102">
        <f t="shared" si="8"/>
        <v>4.3241999342729764E-2</v>
      </c>
      <c r="CT20" s="102">
        <f t="shared" si="8"/>
        <v>3.4003510087931899E-2</v>
      </c>
      <c r="CU20" s="102">
        <f t="shared" si="8"/>
        <v>2.7539173697914476E-2</v>
      </c>
      <c r="CV20" s="102">
        <f t="shared" si="8"/>
        <v>3.3013725838542118E-2</v>
      </c>
    </row>
    <row r="21" spans="1:100" ht="14.5" x14ac:dyDescent="0.35">
      <c r="A21" s="84">
        <v>210064</v>
      </c>
      <c r="B21" s="95" t="s">
        <v>17</v>
      </c>
      <c r="C21" s="96">
        <v>1348</v>
      </c>
      <c r="D21" s="96">
        <v>2194</v>
      </c>
      <c r="E21" s="96">
        <v>3946</v>
      </c>
      <c r="F21" s="96">
        <v>25225919.260000002</v>
      </c>
      <c r="G21" s="96">
        <v>4152019.21</v>
      </c>
      <c r="H21" s="96">
        <v>862349.18</v>
      </c>
      <c r="I21" s="96">
        <v>273636.17</v>
      </c>
      <c r="J21" s="96">
        <v>4782012.0699999994</v>
      </c>
      <c r="K21" s="96">
        <v>1148293.1199999999</v>
      </c>
      <c r="L21" s="96">
        <v>5802854.0300000003</v>
      </c>
      <c r="M21" s="96">
        <v>29225.25</v>
      </c>
      <c r="N21" s="96">
        <v>25009.916666666668</v>
      </c>
      <c r="O21" s="96">
        <v>301485.59999999998</v>
      </c>
      <c r="P21" s="96">
        <v>23644</v>
      </c>
      <c r="Q21" s="96">
        <v>45617.43</v>
      </c>
      <c r="R21" s="96">
        <v>22840.98</v>
      </c>
      <c r="S21" s="96">
        <v>1631246.94</v>
      </c>
      <c r="T21" s="96">
        <v>3256273.62</v>
      </c>
      <c r="U21" s="96">
        <v>6785711.3402855322</v>
      </c>
      <c r="V21" s="96">
        <v>3169799.8102833689</v>
      </c>
      <c r="W21" s="96">
        <v>2131315.5205225446</v>
      </c>
      <c r="X21" s="96">
        <v>2352142.634474549</v>
      </c>
      <c r="Y21" s="96">
        <v>6155286.407101809</v>
      </c>
      <c r="Z21" s="96">
        <v>26552174.92182266</v>
      </c>
      <c r="AA21" s="96">
        <v>1191</v>
      </c>
      <c r="AB21" s="96">
        <v>2247</v>
      </c>
      <c r="AC21" s="96">
        <v>4337</v>
      </c>
      <c r="AD21" s="96">
        <v>19531549</v>
      </c>
      <c r="AE21" s="96">
        <v>3689446</v>
      </c>
      <c r="AF21" s="96">
        <v>731007.8</v>
      </c>
      <c r="AG21" s="96">
        <v>246608.6</v>
      </c>
      <c r="AH21" s="96">
        <v>5445718.0899999999</v>
      </c>
      <c r="AI21" s="96">
        <v>1473185.13</v>
      </c>
      <c r="AJ21" s="96">
        <v>5261259</v>
      </c>
      <c r="AK21" s="96">
        <v>30361.083333333332</v>
      </c>
      <c r="AL21" s="96">
        <v>25985.166666666668</v>
      </c>
      <c r="AM21" s="96">
        <v>4193929.17</v>
      </c>
      <c r="AN21" s="96">
        <v>696066.53</v>
      </c>
      <c r="AO21" s="96">
        <v>375685.58</v>
      </c>
      <c r="AP21" s="96">
        <v>247031.36</v>
      </c>
      <c r="AQ21" s="96">
        <v>1719172.4</v>
      </c>
      <c r="AR21" s="96">
        <v>3418833.33</v>
      </c>
      <c r="AS21" s="96">
        <v>6457677.7994821612</v>
      </c>
      <c r="AT21" s="96">
        <v>3288155.2943344358</v>
      </c>
      <c r="AU21" s="96">
        <v>2254806.7206359161</v>
      </c>
      <c r="AV21" s="96">
        <v>2504251.2430980043</v>
      </c>
      <c r="AW21" s="96">
        <v>6751299.7445499357</v>
      </c>
      <c r="AX21" s="96">
        <v>27297502.840783156</v>
      </c>
      <c r="AY21" s="96">
        <v>1210</v>
      </c>
      <c r="AZ21" s="96">
        <v>2148</v>
      </c>
      <c r="BA21" s="96">
        <v>3954</v>
      </c>
      <c r="BB21" s="96">
        <v>20302892</v>
      </c>
      <c r="BC21" s="96">
        <v>3741171</v>
      </c>
      <c r="BD21" s="96">
        <v>832973.1</v>
      </c>
      <c r="BE21" s="96">
        <v>203641.5</v>
      </c>
      <c r="BF21" s="96">
        <v>4210155.3600000003</v>
      </c>
      <c r="BG21" s="96">
        <v>1330643.57</v>
      </c>
      <c r="BH21" s="96">
        <v>5016911</v>
      </c>
      <c r="BI21" s="96">
        <v>31224.083333333332</v>
      </c>
      <c r="BJ21" s="96">
        <v>26624.916666666668</v>
      </c>
      <c r="BK21" s="96">
        <v>4521350.3899999997</v>
      </c>
      <c r="BL21" s="96">
        <v>914976.23</v>
      </c>
      <c r="BM21" s="96">
        <v>485828.92</v>
      </c>
      <c r="BN21" s="96">
        <v>183356.22</v>
      </c>
      <c r="BO21" s="96">
        <v>1940176.87</v>
      </c>
      <c r="BP21" s="96">
        <v>3606839.76</v>
      </c>
      <c r="BQ21" s="96">
        <v>6929126.4996901099</v>
      </c>
      <c r="BR21" s="96">
        <v>3435391.5593609186</v>
      </c>
      <c r="BS21" s="96">
        <v>2505712.7787819598</v>
      </c>
      <c r="BT21" s="96">
        <v>2531989.2930199746</v>
      </c>
      <c r="BU21" s="96">
        <v>7321066.0180700859</v>
      </c>
      <c r="BV21" s="96">
        <v>28882640.341440395</v>
      </c>
      <c r="BW21" s="97">
        <v>3542</v>
      </c>
      <c r="BX21" s="98">
        <v>11927.465567476002</v>
      </c>
      <c r="BY21" s="98">
        <v>1513.2348118664131</v>
      </c>
      <c r="BZ21" s="98">
        <v>1801.8377258994756</v>
      </c>
      <c r="CA21" s="98">
        <v>3315.0725377658887</v>
      </c>
      <c r="CB21" s="99">
        <v>3438</v>
      </c>
      <c r="CC21" s="64">
        <v>10581.37685282141</v>
      </c>
      <c r="CD21" s="64">
        <v>1265.7624683368856</v>
      </c>
      <c r="CE21" s="64">
        <v>1788.0630454736802</v>
      </c>
      <c r="CF21" s="64">
        <v>3053.825513810566</v>
      </c>
      <c r="CG21" s="90">
        <v>3358</v>
      </c>
      <c r="CH21" s="100">
        <v>10612.980205479453</v>
      </c>
      <c r="CI21" s="100">
        <v>1199.7827908134957</v>
      </c>
      <c r="CJ21" s="85">
        <v>1853.0480129093191</v>
      </c>
      <c r="CK21" s="85">
        <v>3052.8308037228144</v>
      </c>
      <c r="CL21" s="86">
        <f t="shared" si="6"/>
        <v>0.39300664463631751</v>
      </c>
      <c r="CM21" s="101">
        <f t="shared" si="4"/>
        <v>-6.579098585979315E-2</v>
      </c>
      <c r="CN21" s="101">
        <f t="shared" si="7"/>
        <v>-0.11285622306260334</v>
      </c>
      <c r="CO21" s="101">
        <f t="shared" si="7"/>
        <v>-0.16353862704512911</v>
      </c>
      <c r="CP21" s="101">
        <f t="shared" si="7"/>
        <v>-7.6447952153511078E-3</v>
      </c>
      <c r="CQ21" s="101">
        <f t="shared" si="7"/>
        <v>-7.8805824300720584E-2</v>
      </c>
      <c r="CR21" s="102">
        <f t="shared" si="5"/>
        <v>-4.6738465413111996E-2</v>
      </c>
      <c r="CS21" s="102">
        <f t="shared" si="8"/>
        <v>2.9866956916495546E-3</v>
      </c>
      <c r="CT21" s="102">
        <f t="shared" si="8"/>
        <v>-5.2126429068545588E-2</v>
      </c>
      <c r="CU21" s="102">
        <f t="shared" si="8"/>
        <v>3.634377859334581E-2</v>
      </c>
      <c r="CV21" s="102">
        <f t="shared" si="8"/>
        <v>-3.2572590780088895E-4</v>
      </c>
    </row>
    <row r="22" spans="1:100" ht="14.5" x14ac:dyDescent="0.35">
      <c r="A22" s="84">
        <v>210045</v>
      </c>
      <c r="B22" s="95" t="s">
        <v>51</v>
      </c>
      <c r="C22" s="96">
        <v>280</v>
      </c>
      <c r="D22" s="96">
        <v>1</v>
      </c>
      <c r="E22" s="96">
        <v>333</v>
      </c>
      <c r="F22" s="96">
        <v>7950118.1600000001</v>
      </c>
      <c r="G22" s="96">
        <v>721641.56</v>
      </c>
      <c r="H22" s="96">
        <v>64412.480000000003</v>
      </c>
      <c r="I22" s="96">
        <v>39355.11</v>
      </c>
      <c r="J22" s="96">
        <v>137865.36000000002</v>
      </c>
      <c r="K22" s="96">
        <v>603681.96</v>
      </c>
      <c r="L22" s="96">
        <v>861794.23</v>
      </c>
      <c r="M22" s="96">
        <v>63543.25</v>
      </c>
      <c r="N22" s="96">
        <v>56805.083333333336</v>
      </c>
      <c r="O22" s="96">
        <v>0</v>
      </c>
      <c r="P22" s="96">
        <v>0</v>
      </c>
      <c r="Q22" s="96">
        <v>0</v>
      </c>
      <c r="R22" s="96">
        <v>0</v>
      </c>
      <c r="S22" s="96">
        <v>0</v>
      </c>
      <c r="T22" s="96">
        <v>0</v>
      </c>
      <c r="U22" s="96">
        <v>7445036.9544997737</v>
      </c>
      <c r="V22" s="96">
        <v>4897165.3964095544</v>
      </c>
      <c r="W22" s="96">
        <v>3469079.8633029908</v>
      </c>
      <c r="X22" s="96">
        <v>2879316.9571761889</v>
      </c>
      <c r="Y22" s="96">
        <v>10590483.689335305</v>
      </c>
      <c r="Z22" s="96">
        <v>36851436.213660166</v>
      </c>
      <c r="AA22" s="96">
        <v>603</v>
      </c>
      <c r="AB22" s="96">
        <v>0</v>
      </c>
      <c r="AC22" s="96">
        <v>629</v>
      </c>
      <c r="AD22" s="96">
        <v>18517071</v>
      </c>
      <c r="AE22" s="96">
        <v>1695488</v>
      </c>
      <c r="AF22" s="96">
        <v>149026.20000000001</v>
      </c>
      <c r="AG22" s="96">
        <v>76874.539999999994</v>
      </c>
      <c r="AH22" s="96">
        <v>305473.37</v>
      </c>
      <c r="AI22" s="96">
        <v>1114898.7</v>
      </c>
      <c r="AJ22" s="96">
        <v>1726443</v>
      </c>
      <c r="AK22" s="96">
        <v>65990.833333333328</v>
      </c>
      <c r="AL22" s="96">
        <v>59192.5</v>
      </c>
      <c r="AM22" s="96">
        <v>0</v>
      </c>
      <c r="AN22" s="96">
        <v>0</v>
      </c>
      <c r="AO22" s="96">
        <v>0</v>
      </c>
      <c r="AP22" s="96">
        <v>0</v>
      </c>
      <c r="AQ22" s="96">
        <v>0</v>
      </c>
      <c r="AR22" s="96">
        <v>0</v>
      </c>
      <c r="AS22" s="96">
        <v>7014861.7565039406</v>
      </c>
      <c r="AT22" s="96">
        <v>5190085.6450071456</v>
      </c>
      <c r="AU22" s="96">
        <v>3384477.9299932607</v>
      </c>
      <c r="AV22" s="96">
        <v>2866805.351860113</v>
      </c>
      <c r="AW22" s="96">
        <v>10938046.298408752</v>
      </c>
      <c r="AX22" s="96">
        <v>37906881.052877307</v>
      </c>
      <c r="AY22" s="96">
        <v>780</v>
      </c>
      <c r="AZ22" s="96">
        <v>0</v>
      </c>
      <c r="BA22" s="96">
        <v>981</v>
      </c>
      <c r="BB22" s="96">
        <v>22208502</v>
      </c>
      <c r="BC22" s="96">
        <v>2150837</v>
      </c>
      <c r="BD22" s="96">
        <v>190254.3</v>
      </c>
      <c r="BE22" s="96">
        <v>116160.8</v>
      </c>
      <c r="BF22" s="96">
        <v>513764.30999999994</v>
      </c>
      <c r="BG22" s="96">
        <v>1272239.6000000001</v>
      </c>
      <c r="BH22" s="96">
        <v>2128418</v>
      </c>
      <c r="BI22" s="96">
        <v>68040.833333333328</v>
      </c>
      <c r="BJ22" s="96">
        <v>61150.166666666664</v>
      </c>
      <c r="BK22" s="96">
        <v>0</v>
      </c>
      <c r="BL22" s="96">
        <v>0</v>
      </c>
      <c r="BM22" s="96">
        <v>0</v>
      </c>
      <c r="BN22" s="96">
        <v>0</v>
      </c>
      <c r="BO22" s="96">
        <v>0</v>
      </c>
      <c r="BP22" s="96">
        <v>0</v>
      </c>
      <c r="BQ22" s="96">
        <v>7483899.9688946782</v>
      </c>
      <c r="BR22" s="96">
        <v>5216023.4303938411</v>
      </c>
      <c r="BS22" s="96">
        <v>3774824.3565694476</v>
      </c>
      <c r="BT22" s="96">
        <v>3103454.3565035267</v>
      </c>
      <c r="BU22" s="96">
        <v>11293046.620975534</v>
      </c>
      <c r="BV22" s="96">
        <v>41168347.004695803</v>
      </c>
      <c r="BW22" s="97">
        <v>281</v>
      </c>
      <c r="BX22" s="98">
        <v>36935.476370106757</v>
      </c>
      <c r="BY22" s="98">
        <v>166.32853620108187</v>
      </c>
      <c r="BZ22" s="98">
        <v>1129.3101300068511</v>
      </c>
      <c r="CA22" s="98">
        <v>1295.6386662079331</v>
      </c>
      <c r="CB22" s="99">
        <v>603</v>
      </c>
      <c r="CC22" s="64">
        <v>39113.225223880596</v>
      </c>
      <c r="CD22" s="64">
        <v>362.87904369238305</v>
      </c>
      <c r="CE22" s="64">
        <v>1104.8664777585127</v>
      </c>
      <c r="CF22" s="64">
        <v>1467.7455214508957</v>
      </c>
      <c r="CG22" s="90">
        <v>780</v>
      </c>
      <c r="CH22" s="100">
        <v>36641.251294871799</v>
      </c>
      <c r="CI22" s="100">
        <v>426.52725825559895</v>
      </c>
      <c r="CJ22" s="85">
        <v>1145.6528360985058</v>
      </c>
      <c r="CK22" s="85">
        <v>1572.1800943541048</v>
      </c>
      <c r="CL22" s="86">
        <f t="shared" si="6"/>
        <v>0.27129669163686249</v>
      </c>
      <c r="CM22" s="101">
        <f t="shared" si="4"/>
        <v>1.0593563854707115</v>
      </c>
      <c r="CN22" s="101">
        <f t="shared" si="7"/>
        <v>5.8960897971154225E-2</v>
      </c>
      <c r="CO22" s="101">
        <f t="shared" si="7"/>
        <v>1.1817004585051034</v>
      </c>
      <c r="CP22" s="101">
        <f t="shared" si="7"/>
        <v>-2.1644764886851853E-2</v>
      </c>
      <c r="CQ22" s="101">
        <f t="shared" si="7"/>
        <v>0.13283553488464794</v>
      </c>
      <c r="CR22" s="102">
        <f t="shared" si="5"/>
        <v>0.25212108337655192</v>
      </c>
      <c r="CS22" s="102">
        <f t="shared" si="8"/>
        <v>-6.3200462627651888E-2</v>
      </c>
      <c r="CT22" s="102">
        <f t="shared" si="8"/>
        <v>0.17539787890636993</v>
      </c>
      <c r="CU22" s="102">
        <f t="shared" si="8"/>
        <v>3.6915192162167765E-2</v>
      </c>
      <c r="CV22" s="102">
        <f t="shared" si="8"/>
        <v>7.1153051654331279E-2</v>
      </c>
    </row>
    <row r="23" spans="1:100" ht="14.5" x14ac:dyDescent="0.35">
      <c r="A23" s="84">
        <v>210015</v>
      </c>
      <c r="B23" s="95" t="s">
        <v>50</v>
      </c>
      <c r="C23" s="96">
        <v>172</v>
      </c>
      <c r="D23" s="96">
        <v>668</v>
      </c>
      <c r="E23" s="96">
        <v>10163</v>
      </c>
      <c r="F23" s="96">
        <v>3080624.28</v>
      </c>
      <c r="G23" s="96">
        <v>349968.99</v>
      </c>
      <c r="H23" s="96">
        <v>164275.97</v>
      </c>
      <c r="I23" s="96">
        <v>26337.62</v>
      </c>
      <c r="J23" s="96">
        <v>1484396.59</v>
      </c>
      <c r="K23" s="96">
        <v>2356501.8400000003</v>
      </c>
      <c r="L23" s="96">
        <v>572793.16</v>
      </c>
      <c r="M23" s="96">
        <v>5349.5</v>
      </c>
      <c r="N23" s="96">
        <v>5023.666666666667</v>
      </c>
      <c r="O23" s="96">
        <v>0</v>
      </c>
      <c r="P23" s="96">
        <v>0</v>
      </c>
      <c r="Q23" s="96">
        <v>0</v>
      </c>
      <c r="R23" s="96">
        <v>0</v>
      </c>
      <c r="S23" s="96">
        <v>0</v>
      </c>
      <c r="T23" s="96">
        <v>0</v>
      </c>
      <c r="U23" s="96">
        <v>897990.17995786015</v>
      </c>
      <c r="V23" s="96">
        <v>640362.02233992179</v>
      </c>
      <c r="W23" s="96">
        <v>625727.0274059053</v>
      </c>
      <c r="X23" s="96">
        <v>451916.49801351811</v>
      </c>
      <c r="Y23" s="96">
        <v>1673628.0168303985</v>
      </c>
      <c r="Z23" s="96">
        <v>5225006.6831595926</v>
      </c>
      <c r="AA23" s="96">
        <v>190</v>
      </c>
      <c r="AB23" s="96">
        <v>649</v>
      </c>
      <c r="AC23" s="96">
        <v>9318</v>
      </c>
      <c r="AD23" s="96">
        <v>2177308</v>
      </c>
      <c r="AE23" s="96">
        <v>491597.7</v>
      </c>
      <c r="AF23" s="96">
        <v>136862.6</v>
      </c>
      <c r="AG23" s="96">
        <v>25678.2</v>
      </c>
      <c r="AH23" s="96">
        <v>1211895.17</v>
      </c>
      <c r="AI23" s="96">
        <v>1829418.25</v>
      </c>
      <c r="AJ23" s="96">
        <v>563177.9</v>
      </c>
      <c r="AK23" s="96">
        <v>5476.416666666667</v>
      </c>
      <c r="AL23" s="96">
        <v>5150.833333333333</v>
      </c>
      <c r="AM23" s="96">
        <v>0</v>
      </c>
      <c r="AN23" s="96">
        <v>0</v>
      </c>
      <c r="AO23" s="96">
        <v>0</v>
      </c>
      <c r="AP23" s="96">
        <v>0</v>
      </c>
      <c r="AQ23" s="96">
        <v>0</v>
      </c>
      <c r="AR23" s="96">
        <v>0</v>
      </c>
      <c r="AS23" s="96">
        <v>1058023.1313421447</v>
      </c>
      <c r="AT23" s="96">
        <v>609281.8628155546</v>
      </c>
      <c r="AU23" s="96">
        <v>629347.89462973108</v>
      </c>
      <c r="AV23" s="96">
        <v>477962.9228731019</v>
      </c>
      <c r="AW23" s="96">
        <v>1682384.9715019274</v>
      </c>
      <c r="AX23" s="96">
        <v>5362383.3041710416</v>
      </c>
      <c r="AY23" s="96">
        <v>171</v>
      </c>
      <c r="AZ23" s="96">
        <v>821</v>
      </c>
      <c r="BA23" s="96">
        <v>9686</v>
      </c>
      <c r="BB23" s="96">
        <v>1820722</v>
      </c>
      <c r="BC23" s="96">
        <v>247763</v>
      </c>
      <c r="BD23" s="96">
        <v>104905.7</v>
      </c>
      <c r="BE23" s="96">
        <v>23272.37</v>
      </c>
      <c r="BF23" s="96">
        <v>1480406.2700000003</v>
      </c>
      <c r="BG23" s="96">
        <v>1925053.36</v>
      </c>
      <c r="BH23" s="96">
        <v>599670.6</v>
      </c>
      <c r="BI23" s="96">
        <v>5632.25</v>
      </c>
      <c r="BJ23" s="96">
        <v>5317.916666666667</v>
      </c>
      <c r="BK23" s="96">
        <v>0</v>
      </c>
      <c r="BL23" s="96">
        <v>0</v>
      </c>
      <c r="BM23" s="96">
        <v>0</v>
      </c>
      <c r="BN23" s="96">
        <v>0</v>
      </c>
      <c r="BO23" s="96">
        <v>0</v>
      </c>
      <c r="BP23" s="96">
        <v>0</v>
      </c>
      <c r="BQ23" s="96">
        <v>1077508.3250035243</v>
      </c>
      <c r="BR23" s="96">
        <v>704798.54034338193</v>
      </c>
      <c r="BS23" s="96">
        <v>666357.24614467286</v>
      </c>
      <c r="BT23" s="96">
        <v>349892.18524185673</v>
      </c>
      <c r="BU23" s="96">
        <v>1759266.0749310541</v>
      </c>
      <c r="BV23" s="96">
        <v>5741071.8390156198</v>
      </c>
      <c r="BW23" s="97">
        <v>840</v>
      </c>
      <c r="BX23" s="98">
        <v>9565.3552976190495</v>
      </c>
      <c r="BY23" s="98">
        <v>1555.5040666709588</v>
      </c>
      <c r="BZ23" s="98">
        <v>1862.2438654401985</v>
      </c>
      <c r="CA23" s="98">
        <v>3417.7479321111573</v>
      </c>
      <c r="CB23" s="99">
        <v>839</v>
      </c>
      <c r="CC23" s="64">
        <v>7670.9628367103696</v>
      </c>
      <c r="CD23" s="64">
        <v>1216.8133896585005</v>
      </c>
      <c r="CE23" s="64">
        <v>1874.3429077217065</v>
      </c>
      <c r="CF23" s="64">
        <v>3091.156297380207</v>
      </c>
      <c r="CG23" s="90">
        <v>992</v>
      </c>
      <c r="CH23" s="100">
        <v>6251.8077620967751</v>
      </c>
      <c r="CI23" s="100">
        <v>1143.154153295033</v>
      </c>
      <c r="CJ23" s="85">
        <v>1907.2709636459733</v>
      </c>
      <c r="CK23" s="85">
        <v>3050.4251169410063</v>
      </c>
      <c r="CL23" s="86">
        <f t="shared" si="6"/>
        <v>0.37475240645848018</v>
      </c>
      <c r="CM23" s="101">
        <f t="shared" si="4"/>
        <v>-2.5849646766973877E-2</v>
      </c>
      <c r="CN23" s="101">
        <f t="shared" si="7"/>
        <v>-0.19804726557101549</v>
      </c>
      <c r="CO23" s="101">
        <f t="shared" si="7"/>
        <v>-0.21773692802829725</v>
      </c>
      <c r="CP23" s="101">
        <f t="shared" si="7"/>
        <v>6.4970235671297782E-3</v>
      </c>
      <c r="CQ23" s="101">
        <f t="shared" si="7"/>
        <v>-9.5557554629025376E-2</v>
      </c>
      <c r="CR23" s="102">
        <f t="shared" si="5"/>
        <v>0.14521144955196297</v>
      </c>
      <c r="CS23" s="102">
        <f t="shared" si="8"/>
        <v>-0.18500351322549069</v>
      </c>
      <c r="CT23" s="102">
        <f t="shared" si="8"/>
        <v>-6.0534537990365123E-2</v>
      </c>
      <c r="CU23" s="102">
        <f t="shared" si="8"/>
        <v>1.7567786443245526E-2</v>
      </c>
      <c r="CV23" s="102">
        <f t="shared" si="8"/>
        <v>-1.317668099594993E-2</v>
      </c>
    </row>
    <row r="24" spans="1:100" ht="14.5" x14ac:dyDescent="0.35">
      <c r="A24" s="84">
        <v>210056</v>
      </c>
      <c r="B24" s="95" t="s">
        <v>195</v>
      </c>
      <c r="C24" s="96">
        <v>6560</v>
      </c>
      <c r="D24" s="96">
        <v>8914</v>
      </c>
      <c r="E24" s="96">
        <v>33670</v>
      </c>
      <c r="F24" s="96">
        <v>109826782.58</v>
      </c>
      <c r="G24" s="96">
        <v>17664430.780000001</v>
      </c>
      <c r="H24" s="96">
        <v>4235199.16</v>
      </c>
      <c r="I24" s="96">
        <v>1577776.61</v>
      </c>
      <c r="J24" s="96">
        <v>25069087.27</v>
      </c>
      <c r="K24" s="96">
        <v>14335519.49</v>
      </c>
      <c r="L24" s="96">
        <v>20127378.77</v>
      </c>
      <c r="M24" s="96">
        <v>20873.583333333332</v>
      </c>
      <c r="N24" s="96">
        <v>19271.666666666668</v>
      </c>
      <c r="O24" s="96">
        <v>9843103.2200000007</v>
      </c>
      <c r="P24" s="96">
        <v>2044951.76</v>
      </c>
      <c r="Q24" s="96">
        <v>777237.3</v>
      </c>
      <c r="R24" s="96">
        <v>457463.24</v>
      </c>
      <c r="S24" s="96">
        <v>54282408.880000003</v>
      </c>
      <c r="T24" s="96">
        <v>71492392.959999993</v>
      </c>
      <c r="U24" s="96">
        <v>2586127.8959326986</v>
      </c>
      <c r="V24" s="96">
        <v>2685519.40625952</v>
      </c>
      <c r="W24" s="96">
        <v>1724378.0480427048</v>
      </c>
      <c r="X24" s="96">
        <v>1465276.6474557947</v>
      </c>
      <c r="Y24" s="96">
        <v>3988328.1167754973</v>
      </c>
      <c r="Z24" s="96">
        <v>19668966.639170047</v>
      </c>
      <c r="AA24" s="96">
        <v>7086</v>
      </c>
      <c r="AB24" s="96">
        <v>9438</v>
      </c>
      <c r="AC24" s="96">
        <v>34315</v>
      </c>
      <c r="AD24" s="96">
        <v>107290000</v>
      </c>
      <c r="AE24" s="96">
        <v>18412391</v>
      </c>
      <c r="AF24" s="96">
        <v>4248049</v>
      </c>
      <c r="AG24" s="96">
        <v>1608654</v>
      </c>
      <c r="AH24" s="96">
        <v>24429141.219999999</v>
      </c>
      <c r="AI24" s="96">
        <v>15401382.800000001</v>
      </c>
      <c r="AJ24" s="96">
        <v>19981732</v>
      </c>
      <c r="AK24" s="96">
        <v>21605.5</v>
      </c>
      <c r="AL24" s="96">
        <v>20001.083333333332</v>
      </c>
      <c r="AM24" s="96">
        <v>127740861.46000002</v>
      </c>
      <c r="AN24" s="96">
        <v>24355113.699999999</v>
      </c>
      <c r="AO24" s="96">
        <v>8852216.1000000015</v>
      </c>
      <c r="AP24" s="96">
        <v>5135958.54</v>
      </c>
      <c r="AQ24" s="96">
        <v>58440158.940000005</v>
      </c>
      <c r="AR24" s="96">
        <v>72148505.700000003</v>
      </c>
      <c r="AS24" s="96">
        <v>2895301.1731713633</v>
      </c>
      <c r="AT24" s="96">
        <v>2925465.2271154737</v>
      </c>
      <c r="AU24" s="96">
        <v>1781492.3400730691</v>
      </c>
      <c r="AV24" s="96">
        <v>1474032.9637902754</v>
      </c>
      <c r="AW24" s="96">
        <v>4281905.0243223114</v>
      </c>
      <c r="AX24" s="96">
        <v>19818222.574554991</v>
      </c>
      <c r="AY24" s="96">
        <v>6829</v>
      </c>
      <c r="AZ24" s="96">
        <v>9534</v>
      </c>
      <c r="BA24" s="96">
        <v>34157</v>
      </c>
      <c r="BB24" s="96">
        <v>109240000</v>
      </c>
      <c r="BC24" s="96">
        <v>18520340</v>
      </c>
      <c r="BD24" s="96">
        <v>4978029</v>
      </c>
      <c r="BE24" s="96">
        <v>1705815</v>
      </c>
      <c r="BF24" s="96">
        <v>26875897.93</v>
      </c>
      <c r="BG24" s="96">
        <v>17522067.260000002</v>
      </c>
      <c r="BH24" s="96">
        <v>21340451</v>
      </c>
      <c r="BI24" s="96">
        <v>22055.75</v>
      </c>
      <c r="BJ24" s="96">
        <v>20427.916666666668</v>
      </c>
      <c r="BK24" s="96">
        <v>127309788.86</v>
      </c>
      <c r="BL24" s="96">
        <v>24992544.68</v>
      </c>
      <c r="BM24" s="96">
        <v>10011012.800000001</v>
      </c>
      <c r="BN24" s="96">
        <v>4843099.04</v>
      </c>
      <c r="BO24" s="96">
        <v>63704516.840000004</v>
      </c>
      <c r="BP24" s="96">
        <v>78608656.039999992</v>
      </c>
      <c r="BQ24" s="96">
        <v>3252353.5830887267</v>
      </c>
      <c r="BR24" s="96">
        <v>2904211.6830251757</v>
      </c>
      <c r="BS24" s="96">
        <v>2029075.6924238303</v>
      </c>
      <c r="BT24" s="96">
        <v>1420519.3944890103</v>
      </c>
      <c r="BU24" s="96">
        <v>4722317.0092133898</v>
      </c>
      <c r="BV24" s="96">
        <v>21821517.267737888</v>
      </c>
      <c r="BW24" s="97">
        <v>15474</v>
      </c>
      <c r="BX24" s="98">
        <v>12461.947438283574</v>
      </c>
      <c r="BY24" s="98">
        <v>9475.3565932736346</v>
      </c>
      <c r="BZ24" s="98">
        <v>1632.928039519451</v>
      </c>
      <c r="CA24" s="98">
        <v>11108.284632793086</v>
      </c>
      <c r="CB24" s="99">
        <v>16524</v>
      </c>
      <c r="CC24" s="64">
        <v>11581.417938755751</v>
      </c>
      <c r="CD24" s="64">
        <v>9079.5991369624862</v>
      </c>
      <c r="CE24" s="64">
        <v>1625.0328345075991</v>
      </c>
      <c r="CF24" s="64">
        <v>10704.631971470086</v>
      </c>
      <c r="CG24" s="90">
        <v>16363</v>
      </c>
      <c r="CH24" s="100">
        <v>12233.85688382326</v>
      </c>
      <c r="CI24" s="100">
        <v>9313.7199076312863</v>
      </c>
      <c r="CJ24" s="85">
        <v>1734.9301327315504</v>
      </c>
      <c r="CK24" s="85">
        <v>11048.650040362838</v>
      </c>
      <c r="CL24" s="86">
        <f t="shared" si="6"/>
        <v>0.84297356451751848</v>
      </c>
      <c r="CM24" s="101">
        <f t="shared" si="4"/>
        <v>2.8912278108524037E-2</v>
      </c>
      <c r="CN24" s="101">
        <f t="shared" si="7"/>
        <v>-7.0657455737841102E-2</v>
      </c>
      <c r="CO24" s="101">
        <f t="shared" si="7"/>
        <v>-4.1767025062897201E-2</v>
      </c>
      <c r="CP24" s="101">
        <f t="shared" si="7"/>
        <v>-4.834998738937335E-3</v>
      </c>
      <c r="CQ24" s="101">
        <f t="shared" si="7"/>
        <v>-3.6337983286039099E-2</v>
      </c>
      <c r="CR24" s="102">
        <f t="shared" si="5"/>
        <v>-3.0434428019118998E-2</v>
      </c>
      <c r="CS24" s="102">
        <f t="shared" si="8"/>
        <v>5.6334979750985781E-2</v>
      </c>
      <c r="CT24" s="102">
        <f t="shared" si="8"/>
        <v>2.5785364214562012E-2</v>
      </c>
      <c r="CU24" s="102">
        <f t="shared" si="8"/>
        <v>6.7627740123325841E-2</v>
      </c>
      <c r="CV24" s="102">
        <f t="shared" si="8"/>
        <v>3.2137309326432328E-2</v>
      </c>
    </row>
    <row r="25" spans="1:100" ht="14.5" x14ac:dyDescent="0.35">
      <c r="A25" s="84">
        <v>210034</v>
      </c>
      <c r="B25" s="95" t="s">
        <v>196</v>
      </c>
      <c r="C25" s="96">
        <v>4226</v>
      </c>
      <c r="D25" s="96">
        <v>6499</v>
      </c>
      <c r="E25" s="96">
        <v>65336</v>
      </c>
      <c r="F25" s="96">
        <v>68666613.200000003</v>
      </c>
      <c r="G25" s="96">
        <v>11423859.359999999</v>
      </c>
      <c r="H25" s="96">
        <v>3145812.85</v>
      </c>
      <c r="I25" s="96">
        <v>696664.26</v>
      </c>
      <c r="J25" s="96">
        <v>17629195.099999998</v>
      </c>
      <c r="K25" s="96">
        <v>14905286.970000001</v>
      </c>
      <c r="L25" s="96">
        <v>13678544.699999999</v>
      </c>
      <c r="M25" s="96">
        <v>23110.25</v>
      </c>
      <c r="N25" s="96">
        <v>21056.833333333332</v>
      </c>
      <c r="O25" s="96">
        <v>1860724.2799999998</v>
      </c>
      <c r="P25" s="96">
        <v>392874.18</v>
      </c>
      <c r="Q25" s="96">
        <v>119996.78</v>
      </c>
      <c r="R25" s="96">
        <v>55741.74</v>
      </c>
      <c r="S25" s="96">
        <v>14861538.880000001</v>
      </c>
      <c r="T25" s="96">
        <v>12933105</v>
      </c>
      <c r="U25" s="96">
        <v>3001102.6414317014</v>
      </c>
      <c r="V25" s="96">
        <v>2138709.7071761708</v>
      </c>
      <c r="W25" s="96">
        <v>1447893.7036380174</v>
      </c>
      <c r="X25" s="96">
        <v>1362536.9635668823</v>
      </c>
      <c r="Y25" s="96">
        <v>4716488.5671108896</v>
      </c>
      <c r="Z25" s="96">
        <v>15329282.564523963</v>
      </c>
      <c r="AA25" s="96">
        <v>4376</v>
      </c>
      <c r="AB25" s="96">
        <v>6926</v>
      </c>
      <c r="AC25" s="96">
        <v>70341</v>
      </c>
      <c r="AD25" s="96">
        <v>71448809</v>
      </c>
      <c r="AE25" s="96">
        <v>11292538</v>
      </c>
      <c r="AF25" s="96">
        <v>3055173</v>
      </c>
      <c r="AG25" s="96">
        <v>728968</v>
      </c>
      <c r="AH25" s="96">
        <v>22010479.57</v>
      </c>
      <c r="AI25" s="96">
        <v>15594461.4</v>
      </c>
      <c r="AJ25" s="96">
        <v>13405912</v>
      </c>
      <c r="AK25" s="96">
        <v>23812.75</v>
      </c>
      <c r="AL25" s="96">
        <v>21745.166666666668</v>
      </c>
      <c r="AM25" s="96">
        <v>25705292.619999997</v>
      </c>
      <c r="AN25" s="96">
        <v>5276672.74</v>
      </c>
      <c r="AO25" s="96">
        <v>1814328.94</v>
      </c>
      <c r="AP25" s="96">
        <v>1108411.52</v>
      </c>
      <c r="AQ25" s="96">
        <v>17323193.599999998</v>
      </c>
      <c r="AR25" s="96">
        <v>13351930.84</v>
      </c>
      <c r="AS25" s="96">
        <v>2778072.4672804633</v>
      </c>
      <c r="AT25" s="96">
        <v>2025528.8609637513</v>
      </c>
      <c r="AU25" s="96">
        <v>1413981.0541981969</v>
      </c>
      <c r="AV25" s="96">
        <v>1269477.7900054385</v>
      </c>
      <c r="AW25" s="96">
        <v>4978062.46223843</v>
      </c>
      <c r="AX25" s="96">
        <v>15753631.864143627</v>
      </c>
      <c r="AY25" s="96">
        <v>4114</v>
      </c>
      <c r="AZ25" s="96">
        <v>6914</v>
      </c>
      <c r="BA25" s="96">
        <v>71713</v>
      </c>
      <c r="BB25" s="96">
        <v>68875242</v>
      </c>
      <c r="BC25" s="96">
        <v>11216137</v>
      </c>
      <c r="BD25" s="96">
        <v>3012295</v>
      </c>
      <c r="BE25" s="96">
        <v>749612</v>
      </c>
      <c r="BF25" s="96">
        <v>22442500.440000001</v>
      </c>
      <c r="BG25" s="96">
        <v>16718359.1</v>
      </c>
      <c r="BH25" s="96">
        <v>13054563</v>
      </c>
      <c r="BI25" s="96">
        <v>24291.833333333332</v>
      </c>
      <c r="BJ25" s="96">
        <v>22123.25</v>
      </c>
      <c r="BK25" s="96">
        <v>27996787.799999997</v>
      </c>
      <c r="BL25" s="96">
        <v>4823707.3</v>
      </c>
      <c r="BM25" s="96">
        <v>1955819.58</v>
      </c>
      <c r="BN25" s="96">
        <v>1333118.56</v>
      </c>
      <c r="BO25" s="96">
        <v>16607804.039999999</v>
      </c>
      <c r="BP25" s="96">
        <v>14117963.5</v>
      </c>
      <c r="BQ25" s="96">
        <v>2841691.9471208565</v>
      </c>
      <c r="BR25" s="96">
        <v>2087041.3452212187</v>
      </c>
      <c r="BS25" s="96">
        <v>1508568.6504659832</v>
      </c>
      <c r="BT25" s="96">
        <v>1470295.8438636952</v>
      </c>
      <c r="BU25" s="96">
        <v>5165625.0916934116</v>
      </c>
      <c r="BV25" s="96">
        <v>16666381.335388161</v>
      </c>
      <c r="BW25" s="97">
        <v>10725</v>
      </c>
      <c r="BX25" s="98">
        <v>12134.822978088578</v>
      </c>
      <c r="BY25" s="98">
        <v>5826.5302396039206</v>
      </c>
      <c r="BZ25" s="98">
        <v>1295.9978461284625</v>
      </c>
      <c r="CA25" s="98">
        <v>7122.5280857323833</v>
      </c>
      <c r="CB25" s="99">
        <v>11302</v>
      </c>
      <c r="CC25" s="64">
        <v>12169.203766589984</v>
      </c>
      <c r="CD25" s="64">
        <v>5979.4260190218301</v>
      </c>
      <c r="CE25" s="64">
        <v>1267.8071376540465</v>
      </c>
      <c r="CF25" s="64">
        <v>7247.2331566758767</v>
      </c>
      <c r="CG25" s="90">
        <v>11028</v>
      </c>
      <c r="CH25" s="100">
        <v>12338.475565832427</v>
      </c>
      <c r="CI25" s="100">
        <v>5812.1183988914654</v>
      </c>
      <c r="CJ25" s="85">
        <v>1312.3603555796735</v>
      </c>
      <c r="CK25" s="85">
        <v>7124.4787544711398</v>
      </c>
      <c r="CL25" s="86">
        <f t="shared" si="6"/>
        <v>0.81579559701036786</v>
      </c>
      <c r="CM25" s="101">
        <f t="shared" si="4"/>
        <v>2.0441990172274771E-2</v>
      </c>
      <c r="CN25" s="101">
        <f t="shared" si="7"/>
        <v>2.8332336255325608E-3</v>
      </c>
      <c r="CO25" s="101">
        <f t="shared" si="7"/>
        <v>2.6241308828820697E-2</v>
      </c>
      <c r="CP25" s="101">
        <f t="shared" si="7"/>
        <v>-2.1752126022917539E-2</v>
      </c>
      <c r="CQ25" s="101">
        <f t="shared" si="7"/>
        <v>1.7508540428685437E-2</v>
      </c>
      <c r="CR25" s="102">
        <f t="shared" si="5"/>
        <v>-4.091904264645907E-2</v>
      </c>
      <c r="CS25" s="102">
        <f t="shared" si="8"/>
        <v>1.3909850018878789E-2</v>
      </c>
      <c r="CT25" s="102">
        <f t="shared" si="8"/>
        <v>-2.7980548567391517E-2</v>
      </c>
      <c r="CU25" s="102">
        <f t="shared" si="8"/>
        <v>3.5141952275224098E-2</v>
      </c>
      <c r="CV25" s="102">
        <f t="shared" si="8"/>
        <v>-1.6938105833073758E-2</v>
      </c>
    </row>
    <row r="26" spans="1:100" ht="14.5" x14ac:dyDescent="0.35">
      <c r="A26" s="84">
        <v>210018</v>
      </c>
      <c r="B26" s="95" t="s">
        <v>49</v>
      </c>
      <c r="C26" s="96">
        <v>2171</v>
      </c>
      <c r="D26" s="96">
        <v>3492</v>
      </c>
      <c r="E26" s="96">
        <v>12939</v>
      </c>
      <c r="F26" s="96">
        <v>42080064.390000001</v>
      </c>
      <c r="G26" s="96">
        <v>5688502.6900000004</v>
      </c>
      <c r="H26" s="96">
        <v>1522681.59</v>
      </c>
      <c r="I26" s="96">
        <v>352838.85</v>
      </c>
      <c r="J26" s="96">
        <v>7155047.4100000011</v>
      </c>
      <c r="K26" s="96">
        <v>3368900.5300000003</v>
      </c>
      <c r="L26" s="96">
        <v>7196603.4500000002</v>
      </c>
      <c r="M26" s="96">
        <v>12024.75</v>
      </c>
      <c r="N26" s="96">
        <v>11018.583333333334</v>
      </c>
      <c r="O26" s="96">
        <v>0</v>
      </c>
      <c r="P26" s="96">
        <v>0</v>
      </c>
      <c r="Q26" s="96">
        <v>0</v>
      </c>
      <c r="R26" s="96">
        <v>0</v>
      </c>
      <c r="S26" s="96">
        <v>0</v>
      </c>
      <c r="T26" s="96">
        <v>0</v>
      </c>
      <c r="U26" s="96">
        <v>1601304.1897288584</v>
      </c>
      <c r="V26" s="96">
        <v>1506439.5174608792</v>
      </c>
      <c r="W26" s="96">
        <v>1080296.7452489317</v>
      </c>
      <c r="X26" s="96">
        <v>703968.79661810631</v>
      </c>
      <c r="Y26" s="96">
        <v>2447002.5820739702</v>
      </c>
      <c r="Z26" s="96">
        <v>10506671.781466128</v>
      </c>
      <c r="AA26" s="96">
        <v>2116</v>
      </c>
      <c r="AB26" s="96">
        <v>3645</v>
      </c>
      <c r="AC26" s="96">
        <v>12008</v>
      </c>
      <c r="AD26" s="96">
        <v>39665636</v>
      </c>
      <c r="AE26" s="96">
        <v>4530291</v>
      </c>
      <c r="AF26" s="96">
        <v>1244102</v>
      </c>
      <c r="AG26" s="96">
        <v>343750.5</v>
      </c>
      <c r="AH26" s="96">
        <v>8379352.9300000006</v>
      </c>
      <c r="AI26" s="96">
        <v>3236642.31</v>
      </c>
      <c r="AJ26" s="96">
        <v>6730669</v>
      </c>
      <c r="AK26" s="96">
        <v>12293.5</v>
      </c>
      <c r="AL26" s="96">
        <v>11298.75</v>
      </c>
      <c r="AM26" s="96">
        <v>0</v>
      </c>
      <c r="AN26" s="96">
        <v>0</v>
      </c>
      <c r="AO26" s="96">
        <v>0</v>
      </c>
      <c r="AP26" s="96">
        <v>0</v>
      </c>
      <c r="AQ26" s="96">
        <v>0</v>
      </c>
      <c r="AR26" s="96">
        <v>0</v>
      </c>
      <c r="AS26" s="96">
        <v>1415632.0047716857</v>
      </c>
      <c r="AT26" s="96">
        <v>1366420.1866572513</v>
      </c>
      <c r="AU26" s="96">
        <v>983857.4857087289</v>
      </c>
      <c r="AV26" s="96">
        <v>807860.69135143189</v>
      </c>
      <c r="AW26" s="96">
        <v>2726501.7552851737</v>
      </c>
      <c r="AX26" s="96">
        <v>10408600.060832782</v>
      </c>
      <c r="AY26" s="96">
        <v>2082</v>
      </c>
      <c r="AZ26" s="96">
        <v>3926</v>
      </c>
      <c r="BA26" s="96">
        <v>11287</v>
      </c>
      <c r="BB26" s="96">
        <v>41001502</v>
      </c>
      <c r="BC26" s="96">
        <v>5204928</v>
      </c>
      <c r="BD26" s="96">
        <v>1419342</v>
      </c>
      <c r="BE26" s="96">
        <v>386475.8</v>
      </c>
      <c r="BF26" s="96">
        <v>8663059.5599999987</v>
      </c>
      <c r="BG26" s="96">
        <v>3555018.24</v>
      </c>
      <c r="BH26" s="96">
        <v>7076475</v>
      </c>
      <c r="BI26" s="96">
        <v>12464.416666666666</v>
      </c>
      <c r="BJ26" s="96">
        <v>11424.333333333334</v>
      </c>
      <c r="BK26" s="96">
        <v>0</v>
      </c>
      <c r="BL26" s="96">
        <v>0</v>
      </c>
      <c r="BM26" s="96">
        <v>0</v>
      </c>
      <c r="BN26" s="96">
        <v>0</v>
      </c>
      <c r="BO26" s="96">
        <v>0</v>
      </c>
      <c r="BP26" s="96">
        <v>0</v>
      </c>
      <c r="BQ26" s="96">
        <v>1709776.0129306987</v>
      </c>
      <c r="BR26" s="96">
        <v>1403920.0598323739</v>
      </c>
      <c r="BS26" s="96">
        <v>1177707.7082732944</v>
      </c>
      <c r="BT26" s="96">
        <v>826074.58394360472</v>
      </c>
      <c r="BU26" s="96">
        <v>2827925.7050756393</v>
      </c>
      <c r="BV26" s="96">
        <v>11177667.68642538</v>
      </c>
      <c r="BW26" s="97">
        <v>5663</v>
      </c>
      <c r="BX26" s="98">
        <v>11895.574591206076</v>
      </c>
      <c r="BY26" s="98">
        <v>5736.7345405512506</v>
      </c>
      <c r="BZ26" s="98">
        <v>1582.4490278217411</v>
      </c>
      <c r="CA26" s="98">
        <v>7319.1835683729914</v>
      </c>
      <c r="CB26" s="99">
        <v>5761</v>
      </c>
      <c r="CC26" s="64">
        <v>11131.824985245617</v>
      </c>
      <c r="CD26" s="64">
        <v>5348.0048099486994</v>
      </c>
      <c r="CE26" s="64">
        <v>1534.5748490535925</v>
      </c>
      <c r="CF26" s="64">
        <v>6882.579659002291</v>
      </c>
      <c r="CG26" s="90">
        <v>6008</v>
      </c>
      <c r="CH26" s="100">
        <v>11202.862949400798</v>
      </c>
      <c r="CI26" s="100">
        <v>5540.8446978060501</v>
      </c>
      <c r="CJ26" s="85">
        <v>1636.5110593112604</v>
      </c>
      <c r="CK26" s="85">
        <v>7177.3557571173096</v>
      </c>
      <c r="CL26" s="86">
        <f t="shared" si="6"/>
        <v>0.77198969722401745</v>
      </c>
      <c r="CM26" s="101">
        <f t="shared" si="4"/>
        <v>-7.9200450476629713E-3</v>
      </c>
      <c r="CN26" s="101">
        <f t="shared" si="7"/>
        <v>-6.4204515730166389E-2</v>
      </c>
      <c r="CO26" s="101">
        <f t="shared" si="7"/>
        <v>-6.7761498785543828E-2</v>
      </c>
      <c r="CP26" s="101">
        <f t="shared" si="7"/>
        <v>-3.0253220120491253E-2</v>
      </c>
      <c r="CQ26" s="101">
        <f t="shared" si="7"/>
        <v>-5.9651996058319168E-2</v>
      </c>
      <c r="CR26" s="102">
        <f t="shared" si="5"/>
        <v>3.1410579843772046E-2</v>
      </c>
      <c r="CS26" s="102">
        <f t="shared" si="8"/>
        <v>6.3815200337173916E-3</v>
      </c>
      <c r="CT26" s="102">
        <f t="shared" si="8"/>
        <v>3.6058286166575249E-2</v>
      </c>
      <c r="CU26" s="102">
        <f t="shared" si="8"/>
        <v>6.6426352758573115E-2</v>
      </c>
      <c r="CV26" s="102">
        <f t="shared" si="8"/>
        <v>4.2829304231801535E-2</v>
      </c>
    </row>
    <row r="27" spans="1:100" ht="14.5" x14ac:dyDescent="0.35">
      <c r="A27" s="84">
        <v>210062</v>
      </c>
      <c r="B27" s="95" t="s">
        <v>22</v>
      </c>
      <c r="C27" s="96">
        <v>3083</v>
      </c>
      <c r="D27" s="96">
        <v>5270</v>
      </c>
      <c r="E27" s="96">
        <v>10710</v>
      </c>
      <c r="F27" s="96">
        <v>41460869.469999999</v>
      </c>
      <c r="G27" s="96">
        <v>10512445.300000001</v>
      </c>
      <c r="H27" s="96">
        <v>1992093.94</v>
      </c>
      <c r="I27" s="96">
        <v>807069.89</v>
      </c>
      <c r="J27" s="96">
        <v>12019986.000000002</v>
      </c>
      <c r="K27" s="96">
        <v>7278271.2399999993</v>
      </c>
      <c r="L27" s="96">
        <v>12493920.859999999</v>
      </c>
      <c r="M27" s="96">
        <v>28703.416666666668</v>
      </c>
      <c r="N27" s="96">
        <v>25049.166666666668</v>
      </c>
      <c r="O27" s="96">
        <v>652605.66</v>
      </c>
      <c r="P27" s="96">
        <v>84127.59</v>
      </c>
      <c r="Q27" s="96">
        <v>63984.28</v>
      </c>
      <c r="R27" s="96">
        <v>59559.37</v>
      </c>
      <c r="S27" s="96">
        <v>4179293.51</v>
      </c>
      <c r="T27" s="96">
        <v>7169300.9800000004</v>
      </c>
      <c r="U27" s="96">
        <v>5554343.2316481955</v>
      </c>
      <c r="V27" s="96">
        <v>2414315.8198618563</v>
      </c>
      <c r="W27" s="96">
        <v>1876380.5549781511</v>
      </c>
      <c r="X27" s="96">
        <v>1657181.5790104037</v>
      </c>
      <c r="Y27" s="96">
        <v>4846170.7938643759</v>
      </c>
      <c r="Z27" s="96">
        <v>24986629.303727046</v>
      </c>
      <c r="AA27" s="96">
        <v>3380</v>
      </c>
      <c r="AB27" s="96">
        <v>5168</v>
      </c>
      <c r="AC27" s="96">
        <v>10575</v>
      </c>
      <c r="AD27" s="96">
        <v>42310187</v>
      </c>
      <c r="AE27" s="96">
        <v>11496554</v>
      </c>
      <c r="AF27" s="96">
        <v>2130916</v>
      </c>
      <c r="AG27" s="96">
        <v>821347.1</v>
      </c>
      <c r="AH27" s="96">
        <v>10473519.729999999</v>
      </c>
      <c r="AI27" s="96">
        <v>8306982.2800000003</v>
      </c>
      <c r="AJ27" s="96">
        <v>12930650</v>
      </c>
      <c r="AK27" s="96">
        <v>29382.916666666668</v>
      </c>
      <c r="AL27" s="96">
        <v>25599.166666666668</v>
      </c>
      <c r="AM27" s="96">
        <v>7600728.46</v>
      </c>
      <c r="AN27" s="96">
        <v>1823336.8</v>
      </c>
      <c r="AO27" s="96">
        <v>764566.09</v>
      </c>
      <c r="AP27" s="96">
        <v>883149.17</v>
      </c>
      <c r="AQ27" s="96">
        <v>4544206.1300000008</v>
      </c>
      <c r="AR27" s="96">
        <v>8141282.6900000004</v>
      </c>
      <c r="AS27" s="96">
        <v>5842395.7794772815</v>
      </c>
      <c r="AT27" s="96">
        <v>2814001.7982846978</v>
      </c>
      <c r="AU27" s="96">
        <v>2102104.2784702345</v>
      </c>
      <c r="AV27" s="96">
        <v>2392249.953561407</v>
      </c>
      <c r="AW27" s="96">
        <v>4909402.5134904236</v>
      </c>
      <c r="AX27" s="96">
        <v>26145324.005523786</v>
      </c>
      <c r="AY27" s="96">
        <v>3033</v>
      </c>
      <c r="AZ27" s="96">
        <v>5426</v>
      </c>
      <c r="BA27" s="96">
        <v>10626</v>
      </c>
      <c r="BB27" s="96">
        <v>40229583</v>
      </c>
      <c r="BC27" s="96">
        <v>10377548</v>
      </c>
      <c r="BD27" s="96">
        <v>2571530</v>
      </c>
      <c r="BE27" s="96">
        <v>864714</v>
      </c>
      <c r="BF27" s="96">
        <v>12531016.250000002</v>
      </c>
      <c r="BG27" s="96">
        <v>8984270.0199999996</v>
      </c>
      <c r="BH27" s="96">
        <v>12523737</v>
      </c>
      <c r="BI27" s="96">
        <v>29730.666666666668</v>
      </c>
      <c r="BJ27" s="96">
        <v>25794.583333333332</v>
      </c>
      <c r="BK27" s="96">
        <v>5968519.04</v>
      </c>
      <c r="BL27" s="96">
        <v>1465834.39</v>
      </c>
      <c r="BM27" s="96">
        <v>879793.72</v>
      </c>
      <c r="BN27" s="96">
        <v>857105.62</v>
      </c>
      <c r="BO27" s="96">
        <v>5469400.2999999998</v>
      </c>
      <c r="BP27" s="96">
        <v>8100810.2599999998</v>
      </c>
      <c r="BQ27" s="96">
        <v>5231651.5697852746</v>
      </c>
      <c r="BR27" s="96">
        <v>2593499.9829062941</v>
      </c>
      <c r="BS27" s="96">
        <v>2183797.2036776692</v>
      </c>
      <c r="BT27" s="96">
        <v>2562035.0098553151</v>
      </c>
      <c r="BU27" s="96">
        <v>5163772.908226816</v>
      </c>
      <c r="BV27" s="96">
        <v>26913663.628158472</v>
      </c>
      <c r="BW27" s="97">
        <v>8353</v>
      </c>
      <c r="BX27" s="98">
        <v>10363.301412666107</v>
      </c>
      <c r="BY27" s="98">
        <v>3177.4126107454213</v>
      </c>
      <c r="BZ27" s="98">
        <v>1591.6963151615973</v>
      </c>
      <c r="CA27" s="98">
        <v>4769.1089259070186</v>
      </c>
      <c r="CB27" s="99">
        <v>8548</v>
      </c>
      <c r="CC27" s="64">
        <v>10349.807687178287</v>
      </c>
      <c r="CD27" s="64">
        <v>3170.4580154685245</v>
      </c>
      <c r="CE27" s="64">
        <v>1660.6792918214787</v>
      </c>
      <c r="CF27" s="64">
        <v>4831.1373072900033</v>
      </c>
      <c r="CG27" s="90">
        <v>8459</v>
      </c>
      <c r="CH27" s="100">
        <v>10412.861835914409</v>
      </c>
      <c r="CI27" s="100">
        <v>3137.3843654968086</v>
      </c>
      <c r="CJ27" s="85">
        <v>1666.4014353448511</v>
      </c>
      <c r="CK27" s="85">
        <v>4803.7858008416597</v>
      </c>
      <c r="CL27" s="86">
        <f t="shared" si="6"/>
        <v>0.65310663205405939</v>
      </c>
      <c r="CM27" s="101">
        <f t="shared" si="4"/>
        <v>1.3582645954928196E-3</v>
      </c>
      <c r="CN27" s="101">
        <f t="shared" si="7"/>
        <v>-1.3020682261859484E-3</v>
      </c>
      <c r="CO27" s="101">
        <f t="shared" si="7"/>
        <v>-2.1887605196057036E-3</v>
      </c>
      <c r="CP27" s="101">
        <f t="shared" si="7"/>
        <v>4.3339282753116048E-2</v>
      </c>
      <c r="CQ27" s="101">
        <f t="shared" si="7"/>
        <v>1.3006283216982162E-2</v>
      </c>
      <c r="CR27" s="102">
        <f t="shared" si="5"/>
        <v>-1.790879369305276E-2</v>
      </c>
      <c r="CS27" s="102">
        <f t="shared" si="8"/>
        <v>6.092301484426299E-3</v>
      </c>
      <c r="CT27" s="102">
        <f t="shared" si="8"/>
        <v>-1.0431820831675154E-2</v>
      </c>
      <c r="CU27" s="102">
        <f t="shared" si="8"/>
        <v>3.4456644046523266E-3</v>
      </c>
      <c r="CV27" s="102">
        <f t="shared" si="8"/>
        <v>-5.661504674493778E-3</v>
      </c>
    </row>
    <row r="28" spans="1:100" ht="14.5" x14ac:dyDescent="0.35">
      <c r="A28" s="84">
        <v>210028</v>
      </c>
      <c r="B28" s="95" t="s">
        <v>197</v>
      </c>
      <c r="C28" s="96">
        <v>3834</v>
      </c>
      <c r="D28" s="96">
        <v>5155</v>
      </c>
      <c r="E28" s="96">
        <v>15127</v>
      </c>
      <c r="F28" s="96">
        <v>66259727.100000001</v>
      </c>
      <c r="G28" s="96">
        <v>7583245.9100000001</v>
      </c>
      <c r="H28" s="96">
        <v>2116851.44</v>
      </c>
      <c r="I28" s="96">
        <v>459772.14</v>
      </c>
      <c r="J28" s="96">
        <v>15593659.92</v>
      </c>
      <c r="K28" s="96">
        <v>2430732.08</v>
      </c>
      <c r="L28" s="96">
        <v>13830983.779999999</v>
      </c>
      <c r="M28" s="96">
        <v>25090.333333333332</v>
      </c>
      <c r="N28" s="96">
        <v>21260.333333333332</v>
      </c>
      <c r="O28" s="96">
        <v>4717849.5100000007</v>
      </c>
      <c r="P28" s="96">
        <v>529964.14</v>
      </c>
      <c r="Q28" s="96">
        <v>345036.17</v>
      </c>
      <c r="R28" s="96">
        <v>222779.96</v>
      </c>
      <c r="S28" s="96">
        <v>21984555.469999999</v>
      </c>
      <c r="T28" s="96">
        <v>38798710.219999999</v>
      </c>
      <c r="U28" s="96">
        <v>17082357.689698372</v>
      </c>
      <c r="V28" s="96">
        <v>5037486.6291871201</v>
      </c>
      <c r="W28" s="96">
        <v>3415513.6939498177</v>
      </c>
      <c r="X28" s="96">
        <v>2956582.0350800082</v>
      </c>
      <c r="Y28" s="96">
        <v>14520091.550131368</v>
      </c>
      <c r="Z28" s="96">
        <v>38042790.826269299</v>
      </c>
      <c r="AA28" s="96">
        <v>4197</v>
      </c>
      <c r="AB28" s="96">
        <v>5454</v>
      </c>
      <c r="AC28" s="96">
        <v>14474</v>
      </c>
      <c r="AD28" s="96">
        <v>67780515</v>
      </c>
      <c r="AE28" s="96">
        <v>8590376</v>
      </c>
      <c r="AF28" s="96">
        <v>2302976</v>
      </c>
      <c r="AG28" s="96">
        <v>519097.1</v>
      </c>
      <c r="AH28" s="96">
        <v>16289937.32</v>
      </c>
      <c r="AI28" s="96">
        <v>2912080.4</v>
      </c>
      <c r="AJ28" s="96">
        <v>14327916</v>
      </c>
      <c r="AK28" s="96">
        <v>26303.5</v>
      </c>
      <c r="AL28" s="96">
        <v>22282.416666666668</v>
      </c>
      <c r="AM28" s="96">
        <v>56756717.560000002</v>
      </c>
      <c r="AN28" s="96">
        <v>10631457.93</v>
      </c>
      <c r="AO28" s="96">
        <v>4473845.96</v>
      </c>
      <c r="AP28" s="96">
        <v>2795355.2199999997</v>
      </c>
      <c r="AQ28" s="96">
        <v>23280934.199999999</v>
      </c>
      <c r="AR28" s="96">
        <v>39620659.859999999</v>
      </c>
      <c r="AS28" s="96">
        <v>17839499.750694096</v>
      </c>
      <c r="AT28" s="96">
        <v>6131539.0526763331</v>
      </c>
      <c r="AU28" s="96">
        <v>3672780.8043883257</v>
      </c>
      <c r="AV28" s="96">
        <v>2947988.3763295431</v>
      </c>
      <c r="AW28" s="96">
        <v>16118981.190208741</v>
      </c>
      <c r="AX28" s="96">
        <v>38905080.535437167</v>
      </c>
      <c r="AY28" s="96">
        <v>3906</v>
      </c>
      <c r="AZ28" s="96">
        <v>5510</v>
      </c>
      <c r="BA28" s="96">
        <v>19085</v>
      </c>
      <c r="BB28" s="96">
        <v>66597795</v>
      </c>
      <c r="BC28" s="96">
        <v>8490368</v>
      </c>
      <c r="BD28" s="96">
        <v>2766170</v>
      </c>
      <c r="BE28" s="96">
        <v>590360.1</v>
      </c>
      <c r="BF28" s="96">
        <v>18110684.960000001</v>
      </c>
      <c r="BG28" s="96">
        <v>3364062.6</v>
      </c>
      <c r="BH28" s="96">
        <v>14493446</v>
      </c>
      <c r="BI28" s="96">
        <v>27351.5</v>
      </c>
      <c r="BJ28" s="96">
        <v>23156.083333333332</v>
      </c>
      <c r="BK28" s="96">
        <v>57089793.530000001</v>
      </c>
      <c r="BL28" s="96">
        <v>9619873.5999999996</v>
      </c>
      <c r="BM28" s="96">
        <v>5219283.5600000005</v>
      </c>
      <c r="BN28" s="96">
        <v>2979236.09</v>
      </c>
      <c r="BO28" s="96">
        <v>26684304.819999997</v>
      </c>
      <c r="BP28" s="96">
        <v>42978969.57</v>
      </c>
      <c r="BQ28" s="96">
        <v>19932407.138535172</v>
      </c>
      <c r="BR28" s="96">
        <v>6033265.8245429462</v>
      </c>
      <c r="BS28" s="96">
        <v>4253268.0142391622</v>
      </c>
      <c r="BT28" s="96">
        <v>3076833.2735831072</v>
      </c>
      <c r="BU28" s="96">
        <v>16529354.705846431</v>
      </c>
      <c r="BV28" s="96">
        <v>42685026.81664969</v>
      </c>
      <c r="BW28" s="97">
        <v>8989</v>
      </c>
      <c r="BX28" s="98">
        <v>12045.274487707198</v>
      </c>
      <c r="BY28" s="98">
        <v>4544.1263497018472</v>
      </c>
      <c r="BZ28" s="98">
        <v>3607.9195606233779</v>
      </c>
      <c r="CA28" s="98">
        <v>8152.0459103252251</v>
      </c>
      <c r="CB28" s="99">
        <v>9651</v>
      </c>
      <c r="CC28" s="64">
        <v>11679.918953476323</v>
      </c>
      <c r="CD28" s="64">
        <v>4515.5096197875191</v>
      </c>
      <c r="CE28" s="64">
        <v>3632.4256464431619</v>
      </c>
      <c r="CF28" s="64">
        <v>8147.935266230681</v>
      </c>
      <c r="CG28" s="90">
        <v>9416</v>
      </c>
      <c r="CH28" s="100">
        <v>12150.901302039081</v>
      </c>
      <c r="CI28" s="100">
        <v>4421.3151040288576</v>
      </c>
      <c r="CJ28" s="85">
        <v>3774.5136827905903</v>
      </c>
      <c r="CK28" s="85">
        <v>8195.8287868194493</v>
      </c>
      <c r="CL28" s="86">
        <f t="shared" si="6"/>
        <v>0.53945918332740517</v>
      </c>
      <c r="CM28" s="101">
        <f t="shared" si="4"/>
        <v>2.4397980415315823E-2</v>
      </c>
      <c r="CN28" s="101">
        <f t="shared" si="7"/>
        <v>-3.0331856248169253E-2</v>
      </c>
      <c r="CO28" s="101">
        <f t="shared" si="7"/>
        <v>-6.2975207360168595E-3</v>
      </c>
      <c r="CP28" s="101">
        <f t="shared" si="7"/>
        <v>6.7923038216377574E-3</v>
      </c>
      <c r="CQ28" s="101">
        <f t="shared" si="7"/>
        <v>-5.0424692644790436E-4</v>
      </c>
      <c r="CR28" s="102">
        <f t="shared" si="5"/>
        <v>-6.1160569375966145E-2</v>
      </c>
      <c r="CS28" s="102">
        <f t="shared" si="8"/>
        <v>4.0324111018131603E-2</v>
      </c>
      <c r="CT28" s="102">
        <f t="shared" si="8"/>
        <v>-2.0860218156969368E-2</v>
      </c>
      <c r="CU28" s="102">
        <f t="shared" si="8"/>
        <v>3.9116571177873816E-2</v>
      </c>
      <c r="CV28" s="102">
        <f t="shared" si="8"/>
        <v>5.8779947341094374E-3</v>
      </c>
    </row>
    <row r="29" spans="1:100" ht="14.5" x14ac:dyDescent="0.35">
      <c r="A29" s="84">
        <v>210024</v>
      </c>
      <c r="B29" s="95" t="s">
        <v>24</v>
      </c>
      <c r="C29" s="96">
        <v>2260</v>
      </c>
      <c r="D29" s="96">
        <v>5218</v>
      </c>
      <c r="E29" s="96">
        <v>20863</v>
      </c>
      <c r="F29" s="96">
        <v>36557365.670000002</v>
      </c>
      <c r="G29" s="96">
        <v>5198379.93</v>
      </c>
      <c r="H29" s="96">
        <v>1127863.97</v>
      </c>
      <c r="I29" s="96">
        <v>301196</v>
      </c>
      <c r="J29" s="96">
        <v>11063499.270000001</v>
      </c>
      <c r="K29" s="96">
        <v>7252566.3200000003</v>
      </c>
      <c r="L29" s="96">
        <v>9416482.0600000005</v>
      </c>
      <c r="M29" s="96">
        <v>6694.833333333333</v>
      </c>
      <c r="N29" s="96">
        <v>6174.166666666667</v>
      </c>
      <c r="O29" s="96">
        <v>2204010.54</v>
      </c>
      <c r="P29" s="96">
        <v>466973.01999999996</v>
      </c>
      <c r="Q29" s="96">
        <v>121734.56</v>
      </c>
      <c r="R29" s="96">
        <v>96711.450000000012</v>
      </c>
      <c r="S29" s="96">
        <v>14691976.909999998</v>
      </c>
      <c r="T29" s="96">
        <v>20368516.289999999</v>
      </c>
      <c r="U29" s="96">
        <v>5164478.1464031618</v>
      </c>
      <c r="V29" s="96">
        <v>1478272.509432262</v>
      </c>
      <c r="W29" s="96">
        <v>912407.73653387581</v>
      </c>
      <c r="X29" s="96">
        <v>628845.8713482857</v>
      </c>
      <c r="Y29" s="96">
        <v>3967772.9969905899</v>
      </c>
      <c r="Z29" s="96">
        <v>15753320.541968228</v>
      </c>
      <c r="AA29" s="96">
        <v>2444</v>
      </c>
      <c r="AB29" s="96">
        <v>5547</v>
      </c>
      <c r="AC29" s="96">
        <v>21336</v>
      </c>
      <c r="AD29" s="96">
        <v>35072121</v>
      </c>
      <c r="AE29" s="96">
        <v>5245059</v>
      </c>
      <c r="AF29" s="96">
        <v>1276488</v>
      </c>
      <c r="AG29" s="96">
        <v>96735.86</v>
      </c>
      <c r="AH29" s="96">
        <v>11937474.52</v>
      </c>
      <c r="AI29" s="96">
        <v>7255166.9000000004</v>
      </c>
      <c r="AJ29" s="96">
        <v>9794071</v>
      </c>
      <c r="AK29" s="96">
        <v>7003</v>
      </c>
      <c r="AL29" s="96">
        <v>6455.25</v>
      </c>
      <c r="AM29" s="96">
        <v>28571904.530000001</v>
      </c>
      <c r="AN29" s="96">
        <v>4308428.4000000004</v>
      </c>
      <c r="AO29" s="96">
        <v>1511107.58</v>
      </c>
      <c r="AP29" s="96">
        <v>351711.91000000003</v>
      </c>
      <c r="AQ29" s="96">
        <v>15693056.34</v>
      </c>
      <c r="AR29" s="96">
        <v>20778460.289999999</v>
      </c>
      <c r="AS29" s="96">
        <v>5063726.977247417</v>
      </c>
      <c r="AT29" s="96">
        <v>1602830.4577556483</v>
      </c>
      <c r="AU29" s="96">
        <v>875142.7805874293</v>
      </c>
      <c r="AV29" s="96">
        <v>394037.99288566015</v>
      </c>
      <c r="AW29" s="96">
        <v>4458262.164753682</v>
      </c>
      <c r="AX29" s="96">
        <v>16118150.050478166</v>
      </c>
      <c r="AY29" s="96">
        <v>2715</v>
      </c>
      <c r="AZ29" s="96">
        <v>5686</v>
      </c>
      <c r="BA29" s="96">
        <v>22377</v>
      </c>
      <c r="BB29" s="96">
        <v>37656105</v>
      </c>
      <c r="BC29" s="96">
        <v>6035798</v>
      </c>
      <c r="BD29" s="96">
        <v>1233646</v>
      </c>
      <c r="BE29" s="96">
        <v>173234.6</v>
      </c>
      <c r="BF29" s="96">
        <v>11785726.879999999</v>
      </c>
      <c r="BG29" s="96">
        <v>7930752.2000000002</v>
      </c>
      <c r="BH29" s="96">
        <v>10181145</v>
      </c>
      <c r="BI29" s="96">
        <v>7202.083333333333</v>
      </c>
      <c r="BJ29" s="96">
        <v>6638.416666666667</v>
      </c>
      <c r="BK29" s="96">
        <v>27345052.600000001</v>
      </c>
      <c r="BL29" s="96">
        <v>4883446.46</v>
      </c>
      <c r="BM29" s="96">
        <v>1597401.56</v>
      </c>
      <c r="BN29" s="96">
        <v>410570.3</v>
      </c>
      <c r="BO29" s="96">
        <v>15824316.749999998</v>
      </c>
      <c r="BP29" s="96">
        <v>21583732.329999998</v>
      </c>
      <c r="BQ29" s="96">
        <v>4791031.6601998843</v>
      </c>
      <c r="BR29" s="96">
        <v>1854866.241531312</v>
      </c>
      <c r="BS29" s="96">
        <v>955755.54496986629</v>
      </c>
      <c r="BT29" s="96">
        <v>448050.78845848702</v>
      </c>
      <c r="BU29" s="96">
        <v>4403095.9621299626</v>
      </c>
      <c r="BV29" s="96">
        <v>17217270.32090247</v>
      </c>
      <c r="BW29" s="97">
        <v>7478</v>
      </c>
      <c r="BX29" s="98">
        <v>9483.4652607649095</v>
      </c>
      <c r="BY29" s="98">
        <v>10942.174612142899</v>
      </c>
      <c r="BZ29" s="98">
        <v>4416.5662633714628</v>
      </c>
      <c r="CA29" s="98">
        <v>15358.740875514362</v>
      </c>
      <c r="CB29" s="99">
        <v>7991</v>
      </c>
      <c r="CC29" s="64">
        <v>8844.589698410713</v>
      </c>
      <c r="CD29" s="64">
        <v>10443.62955679343</v>
      </c>
      <c r="CE29" s="64">
        <v>4320.7381473276509</v>
      </c>
      <c r="CF29" s="64">
        <v>14764.367704121081</v>
      </c>
      <c r="CG29" s="90">
        <v>8401</v>
      </c>
      <c r="CH29" s="100">
        <v>8927.0810236876569</v>
      </c>
      <c r="CI29" s="100">
        <v>10765.636209832453</v>
      </c>
      <c r="CJ29" s="85">
        <v>4374.5469403248671</v>
      </c>
      <c r="CK29" s="85">
        <v>15140.183150157322</v>
      </c>
      <c r="CL29" s="86">
        <f t="shared" si="6"/>
        <v>0.71106380306374217</v>
      </c>
      <c r="CM29" s="101">
        <f t="shared" si="4"/>
        <v>2.2070732493060241E-2</v>
      </c>
      <c r="CN29" s="101">
        <f t="shared" si="7"/>
        <v>-6.7367311925247364E-2</v>
      </c>
      <c r="CO29" s="101">
        <f t="shared" si="7"/>
        <v>-4.5561789408497977E-2</v>
      </c>
      <c r="CP29" s="101">
        <f t="shared" si="7"/>
        <v>-2.1697425178142771E-2</v>
      </c>
      <c r="CQ29" s="101">
        <f t="shared" si="7"/>
        <v>-3.8699342362163214E-2</v>
      </c>
      <c r="CR29" s="102">
        <f t="shared" si="5"/>
        <v>2.2300121844529119E-2</v>
      </c>
      <c r="CS29" s="102">
        <f t="shared" si="8"/>
        <v>9.3267554617899595E-3</v>
      </c>
      <c r="CT29" s="102">
        <f t="shared" si="8"/>
        <v>3.0832829840231391E-2</v>
      </c>
      <c r="CU29" s="102">
        <f t="shared" si="8"/>
        <v>1.2453611203098847E-2</v>
      </c>
      <c r="CV29" s="102">
        <f t="shared" si="8"/>
        <v>2.5454218803514506E-2</v>
      </c>
    </row>
    <row r="30" spans="1:100" ht="14.5" x14ac:dyDescent="0.35">
      <c r="A30" s="84">
        <v>210008</v>
      </c>
      <c r="B30" s="95" t="s">
        <v>198</v>
      </c>
      <c r="C30" s="96">
        <v>3691</v>
      </c>
      <c r="D30" s="96">
        <v>6951</v>
      </c>
      <c r="E30" s="96">
        <v>39288</v>
      </c>
      <c r="F30" s="96">
        <v>79821111.519999996</v>
      </c>
      <c r="G30" s="96">
        <v>8147229.1500000004</v>
      </c>
      <c r="H30" s="96">
        <v>2748446.84</v>
      </c>
      <c r="I30" s="96">
        <v>408046</v>
      </c>
      <c r="J30" s="96">
        <v>21611405.619999997</v>
      </c>
      <c r="K30" s="96">
        <v>12388039.210000001</v>
      </c>
      <c r="L30" s="96">
        <v>13094826.039999999</v>
      </c>
      <c r="M30" s="96">
        <v>52690.583333333336</v>
      </c>
      <c r="N30" s="96">
        <v>47583.583333333336</v>
      </c>
      <c r="O30" s="96">
        <v>12139514.540000001</v>
      </c>
      <c r="P30" s="96">
        <v>2209222.5799999996</v>
      </c>
      <c r="Q30" s="96">
        <v>760357.33</v>
      </c>
      <c r="R30" s="96">
        <v>424693.75</v>
      </c>
      <c r="S30" s="96">
        <v>83929011.210000008</v>
      </c>
      <c r="T30" s="96">
        <v>72536272.370000005</v>
      </c>
      <c r="U30" s="96">
        <v>7215858.3226075787</v>
      </c>
      <c r="V30" s="96">
        <v>5357162.3225750085</v>
      </c>
      <c r="W30" s="96">
        <v>3414112.344132375</v>
      </c>
      <c r="X30" s="96">
        <v>2695607.2453404204</v>
      </c>
      <c r="Y30" s="96">
        <v>11612265.929296672</v>
      </c>
      <c r="Z30" s="96">
        <v>33708100.836779431</v>
      </c>
      <c r="AA30" s="96">
        <v>4267</v>
      </c>
      <c r="AB30" s="96">
        <v>7634</v>
      </c>
      <c r="AC30" s="96">
        <v>39014</v>
      </c>
      <c r="AD30" s="96">
        <v>90448445</v>
      </c>
      <c r="AE30" s="96">
        <v>9111074</v>
      </c>
      <c r="AF30" s="96">
        <v>3118246</v>
      </c>
      <c r="AG30" s="96">
        <v>482782.9</v>
      </c>
      <c r="AH30" s="96">
        <v>24091284.120000001</v>
      </c>
      <c r="AI30" s="96">
        <v>12187888.699999999</v>
      </c>
      <c r="AJ30" s="96">
        <v>14554628</v>
      </c>
      <c r="AK30" s="96">
        <v>54213.25</v>
      </c>
      <c r="AL30" s="96">
        <v>49102.583333333336</v>
      </c>
      <c r="AM30" s="96">
        <v>133480141.41999997</v>
      </c>
      <c r="AN30" s="96">
        <v>24466437.040000003</v>
      </c>
      <c r="AO30" s="96">
        <v>8695440.0800000001</v>
      </c>
      <c r="AP30" s="96">
        <v>6482820.6800000016</v>
      </c>
      <c r="AQ30" s="96">
        <v>92587673.840000004</v>
      </c>
      <c r="AR30" s="96">
        <v>74063650.079999998</v>
      </c>
      <c r="AS30" s="96">
        <v>6677065.9855871536</v>
      </c>
      <c r="AT30" s="96">
        <v>5224973.5983228255</v>
      </c>
      <c r="AU30" s="96">
        <v>3201411.8119815006</v>
      </c>
      <c r="AV30" s="96">
        <v>2901859.2478245259</v>
      </c>
      <c r="AW30" s="96">
        <v>12410914.820796315</v>
      </c>
      <c r="AX30" s="96">
        <v>34992889.820319772</v>
      </c>
      <c r="AY30" s="96">
        <v>4024</v>
      </c>
      <c r="AZ30" s="96">
        <v>7691</v>
      </c>
      <c r="BA30" s="96">
        <v>36380</v>
      </c>
      <c r="BB30" s="96">
        <v>91304412</v>
      </c>
      <c r="BC30" s="96">
        <v>9044871</v>
      </c>
      <c r="BD30" s="96">
        <v>2988674</v>
      </c>
      <c r="BE30" s="96">
        <v>412071.4</v>
      </c>
      <c r="BF30" s="96">
        <v>24923413.900000002</v>
      </c>
      <c r="BG30" s="96">
        <v>12620687</v>
      </c>
      <c r="BH30" s="96">
        <v>14519864</v>
      </c>
      <c r="BI30" s="96">
        <v>55296.25</v>
      </c>
      <c r="BJ30" s="96">
        <v>50101.833333333336</v>
      </c>
      <c r="BK30" s="96">
        <v>152281984.50999999</v>
      </c>
      <c r="BL30" s="96">
        <v>30221506.649999999</v>
      </c>
      <c r="BM30" s="96">
        <v>9509549.4299999997</v>
      </c>
      <c r="BN30" s="96">
        <v>6188815.9500000011</v>
      </c>
      <c r="BO30" s="96">
        <v>99134893.86999999</v>
      </c>
      <c r="BP30" s="96">
        <v>79317679.24000001</v>
      </c>
      <c r="BQ30" s="96">
        <v>7070246.1857966557</v>
      </c>
      <c r="BR30" s="96">
        <v>5599381.8236821098</v>
      </c>
      <c r="BS30" s="96">
        <v>3383533.6406156635</v>
      </c>
      <c r="BT30" s="96">
        <v>3055779.5720147081</v>
      </c>
      <c r="BU30" s="96">
        <v>13131316.37144628</v>
      </c>
      <c r="BV30" s="96">
        <v>36575251.724839874</v>
      </c>
      <c r="BW30" s="97">
        <v>10642</v>
      </c>
      <c r="BX30" s="98">
        <v>12988.075961285473</v>
      </c>
      <c r="BY30" s="98">
        <v>2719.1497780214113</v>
      </c>
      <c r="BZ30" s="98">
        <v>1307.0115863977303</v>
      </c>
      <c r="CA30" s="98">
        <v>4026.1613644191416</v>
      </c>
      <c r="CB30" s="99">
        <v>11901</v>
      </c>
      <c r="CC30" s="64">
        <v>12939.61421057054</v>
      </c>
      <c r="CD30" s="64">
        <v>2938.1231149837622</v>
      </c>
      <c r="CE30" s="64">
        <v>1297.5235878794588</v>
      </c>
      <c r="CF30" s="64">
        <v>4235.6467028632205</v>
      </c>
      <c r="CG30" s="90">
        <v>11715</v>
      </c>
      <c r="CH30" s="100">
        <v>13300.383551002989</v>
      </c>
      <c r="CI30" s="100">
        <v>2915.4208147812328</v>
      </c>
      <c r="CJ30" s="85">
        <v>1337.6846712196254</v>
      </c>
      <c r="CK30" s="85">
        <v>4253.1054860008571</v>
      </c>
      <c r="CL30" s="86">
        <f t="shared" si="6"/>
        <v>0.68548048581850884</v>
      </c>
      <c r="CM30" s="101">
        <f t="shared" si="4"/>
        <v>8.3709806168287493E-2</v>
      </c>
      <c r="CN30" s="101">
        <f t="shared" si="7"/>
        <v>-3.7312494059463797E-3</v>
      </c>
      <c r="CO30" s="101">
        <f t="shared" si="7"/>
        <v>8.0530075515621968E-2</v>
      </c>
      <c r="CP30" s="101">
        <f t="shared" si="7"/>
        <v>-7.2593071224574812E-3</v>
      </c>
      <c r="CQ30" s="101">
        <f t="shared" si="7"/>
        <v>5.203103390127084E-2</v>
      </c>
      <c r="CR30" s="102">
        <f t="shared" si="5"/>
        <v>-3.5261609198340871E-2</v>
      </c>
      <c r="CS30" s="102">
        <f t="shared" si="8"/>
        <v>2.7880996648086409E-2</v>
      </c>
      <c r="CT30" s="102">
        <f t="shared" si="8"/>
        <v>-7.7268035797249945E-3</v>
      </c>
      <c r="CU30" s="102">
        <f t="shared" si="8"/>
        <v>3.0952102694180583E-2</v>
      </c>
      <c r="CV30" s="102">
        <f t="shared" si="8"/>
        <v>4.121869542574208E-3</v>
      </c>
    </row>
    <row r="31" spans="1:100" ht="14.5" x14ac:dyDescent="0.35">
      <c r="A31" s="84">
        <v>210040</v>
      </c>
      <c r="B31" s="95" t="s">
        <v>26</v>
      </c>
      <c r="C31" s="96">
        <v>3141</v>
      </c>
      <c r="D31" s="96">
        <v>6071</v>
      </c>
      <c r="E31" s="96">
        <v>59298</v>
      </c>
      <c r="F31" s="96">
        <v>57136803.439999998</v>
      </c>
      <c r="G31" s="96">
        <v>6041997.9000000004</v>
      </c>
      <c r="H31" s="96">
        <v>1873957.69</v>
      </c>
      <c r="I31" s="96">
        <v>323340.59999999998</v>
      </c>
      <c r="J31" s="96">
        <v>17224176.990000002</v>
      </c>
      <c r="K31" s="96">
        <v>25574852.100000001</v>
      </c>
      <c r="L31" s="96">
        <v>11300140.710000001</v>
      </c>
      <c r="M31" s="96">
        <v>96481.25</v>
      </c>
      <c r="N31" s="96">
        <v>87474.5</v>
      </c>
      <c r="O31" s="96">
        <v>146749666.14000002</v>
      </c>
      <c r="P31" s="96">
        <v>25843851.969999995</v>
      </c>
      <c r="Q31" s="96">
        <v>9686431.4999999963</v>
      </c>
      <c r="R31" s="96">
        <v>4777440.8999999985</v>
      </c>
      <c r="S31" s="96">
        <v>953585926.7900002</v>
      </c>
      <c r="T31" s="96">
        <v>866236287.26000011</v>
      </c>
      <c r="U31" s="96">
        <v>11913981.174637545</v>
      </c>
      <c r="V31" s="96">
        <v>8718712.2533839159</v>
      </c>
      <c r="W31" s="96">
        <v>5508787.5673436113</v>
      </c>
      <c r="X31" s="96">
        <v>4068914.4970993157</v>
      </c>
      <c r="Y31" s="96">
        <v>17850689.30012786</v>
      </c>
      <c r="Z31" s="96">
        <v>52197671.923535392</v>
      </c>
      <c r="AA31" s="96">
        <v>3281</v>
      </c>
      <c r="AB31" s="96">
        <v>6789</v>
      </c>
      <c r="AC31" s="96">
        <v>64229</v>
      </c>
      <c r="AD31" s="96">
        <v>54832517</v>
      </c>
      <c r="AE31" s="96">
        <v>6755189</v>
      </c>
      <c r="AF31" s="96">
        <v>2231541</v>
      </c>
      <c r="AG31" s="96">
        <v>265823.59999999998</v>
      </c>
      <c r="AH31" s="96">
        <v>20624472.899999999</v>
      </c>
      <c r="AI31" s="96">
        <v>28888359.23</v>
      </c>
      <c r="AJ31" s="96">
        <v>12274612</v>
      </c>
      <c r="AK31" s="96">
        <v>99189.583333333328</v>
      </c>
      <c r="AL31" s="96">
        <v>90285.916666666672</v>
      </c>
      <c r="AM31" s="96">
        <v>1790834689.1900005</v>
      </c>
      <c r="AN31" s="96">
        <v>316344037.96999991</v>
      </c>
      <c r="AO31" s="96">
        <v>119518811.73000003</v>
      </c>
      <c r="AP31" s="96">
        <v>55948920.160000011</v>
      </c>
      <c r="AQ31" s="96">
        <v>1032104698.6300006</v>
      </c>
      <c r="AR31" s="96">
        <v>886423000.60000038</v>
      </c>
      <c r="AS31" s="96">
        <v>11485981.34609426</v>
      </c>
      <c r="AT31" s="96">
        <v>8809410.1366564855</v>
      </c>
      <c r="AU31" s="96">
        <v>5284351.1257267911</v>
      </c>
      <c r="AV31" s="96">
        <v>4112470.3534175437</v>
      </c>
      <c r="AW31" s="96">
        <v>18767298.674229261</v>
      </c>
      <c r="AX31" s="96">
        <v>53295362.104518801</v>
      </c>
      <c r="AY31" s="96">
        <v>3319</v>
      </c>
      <c r="AZ31" s="96">
        <v>6872</v>
      </c>
      <c r="BA31" s="96">
        <v>69074</v>
      </c>
      <c r="BB31" s="96">
        <v>55962282</v>
      </c>
      <c r="BC31" s="96">
        <v>7835194</v>
      </c>
      <c r="BD31" s="96">
        <v>2584078</v>
      </c>
      <c r="BE31" s="96">
        <v>337599.2</v>
      </c>
      <c r="BF31" s="96">
        <v>22191809.670000002</v>
      </c>
      <c r="BG31" s="96">
        <v>32241869.300000001</v>
      </c>
      <c r="BH31" s="96">
        <v>12131236</v>
      </c>
      <c r="BI31" s="96">
        <v>101279.41666666667</v>
      </c>
      <c r="BJ31" s="96">
        <v>92252.166666666672</v>
      </c>
      <c r="BK31" s="96">
        <v>1885384591.3299999</v>
      </c>
      <c r="BL31" s="96">
        <v>325797951.54999977</v>
      </c>
      <c r="BM31" s="96">
        <v>126778644.34</v>
      </c>
      <c r="BN31" s="96">
        <v>62032958.13000001</v>
      </c>
      <c r="BO31" s="96">
        <v>1098485176.1399994</v>
      </c>
      <c r="BP31" s="96">
        <v>925674359.75999963</v>
      </c>
      <c r="BQ31" s="96">
        <v>11724432.727963889</v>
      </c>
      <c r="BR31" s="96">
        <v>8934583.734390799</v>
      </c>
      <c r="BS31" s="96">
        <v>5614679.2772551961</v>
      </c>
      <c r="BT31" s="96">
        <v>4527215.8059386071</v>
      </c>
      <c r="BU31" s="96">
        <v>19501953.898690388</v>
      </c>
      <c r="BV31" s="96">
        <v>56714272.309410885</v>
      </c>
      <c r="BW31" s="97">
        <v>9212</v>
      </c>
      <c r="BX31" s="98">
        <v>12969.525556882329</v>
      </c>
      <c r="BY31" s="98">
        <v>1296.0606560408414</v>
      </c>
      <c r="BZ31" s="98">
        <v>1113.9080045798555</v>
      </c>
      <c r="CA31" s="98">
        <v>2409.9686606206969</v>
      </c>
      <c r="CB31" s="99">
        <v>10070</v>
      </c>
      <c r="CC31" s="64">
        <v>12499.753200595829</v>
      </c>
      <c r="CD31" s="64">
        <v>1330.4397689867737</v>
      </c>
      <c r="CE31" s="64">
        <v>1097.5086894015021</v>
      </c>
      <c r="CF31" s="64">
        <v>2427.9484583882759</v>
      </c>
      <c r="CG31" s="90">
        <v>10191</v>
      </c>
      <c r="CH31" s="100">
        <v>13078.605452850554</v>
      </c>
      <c r="CI31" s="100">
        <v>1380.3171526689803</v>
      </c>
      <c r="CJ31" s="85">
        <v>1130.290926594284</v>
      </c>
      <c r="CK31" s="85">
        <v>2510.6080792632642</v>
      </c>
      <c r="CL31" s="86">
        <f t="shared" si="6"/>
        <v>0.549793957913986</v>
      </c>
      <c r="CM31" s="101">
        <f t="shared" si="4"/>
        <v>5.9100073684675847E-2</v>
      </c>
      <c r="CN31" s="101">
        <f t="shared" si="7"/>
        <v>-3.6221244503212624E-2</v>
      </c>
      <c r="CO31" s="101">
        <f t="shared" si="7"/>
        <v>2.6525851846280313E-2</v>
      </c>
      <c r="CP31" s="101">
        <f t="shared" si="7"/>
        <v>-1.4722324564440892E-2</v>
      </c>
      <c r="CQ31" s="101">
        <f t="shared" si="7"/>
        <v>7.4605940157530526E-3</v>
      </c>
      <c r="CR31" s="102">
        <f t="shared" si="5"/>
        <v>-9.5540787702967922E-3</v>
      </c>
      <c r="CS31" s="102">
        <f t="shared" si="8"/>
        <v>4.630909450493248E-2</v>
      </c>
      <c r="CT31" s="102">
        <f t="shared" si="8"/>
        <v>3.7489396246920492E-2</v>
      </c>
      <c r="CU31" s="102">
        <f t="shared" si="8"/>
        <v>2.9869683501694055E-2</v>
      </c>
      <c r="CV31" s="102">
        <f t="shared" si="8"/>
        <v>3.4045047615985924E-2</v>
      </c>
    </row>
    <row r="32" spans="1:100" ht="14.5" x14ac:dyDescent="0.35">
      <c r="A32" s="84">
        <v>210019</v>
      </c>
      <c r="B32" s="95" t="s">
        <v>28</v>
      </c>
      <c r="C32" s="96">
        <v>5127</v>
      </c>
      <c r="D32" s="96">
        <v>6158</v>
      </c>
      <c r="E32" s="96">
        <v>27948</v>
      </c>
      <c r="F32" s="96">
        <v>73056479.370000005</v>
      </c>
      <c r="G32" s="96">
        <v>14660680.57</v>
      </c>
      <c r="H32" s="96">
        <v>2805197.39</v>
      </c>
      <c r="I32" s="96">
        <v>1274209.6200000001</v>
      </c>
      <c r="J32" s="96">
        <v>13560658.67</v>
      </c>
      <c r="K32" s="96">
        <v>10017134.439999999</v>
      </c>
      <c r="L32" s="96">
        <v>13986788.41</v>
      </c>
      <c r="M32" s="96">
        <v>63543.25</v>
      </c>
      <c r="N32" s="96">
        <v>56805.083333333336</v>
      </c>
      <c r="O32" s="96">
        <v>0</v>
      </c>
      <c r="P32" s="96">
        <v>0</v>
      </c>
      <c r="Q32" s="96">
        <v>0</v>
      </c>
      <c r="R32" s="96">
        <v>0</v>
      </c>
      <c r="S32" s="96">
        <v>0</v>
      </c>
      <c r="T32" s="96">
        <v>0</v>
      </c>
      <c r="U32" s="96">
        <v>7445036.9544997737</v>
      </c>
      <c r="V32" s="96">
        <v>4897165.3964095544</v>
      </c>
      <c r="W32" s="96">
        <v>3469079.8633029908</v>
      </c>
      <c r="X32" s="96">
        <v>2879316.9571761889</v>
      </c>
      <c r="Y32" s="96">
        <v>10590483.689335305</v>
      </c>
      <c r="Z32" s="96">
        <v>36851436.213660166</v>
      </c>
      <c r="AA32" s="96">
        <v>4794</v>
      </c>
      <c r="AB32" s="96">
        <v>7058</v>
      </c>
      <c r="AC32" s="96">
        <v>30197</v>
      </c>
      <c r="AD32" s="96">
        <v>63780047</v>
      </c>
      <c r="AE32" s="96">
        <v>12632925</v>
      </c>
      <c r="AF32" s="96">
        <v>2642964</v>
      </c>
      <c r="AG32" s="96">
        <v>1251604</v>
      </c>
      <c r="AH32" s="96">
        <v>17181839.140000001</v>
      </c>
      <c r="AI32" s="96">
        <v>11349386.74</v>
      </c>
      <c r="AJ32" s="96">
        <v>13191599</v>
      </c>
      <c r="AK32" s="96">
        <v>65990.833333333328</v>
      </c>
      <c r="AL32" s="96">
        <v>59192.5</v>
      </c>
      <c r="AM32" s="96">
        <v>0</v>
      </c>
      <c r="AN32" s="96">
        <v>0</v>
      </c>
      <c r="AO32" s="96">
        <v>0</v>
      </c>
      <c r="AP32" s="96">
        <v>0</v>
      </c>
      <c r="AQ32" s="96">
        <v>0</v>
      </c>
      <c r="AR32" s="96">
        <v>0</v>
      </c>
      <c r="AS32" s="96">
        <v>7014861.7565039406</v>
      </c>
      <c r="AT32" s="96">
        <v>5190085.6450071456</v>
      </c>
      <c r="AU32" s="96">
        <v>3384477.9299932607</v>
      </c>
      <c r="AV32" s="96">
        <v>2866805.351860113</v>
      </c>
      <c r="AW32" s="96">
        <v>10938046.298408752</v>
      </c>
      <c r="AX32" s="96">
        <v>37906881.052877307</v>
      </c>
      <c r="AY32" s="96">
        <v>4723</v>
      </c>
      <c r="AZ32" s="96">
        <v>7390</v>
      </c>
      <c r="BA32" s="96">
        <v>30079</v>
      </c>
      <c r="BB32" s="96">
        <v>63706464</v>
      </c>
      <c r="BC32" s="96">
        <v>13673851</v>
      </c>
      <c r="BD32" s="96">
        <v>3192810</v>
      </c>
      <c r="BE32" s="96">
        <v>1229063</v>
      </c>
      <c r="BF32" s="96">
        <v>17811835.809999999</v>
      </c>
      <c r="BG32" s="96">
        <v>12049935.439999999</v>
      </c>
      <c r="BH32" s="96">
        <v>12995228</v>
      </c>
      <c r="BI32" s="96">
        <v>68040.833333333328</v>
      </c>
      <c r="BJ32" s="96">
        <v>61150.166666666664</v>
      </c>
      <c r="BK32" s="96">
        <v>0</v>
      </c>
      <c r="BL32" s="96">
        <v>0</v>
      </c>
      <c r="BM32" s="96">
        <v>0</v>
      </c>
      <c r="BN32" s="96">
        <v>0</v>
      </c>
      <c r="BO32" s="96">
        <v>0</v>
      </c>
      <c r="BP32" s="96">
        <v>0</v>
      </c>
      <c r="BQ32" s="96">
        <v>7483899.9688946782</v>
      </c>
      <c r="BR32" s="96">
        <v>5216023.4303938411</v>
      </c>
      <c r="BS32" s="96">
        <v>3774824.3565694476</v>
      </c>
      <c r="BT32" s="96">
        <v>3103454.3565035267</v>
      </c>
      <c r="BU32" s="96">
        <v>11293046.620975534</v>
      </c>
      <c r="BV32" s="96">
        <v>41168347.004695803</v>
      </c>
      <c r="BW32" s="97">
        <v>11285</v>
      </c>
      <c r="BX32" s="98">
        <v>11463.105757199823</v>
      </c>
      <c r="BY32" s="98">
        <v>2105.9203697066123</v>
      </c>
      <c r="BZ32" s="98">
        <v>1129.3101300068511</v>
      </c>
      <c r="CA32" s="98">
        <v>3235.2304997134634</v>
      </c>
      <c r="CB32" s="99">
        <v>11852</v>
      </c>
      <c r="CC32" s="64">
        <v>10296.183334458319</v>
      </c>
      <c r="CD32" s="64">
        <v>1921.8166762083802</v>
      </c>
      <c r="CE32" s="64">
        <v>1104.8664777585127</v>
      </c>
      <c r="CF32" s="64">
        <v>3026.6831539668929</v>
      </c>
      <c r="CG32" s="90">
        <v>12113</v>
      </c>
      <c r="CH32" s="100">
        <v>10291.355341368777</v>
      </c>
      <c r="CI32" s="100">
        <v>1903.099858248067</v>
      </c>
      <c r="CJ32" s="85">
        <v>1145.6528360985058</v>
      </c>
      <c r="CK32" s="85">
        <v>3048.7526943465728</v>
      </c>
      <c r="CL32" s="86">
        <f t="shared" si="6"/>
        <v>0.62422244407592098</v>
      </c>
      <c r="CM32" s="101">
        <f t="shared" si="4"/>
        <v>7.884108985170668E-3</v>
      </c>
      <c r="CN32" s="101">
        <f t="shared" si="7"/>
        <v>-0.10179810318931892</v>
      </c>
      <c r="CO32" s="101">
        <f t="shared" si="7"/>
        <v>-8.7421963406850267E-2</v>
      </c>
      <c r="CP32" s="101">
        <f t="shared" si="7"/>
        <v>-2.1644764886851853E-2</v>
      </c>
      <c r="CQ32" s="101">
        <f t="shared" si="7"/>
        <v>-6.4461356235681166E-2</v>
      </c>
      <c r="CR32" s="102">
        <f t="shared" si="5"/>
        <v>-1.0697487191069666E-2</v>
      </c>
      <c r="CS32" s="102">
        <f t="shared" si="8"/>
        <v>-4.6891094813594769E-4</v>
      </c>
      <c r="CT32" s="102">
        <f t="shared" si="8"/>
        <v>-9.7391276660374615E-3</v>
      </c>
      <c r="CU32" s="102">
        <f t="shared" si="8"/>
        <v>3.6915192162167765E-2</v>
      </c>
      <c r="CV32" s="102">
        <f t="shared" si="8"/>
        <v>7.2916586431435171E-3</v>
      </c>
    </row>
    <row r="33" spans="1:100" ht="14.5" x14ac:dyDescent="0.35">
      <c r="A33" s="84">
        <v>210003</v>
      </c>
      <c r="B33" s="95" t="s">
        <v>29</v>
      </c>
      <c r="C33" s="96">
        <v>5361</v>
      </c>
      <c r="D33" s="96">
        <v>9231</v>
      </c>
      <c r="E33" s="96">
        <v>63491</v>
      </c>
      <c r="F33" s="96">
        <v>89630248.040000007</v>
      </c>
      <c r="G33" s="96">
        <v>10539935.109999999</v>
      </c>
      <c r="H33" s="96">
        <v>4752489.26</v>
      </c>
      <c r="I33" s="96">
        <v>1031531.6</v>
      </c>
      <c r="J33" s="96">
        <v>21703149.68</v>
      </c>
      <c r="K33" s="96">
        <v>17989183.149999999</v>
      </c>
      <c r="L33" s="96">
        <v>20205444.859999999</v>
      </c>
      <c r="M33" s="96">
        <v>33517.083333333336</v>
      </c>
      <c r="N33" s="96">
        <v>31572.166666666668</v>
      </c>
      <c r="O33" s="96">
        <v>14734270.430000002</v>
      </c>
      <c r="P33" s="96">
        <v>2133942.39</v>
      </c>
      <c r="Q33" s="96">
        <v>1602253.3299999996</v>
      </c>
      <c r="R33" s="96">
        <v>723188.42</v>
      </c>
      <c r="S33" s="96">
        <v>112039477.73999998</v>
      </c>
      <c r="T33" s="96">
        <v>128725848.83</v>
      </c>
      <c r="U33" s="96">
        <v>8723328.0018692724</v>
      </c>
      <c r="V33" s="96">
        <v>5649702.756769063</v>
      </c>
      <c r="W33" s="96">
        <v>5686350.574055708</v>
      </c>
      <c r="X33" s="96">
        <v>4642665.2720707124</v>
      </c>
      <c r="Y33" s="96">
        <v>13663963.402022174</v>
      </c>
      <c r="Z33" s="96">
        <v>54459509.105987161</v>
      </c>
      <c r="AA33" s="96">
        <v>5939</v>
      </c>
      <c r="AB33" s="96">
        <v>9506</v>
      </c>
      <c r="AC33" s="96">
        <v>62128</v>
      </c>
      <c r="AD33" s="96">
        <v>95769924</v>
      </c>
      <c r="AE33" s="96">
        <v>10965276</v>
      </c>
      <c r="AF33" s="96">
        <v>4737617</v>
      </c>
      <c r="AG33" s="96">
        <v>1146599</v>
      </c>
      <c r="AH33" s="96">
        <v>21886111.300000001</v>
      </c>
      <c r="AI33" s="96">
        <v>19276820</v>
      </c>
      <c r="AJ33" s="96">
        <v>20943869</v>
      </c>
      <c r="AK33" s="96">
        <v>34282.75</v>
      </c>
      <c r="AL33" s="96">
        <v>32334.5</v>
      </c>
      <c r="AM33" s="96">
        <v>186260496.88999996</v>
      </c>
      <c r="AN33" s="96">
        <v>28474790.219999995</v>
      </c>
      <c r="AO33" s="96">
        <v>18890370.380000003</v>
      </c>
      <c r="AP33" s="96">
        <v>8968793.8300000019</v>
      </c>
      <c r="AQ33" s="96">
        <v>114368404.42000006</v>
      </c>
      <c r="AR33" s="96">
        <v>134300238.81</v>
      </c>
      <c r="AS33" s="96">
        <v>9606172.8547970708</v>
      </c>
      <c r="AT33" s="96">
        <v>5268763.2792592403</v>
      </c>
      <c r="AU33" s="96">
        <v>5879396.6511843055</v>
      </c>
      <c r="AV33" s="96">
        <v>4305594.5583415618</v>
      </c>
      <c r="AW33" s="96">
        <v>14464434.974244753</v>
      </c>
      <c r="AX33" s="96">
        <v>57239496.212252885</v>
      </c>
      <c r="AY33" s="96">
        <v>5862</v>
      </c>
      <c r="AZ33" s="96">
        <v>10176</v>
      </c>
      <c r="BA33" s="96">
        <v>64612</v>
      </c>
      <c r="BB33" s="96">
        <v>97036147</v>
      </c>
      <c r="BC33" s="96">
        <v>11298189</v>
      </c>
      <c r="BD33" s="96">
        <v>5032150</v>
      </c>
      <c r="BE33" s="96">
        <v>1064743</v>
      </c>
      <c r="BF33" s="96">
        <v>22404927.900000002</v>
      </c>
      <c r="BG33" s="96">
        <v>19346864</v>
      </c>
      <c r="BH33" s="96">
        <v>20747634</v>
      </c>
      <c r="BI33" s="96">
        <v>35195.666666666664</v>
      </c>
      <c r="BJ33" s="96">
        <v>33241.583333333336</v>
      </c>
      <c r="BK33" s="96">
        <v>193420607.61000004</v>
      </c>
      <c r="BL33" s="96">
        <v>28900102.759999987</v>
      </c>
      <c r="BM33" s="96">
        <v>19294945.279999997</v>
      </c>
      <c r="BN33" s="96">
        <v>9473404.6199999973</v>
      </c>
      <c r="BO33" s="96">
        <v>115267422.98999998</v>
      </c>
      <c r="BP33" s="96">
        <v>141547045.84</v>
      </c>
      <c r="BQ33" s="96">
        <v>10234567.622705823</v>
      </c>
      <c r="BR33" s="96">
        <v>5447452.9805000452</v>
      </c>
      <c r="BS33" s="96">
        <v>5966521.2079144726</v>
      </c>
      <c r="BT33" s="96">
        <v>4804495.4820370954</v>
      </c>
      <c r="BU33" s="96">
        <v>14166228.377790691</v>
      </c>
      <c r="BV33" s="96">
        <v>61068054.909201294</v>
      </c>
      <c r="BW33" s="97">
        <v>14592</v>
      </c>
      <c r="BX33" s="98">
        <v>11365.952693256579</v>
      </c>
      <c r="BY33" s="98">
        <v>5058.3703300823545</v>
      </c>
      <c r="BZ33" s="98">
        <v>2894.7052964924146</v>
      </c>
      <c r="CA33" s="98">
        <v>7953.0756265747696</v>
      </c>
      <c r="CB33" s="99">
        <v>15445</v>
      </c>
      <c r="CC33" s="64">
        <v>11312.801314341212</v>
      </c>
      <c r="CD33" s="64">
        <v>5205.7765532601243</v>
      </c>
      <c r="CE33" s="64">
        <v>2948.5450876058308</v>
      </c>
      <c r="CF33" s="64">
        <v>8154.3216408659537</v>
      </c>
      <c r="CG33" s="90">
        <v>16038</v>
      </c>
      <c r="CH33" s="100">
        <v>11031.96501434094</v>
      </c>
      <c r="CI33" s="100">
        <v>5131.4453523405427</v>
      </c>
      <c r="CJ33" s="85">
        <v>3014.8573842835176</v>
      </c>
      <c r="CK33" s="85">
        <v>8146.3027366240603</v>
      </c>
      <c r="CL33" s="86">
        <f t="shared" si="6"/>
        <v>0.62991095693886334</v>
      </c>
      <c r="CM33" s="101">
        <f t="shared" si="4"/>
        <v>3.3502017406068507E-2</v>
      </c>
      <c r="CN33" s="101">
        <f t="shared" si="7"/>
        <v>-4.6763681276714708E-3</v>
      </c>
      <c r="CO33" s="101">
        <f t="shared" si="7"/>
        <v>2.9141050092979182E-2</v>
      </c>
      <c r="CP33" s="101">
        <f t="shared" si="7"/>
        <v>1.8599403254851321E-2</v>
      </c>
      <c r="CQ33" s="101">
        <f t="shared" si="7"/>
        <v>2.5304174603688168E-2</v>
      </c>
      <c r="CR33" s="102">
        <f t="shared" si="5"/>
        <v>1.0059004502804392E-2</v>
      </c>
      <c r="CS33" s="102">
        <f t="shared" si="8"/>
        <v>-2.4824647069886741E-2</v>
      </c>
      <c r="CT33" s="102">
        <f t="shared" si="8"/>
        <v>-1.4278599966614292E-2</v>
      </c>
      <c r="CU33" s="102">
        <f t="shared" si="8"/>
        <v>2.2489836413365216E-2</v>
      </c>
      <c r="CV33" s="102">
        <f t="shared" si="8"/>
        <v>-9.833931742042612E-4</v>
      </c>
    </row>
    <row r="34" spans="1:100" ht="14.5" x14ac:dyDescent="0.35">
      <c r="A34" s="84">
        <v>210057</v>
      </c>
      <c r="B34" s="95" t="s">
        <v>30</v>
      </c>
      <c r="C34" s="96">
        <v>1742</v>
      </c>
      <c r="D34" s="96">
        <v>4236</v>
      </c>
      <c r="E34" s="96">
        <v>5887</v>
      </c>
      <c r="F34" s="96">
        <v>37667557.700000003</v>
      </c>
      <c r="G34" s="96">
        <v>5190992.2699999996</v>
      </c>
      <c r="H34" s="96">
        <v>1029507</v>
      </c>
      <c r="I34" s="96">
        <v>241449.60000000001</v>
      </c>
      <c r="J34" s="96">
        <v>7612772.0700000003</v>
      </c>
      <c r="K34" s="96">
        <v>987692.96</v>
      </c>
      <c r="L34" s="96">
        <v>7595337.9400000004</v>
      </c>
      <c r="M34" s="96">
        <v>32208.25</v>
      </c>
      <c r="N34" s="96">
        <v>26975.916666666668</v>
      </c>
      <c r="O34" s="96">
        <v>41632765.399999999</v>
      </c>
      <c r="P34" s="96">
        <v>6872970.6499999994</v>
      </c>
      <c r="Q34" s="96">
        <v>2906852.8700000006</v>
      </c>
      <c r="R34" s="96">
        <v>2040993.2500000007</v>
      </c>
      <c r="S34" s="96">
        <v>213525796.67000002</v>
      </c>
      <c r="T34" s="96">
        <v>327954228.12</v>
      </c>
      <c r="U34" s="96">
        <v>15687261.677724913</v>
      </c>
      <c r="V34" s="96">
        <v>4869898.693265452</v>
      </c>
      <c r="W34" s="96">
        <v>2779074.1132394774</v>
      </c>
      <c r="X34" s="96">
        <v>2469995.7917606095</v>
      </c>
      <c r="Y34" s="96">
        <v>13544674.829872992</v>
      </c>
      <c r="Z34" s="96">
        <v>31222650.677687448</v>
      </c>
      <c r="AA34" s="96">
        <v>2177</v>
      </c>
      <c r="AB34" s="96">
        <v>4426</v>
      </c>
      <c r="AC34" s="96">
        <v>5871</v>
      </c>
      <c r="AD34" s="96">
        <v>43433841</v>
      </c>
      <c r="AE34" s="96">
        <v>6483788</v>
      </c>
      <c r="AF34" s="96">
        <v>1015844</v>
      </c>
      <c r="AG34" s="96">
        <v>202732.6</v>
      </c>
      <c r="AH34" s="96">
        <v>7367880.1600000001</v>
      </c>
      <c r="AI34" s="96">
        <v>799648.09000000008</v>
      </c>
      <c r="AJ34" s="96">
        <v>8178223</v>
      </c>
      <c r="AK34" s="96">
        <v>33523.833333333336</v>
      </c>
      <c r="AL34" s="96">
        <v>28157.916666666668</v>
      </c>
      <c r="AM34" s="96">
        <v>512977929.53999996</v>
      </c>
      <c r="AN34" s="96">
        <v>95662309.139999941</v>
      </c>
      <c r="AO34" s="96">
        <v>34815845.670000009</v>
      </c>
      <c r="AP34" s="96">
        <v>26259697.900000006</v>
      </c>
      <c r="AQ34" s="96">
        <v>227635177.03000009</v>
      </c>
      <c r="AR34" s="96">
        <v>341182496.91999996</v>
      </c>
      <c r="AS34" s="96">
        <v>16548946.026062094</v>
      </c>
      <c r="AT34" s="96">
        <v>5242064.704688333</v>
      </c>
      <c r="AU34" s="96">
        <v>2903164.6849554302</v>
      </c>
      <c r="AV34" s="96">
        <v>2474690.9863040205</v>
      </c>
      <c r="AW34" s="96">
        <v>14442194.252267234</v>
      </c>
      <c r="AX34" s="96">
        <v>32719768.609614532</v>
      </c>
      <c r="AY34" s="96">
        <v>2295</v>
      </c>
      <c r="AZ34" s="96">
        <v>4591</v>
      </c>
      <c r="BA34" s="96">
        <v>5880</v>
      </c>
      <c r="BB34" s="96">
        <v>47279926</v>
      </c>
      <c r="BC34" s="96">
        <v>6588547</v>
      </c>
      <c r="BD34" s="96">
        <v>1021340</v>
      </c>
      <c r="BE34" s="96">
        <v>268000.09999999998</v>
      </c>
      <c r="BF34" s="96">
        <v>7819185.6599999992</v>
      </c>
      <c r="BG34" s="96">
        <v>886949.33</v>
      </c>
      <c r="BH34" s="96">
        <v>8602049</v>
      </c>
      <c r="BI34" s="96">
        <v>34591.666666666664</v>
      </c>
      <c r="BJ34" s="96">
        <v>28974.666666666668</v>
      </c>
      <c r="BK34" s="96">
        <v>505051534.23999995</v>
      </c>
      <c r="BL34" s="96">
        <v>100460422.63000003</v>
      </c>
      <c r="BM34" s="96">
        <v>39285989.990000017</v>
      </c>
      <c r="BN34" s="96">
        <v>27707282.069999993</v>
      </c>
      <c r="BO34" s="96">
        <v>239886210.61999995</v>
      </c>
      <c r="BP34" s="96">
        <v>359807798.85999984</v>
      </c>
      <c r="BQ34" s="96">
        <v>16977776.797918871</v>
      </c>
      <c r="BR34" s="96">
        <v>5536370.4309413461</v>
      </c>
      <c r="BS34" s="96">
        <v>3452392.8761415463</v>
      </c>
      <c r="BT34" s="96">
        <v>2747992.5738695175</v>
      </c>
      <c r="BU34" s="96">
        <v>15535072.788029807</v>
      </c>
      <c r="BV34" s="96">
        <v>34512542.146339297</v>
      </c>
      <c r="BW34" s="97">
        <v>5978</v>
      </c>
      <c r="BX34" s="98">
        <v>10091.219394446303</v>
      </c>
      <c r="BY34" s="98">
        <v>1970.5106063878598</v>
      </c>
      <c r="BZ34" s="98">
        <v>2460.7597907392351</v>
      </c>
      <c r="CA34" s="98">
        <v>4431.2703971270948</v>
      </c>
      <c r="CB34" s="99">
        <v>6603</v>
      </c>
      <c r="CC34" s="64">
        <v>10219.89351052552</v>
      </c>
      <c r="CD34" s="64">
        <v>2105.8715492752672</v>
      </c>
      <c r="CE34" s="64">
        <v>2485.3438858568547</v>
      </c>
      <c r="CF34" s="64">
        <v>4591.2154351321224</v>
      </c>
      <c r="CG34" s="90">
        <v>6886</v>
      </c>
      <c r="CH34" s="100">
        <v>10523.67079436538</v>
      </c>
      <c r="CI34" s="100">
        <v>2191.8962482293546</v>
      </c>
      <c r="CJ34" s="85">
        <v>2557.388437301438</v>
      </c>
      <c r="CK34" s="85">
        <v>4749.2846855307926</v>
      </c>
      <c r="CL34" s="86">
        <f t="shared" si="6"/>
        <v>0.46152134339455425</v>
      </c>
      <c r="CM34" s="101">
        <f t="shared" si="4"/>
        <v>5.8183727089890391E-2</v>
      </c>
      <c r="CN34" s="101">
        <f t="shared" si="7"/>
        <v>1.2751096874380918E-2</v>
      </c>
      <c r="CO34" s="101">
        <f t="shared" si="7"/>
        <v>6.8693333823529823E-2</v>
      </c>
      <c r="CP34" s="101">
        <f t="shared" si="7"/>
        <v>9.9904489703297461E-3</v>
      </c>
      <c r="CQ34" s="101">
        <f t="shared" si="7"/>
        <v>3.6094623814589166E-2</v>
      </c>
      <c r="CR34" s="102">
        <f t="shared" si="5"/>
        <v>1.3462752887238416E-2</v>
      </c>
      <c r="CS34" s="102">
        <f t="shared" si="8"/>
        <v>2.9724114397767343E-2</v>
      </c>
      <c r="CT34" s="102">
        <f t="shared" si="8"/>
        <v>4.0849926950051962E-2</v>
      </c>
      <c r="CU34" s="102">
        <f t="shared" si="8"/>
        <v>2.8987759744058428E-2</v>
      </c>
      <c r="CV34" s="102">
        <f t="shared" si="8"/>
        <v>3.4428628460585697E-2</v>
      </c>
    </row>
    <row r="35" spans="1:100" ht="14.5" x14ac:dyDescent="0.35">
      <c r="A35" s="84">
        <v>210012</v>
      </c>
      <c r="B35" s="95" t="s">
        <v>32</v>
      </c>
      <c r="C35" s="96">
        <v>5051</v>
      </c>
      <c r="D35" s="96">
        <v>7257</v>
      </c>
      <c r="E35" s="96">
        <v>13733</v>
      </c>
      <c r="F35" s="96">
        <v>74069666.920000002</v>
      </c>
      <c r="G35" s="96">
        <v>16651774.4</v>
      </c>
      <c r="H35" s="96">
        <v>3160136.19</v>
      </c>
      <c r="I35" s="96">
        <v>787100.47</v>
      </c>
      <c r="J35" s="96">
        <v>15676442.559999999</v>
      </c>
      <c r="K35" s="96">
        <v>5994623.0300000003</v>
      </c>
      <c r="L35" s="96">
        <v>21218614.390000001</v>
      </c>
      <c r="M35" s="96">
        <v>62277.25</v>
      </c>
      <c r="N35" s="96">
        <v>52639.833333333336</v>
      </c>
      <c r="O35" s="96">
        <v>11735361.550000001</v>
      </c>
      <c r="P35" s="96">
        <v>2612831.8200000003</v>
      </c>
      <c r="Q35" s="96">
        <v>978014.55999999982</v>
      </c>
      <c r="R35" s="96">
        <v>803118.85</v>
      </c>
      <c r="S35" s="96">
        <v>49923491.839999996</v>
      </c>
      <c r="T35" s="96">
        <v>126518663.73999999</v>
      </c>
      <c r="U35" s="96">
        <v>12728574.858399753</v>
      </c>
      <c r="V35" s="96">
        <v>5938551.4683727566</v>
      </c>
      <c r="W35" s="96">
        <v>4378527.7918039383</v>
      </c>
      <c r="X35" s="96">
        <v>4684340.493811382</v>
      </c>
      <c r="Y35" s="96">
        <v>10945505.361289386</v>
      </c>
      <c r="Z35" s="96">
        <v>62547690.678283393</v>
      </c>
      <c r="AA35" s="96">
        <v>5347</v>
      </c>
      <c r="AB35" s="96">
        <v>7674</v>
      </c>
      <c r="AC35" s="96">
        <v>14372</v>
      </c>
      <c r="AD35" s="96">
        <v>72817264</v>
      </c>
      <c r="AE35" s="96">
        <v>16555156</v>
      </c>
      <c r="AF35" s="96">
        <v>3160882</v>
      </c>
      <c r="AG35" s="96">
        <v>793539.1</v>
      </c>
      <c r="AH35" s="96">
        <v>17106321.870000001</v>
      </c>
      <c r="AI35" s="96">
        <v>7354810.4800000004</v>
      </c>
      <c r="AJ35" s="96">
        <v>22055538</v>
      </c>
      <c r="AK35" s="96">
        <v>64336.666666666664</v>
      </c>
      <c r="AL35" s="96">
        <v>54405.166666666664</v>
      </c>
      <c r="AM35" s="96">
        <v>123085223.96000001</v>
      </c>
      <c r="AN35" s="96">
        <v>32836302.120000008</v>
      </c>
      <c r="AO35" s="96">
        <v>11466292.1</v>
      </c>
      <c r="AP35" s="96">
        <v>8247354.4700000016</v>
      </c>
      <c r="AQ35" s="96">
        <v>54764008.590000011</v>
      </c>
      <c r="AR35" s="96">
        <v>132388770.39999998</v>
      </c>
      <c r="AS35" s="96">
        <v>13156225.335000422</v>
      </c>
      <c r="AT35" s="96">
        <v>6138597.5631416403</v>
      </c>
      <c r="AU35" s="96">
        <v>4661914.6035744073</v>
      </c>
      <c r="AV35" s="96">
        <v>4824300.2351497021</v>
      </c>
      <c r="AW35" s="96">
        <v>11644244.051334754</v>
      </c>
      <c r="AX35" s="96">
        <v>65076498.095169894</v>
      </c>
      <c r="AY35" s="96">
        <v>4408</v>
      </c>
      <c r="AZ35" s="96">
        <v>7479</v>
      </c>
      <c r="BA35" s="96">
        <v>14308</v>
      </c>
      <c r="BB35" s="96">
        <v>73670683</v>
      </c>
      <c r="BC35" s="96">
        <v>14648976</v>
      </c>
      <c r="BD35" s="96">
        <v>3205605</v>
      </c>
      <c r="BE35" s="96">
        <v>854765.1</v>
      </c>
      <c r="BF35" s="96">
        <v>18630424.579999998</v>
      </c>
      <c r="BG35" s="96">
        <v>8008472.1299999999</v>
      </c>
      <c r="BH35" s="96">
        <v>20962210</v>
      </c>
      <c r="BI35" s="96">
        <v>66287.166666666672</v>
      </c>
      <c r="BJ35" s="96">
        <v>55934.25</v>
      </c>
      <c r="BK35" s="96">
        <v>135806008.94999999</v>
      </c>
      <c r="BL35" s="96">
        <v>32382445.499999993</v>
      </c>
      <c r="BM35" s="96">
        <v>12547152.989999998</v>
      </c>
      <c r="BN35" s="96">
        <v>9639401.5700000003</v>
      </c>
      <c r="BO35" s="96">
        <v>62433663.350000009</v>
      </c>
      <c r="BP35" s="96">
        <v>143627875.78999999</v>
      </c>
      <c r="BQ35" s="96">
        <v>13619686.779314712</v>
      </c>
      <c r="BR35" s="96">
        <v>6374515.7669903487</v>
      </c>
      <c r="BS35" s="96">
        <v>5045183.5525797922</v>
      </c>
      <c r="BT35" s="96">
        <v>5398859.1677125394</v>
      </c>
      <c r="BU35" s="96">
        <v>12596128.921289127</v>
      </c>
      <c r="BV35" s="96">
        <v>69581612.049432188</v>
      </c>
      <c r="BW35" s="97">
        <v>12308</v>
      </c>
      <c r="BX35" s="98">
        <v>11176.337175820605</v>
      </c>
      <c r="BY35" s="98">
        <v>2334.8926786021316</v>
      </c>
      <c r="BZ35" s="98">
        <v>1841.4186064504599</v>
      </c>
      <c r="CA35" s="98">
        <v>4176.3112850525913</v>
      </c>
      <c r="CB35" s="99">
        <v>13021</v>
      </c>
      <c r="CC35" s="64">
        <v>10739.84420935412</v>
      </c>
      <c r="CD35" s="64">
        <v>2305.6057733849407</v>
      </c>
      <c r="CE35" s="64">
        <v>1857.5242928931275</v>
      </c>
      <c r="CF35" s="64">
        <v>4163.1300662780686</v>
      </c>
      <c r="CG35" s="90">
        <v>11887</v>
      </c>
      <c r="CH35" s="100">
        <v>11775.985177925464</v>
      </c>
      <c r="CI35" s="100">
        <v>2244.6526464228787</v>
      </c>
      <c r="CJ35" s="85">
        <v>1928.3722448091085</v>
      </c>
      <c r="CK35" s="85">
        <v>4173.0248912319867</v>
      </c>
      <c r="CL35" s="86">
        <f t="shared" si="6"/>
        <v>0.53789582016133097</v>
      </c>
      <c r="CM35" s="101">
        <f t="shared" si="4"/>
        <v>2.3602202782467385E-2</v>
      </c>
      <c r="CN35" s="101">
        <f t="shared" si="7"/>
        <v>-3.9055100038572044E-2</v>
      </c>
      <c r="CO35" s="101">
        <f t="shared" si="7"/>
        <v>-1.2543148336361498E-2</v>
      </c>
      <c r="CP35" s="101">
        <f t="shared" si="7"/>
        <v>8.7463471837687656E-3</v>
      </c>
      <c r="CQ35" s="101">
        <f t="shared" si="7"/>
        <v>-3.1561868536235105E-3</v>
      </c>
      <c r="CR35" s="102">
        <f t="shared" si="5"/>
        <v>-0.11204644625083227</v>
      </c>
      <c r="CS35" s="102">
        <f t="shared" si="8"/>
        <v>9.6476349970597619E-2</v>
      </c>
      <c r="CT35" s="102">
        <f t="shared" si="8"/>
        <v>-2.6436925022344404E-2</v>
      </c>
      <c r="CU35" s="102">
        <f t="shared" si="8"/>
        <v>3.8141063450445545E-2</v>
      </c>
      <c r="CV35" s="102">
        <f t="shared" si="8"/>
        <v>2.3767753580574702E-3</v>
      </c>
    </row>
    <row r="36" spans="1:100" ht="14.5" x14ac:dyDescent="0.35">
      <c r="A36" s="84">
        <v>210011</v>
      </c>
      <c r="B36" s="95" t="s">
        <v>33</v>
      </c>
      <c r="C36" s="96">
        <v>6248</v>
      </c>
      <c r="D36" s="96">
        <v>8285</v>
      </c>
      <c r="E36" s="96">
        <v>51821</v>
      </c>
      <c r="F36" s="96">
        <v>136194664.84999999</v>
      </c>
      <c r="G36" s="96">
        <v>15904460.77</v>
      </c>
      <c r="H36" s="96">
        <v>3898009.87</v>
      </c>
      <c r="I36" s="96">
        <v>864697.86</v>
      </c>
      <c r="J36" s="96">
        <v>30766047.250000004</v>
      </c>
      <c r="K36" s="96">
        <v>24669420.420000002</v>
      </c>
      <c r="L36" s="96">
        <v>20998391.239999998</v>
      </c>
      <c r="M36" s="96">
        <v>63543.25</v>
      </c>
      <c r="N36" s="96">
        <v>56805.083333333336</v>
      </c>
      <c r="O36" s="96">
        <v>37592456.830000006</v>
      </c>
      <c r="P36" s="96">
        <v>7740752.8099999987</v>
      </c>
      <c r="Q36" s="96">
        <v>2866343.4499999997</v>
      </c>
      <c r="R36" s="96">
        <v>2410415.0500000007</v>
      </c>
      <c r="S36" s="96">
        <v>253751478.86000001</v>
      </c>
      <c r="T36" s="96">
        <v>312144599.0800001</v>
      </c>
      <c r="U36" s="96">
        <v>7445036.9544997737</v>
      </c>
      <c r="V36" s="96">
        <v>4897165.3964095544</v>
      </c>
      <c r="W36" s="96">
        <v>3469079.8633029908</v>
      </c>
      <c r="X36" s="96">
        <v>2879316.9571761889</v>
      </c>
      <c r="Y36" s="96">
        <v>10590483.689335305</v>
      </c>
      <c r="Z36" s="96">
        <v>36851436.213660166</v>
      </c>
      <c r="AA36" s="96">
        <v>6478</v>
      </c>
      <c r="AB36" s="96">
        <v>8693</v>
      </c>
      <c r="AC36" s="96">
        <v>58559</v>
      </c>
      <c r="AD36" s="96">
        <v>139230000</v>
      </c>
      <c r="AE36" s="96">
        <v>15889600</v>
      </c>
      <c r="AF36" s="96">
        <v>3749972</v>
      </c>
      <c r="AG36" s="96">
        <v>712573.4</v>
      </c>
      <c r="AH36" s="96">
        <v>32296651.330000002</v>
      </c>
      <c r="AI36" s="96">
        <v>26135889.399999999</v>
      </c>
      <c r="AJ36" s="96">
        <v>21132260</v>
      </c>
      <c r="AK36" s="96">
        <v>65990.833333333328</v>
      </c>
      <c r="AL36" s="96">
        <v>59192.5</v>
      </c>
      <c r="AM36" s="96">
        <v>498515494.04000002</v>
      </c>
      <c r="AN36" s="96">
        <v>88732667.189999998</v>
      </c>
      <c r="AO36" s="96">
        <v>36842414.289999999</v>
      </c>
      <c r="AP36" s="96">
        <v>25201102.75</v>
      </c>
      <c r="AQ36" s="96">
        <v>276629432.92000008</v>
      </c>
      <c r="AR36" s="96">
        <v>327208040.76999998</v>
      </c>
      <c r="AS36" s="96">
        <v>7014861.7565039406</v>
      </c>
      <c r="AT36" s="96">
        <v>5190085.6450071456</v>
      </c>
      <c r="AU36" s="96">
        <v>3384477.9299932607</v>
      </c>
      <c r="AV36" s="96">
        <v>2866805.351860113</v>
      </c>
      <c r="AW36" s="96">
        <v>10938046.298408752</v>
      </c>
      <c r="AX36" s="96">
        <v>37906881.052877307</v>
      </c>
      <c r="AY36" s="96">
        <v>5853</v>
      </c>
      <c r="AZ36" s="96">
        <v>8989</v>
      </c>
      <c r="BA36" s="96">
        <v>62264</v>
      </c>
      <c r="BB36" s="96">
        <v>134740000</v>
      </c>
      <c r="BC36" s="96">
        <v>15988416</v>
      </c>
      <c r="BD36" s="96">
        <v>4014069</v>
      </c>
      <c r="BE36" s="96">
        <v>886636.4</v>
      </c>
      <c r="BF36" s="96">
        <v>36549542.729999997</v>
      </c>
      <c r="BG36" s="96">
        <v>29115099.399999999</v>
      </c>
      <c r="BH36" s="96">
        <v>20920621</v>
      </c>
      <c r="BI36" s="96">
        <v>68040.833333333328</v>
      </c>
      <c r="BJ36" s="96">
        <v>61150.166666666664</v>
      </c>
      <c r="BK36" s="96">
        <v>498377363.31999999</v>
      </c>
      <c r="BL36" s="96">
        <v>90125217.640000015</v>
      </c>
      <c r="BM36" s="96">
        <v>42042548.739999995</v>
      </c>
      <c r="BN36" s="96">
        <v>24509173.790000003</v>
      </c>
      <c r="BO36" s="96">
        <v>297247936.11999989</v>
      </c>
      <c r="BP36" s="96">
        <v>349079842.05999994</v>
      </c>
      <c r="BQ36" s="96">
        <v>7483899.9688946782</v>
      </c>
      <c r="BR36" s="96">
        <v>5216023.4303938411</v>
      </c>
      <c r="BS36" s="96">
        <v>3774824.3565694476</v>
      </c>
      <c r="BT36" s="96">
        <v>3103454.3565035267</v>
      </c>
      <c r="BU36" s="96">
        <v>11293046.620975534</v>
      </c>
      <c r="BV36" s="96">
        <v>41168347.004695803</v>
      </c>
      <c r="BW36" s="97">
        <v>14533</v>
      </c>
      <c r="BX36" s="98">
        <v>16052.824073487927</v>
      </c>
      <c r="BY36" s="98">
        <v>3814.1298439594184</v>
      </c>
      <c r="BZ36" s="98">
        <v>1129.3101300068511</v>
      </c>
      <c r="CA36" s="98">
        <v>4943.4399739662695</v>
      </c>
      <c r="CB36" s="99">
        <v>15171</v>
      </c>
      <c r="CC36" s="64">
        <v>15763.426677872258</v>
      </c>
      <c r="CD36" s="64">
        <v>3762.4174657777776</v>
      </c>
      <c r="CE36" s="64">
        <v>1104.8664777585127</v>
      </c>
      <c r="CF36" s="64">
        <v>4867.2839435362894</v>
      </c>
      <c r="CG36" s="90">
        <v>14842</v>
      </c>
      <c r="CH36" s="100">
        <v>16319.524628082469</v>
      </c>
      <c r="CI36" s="100">
        <v>3703.2348975788</v>
      </c>
      <c r="CJ36" s="85">
        <v>1145.6528360985058</v>
      </c>
      <c r="CK36" s="85">
        <v>4848.8877336773057</v>
      </c>
      <c r="CL36" s="86">
        <f t="shared" si="6"/>
        <v>0.76372873553216625</v>
      </c>
      <c r="CM36" s="101">
        <f t="shared" si="4"/>
        <v>1.7963690158695478E-3</v>
      </c>
      <c r="CN36" s="101">
        <f t="shared" si="7"/>
        <v>-1.8027818301056708E-2</v>
      </c>
      <c r="CO36" s="101">
        <f t="shared" si="7"/>
        <v>-1.3558106382649648E-2</v>
      </c>
      <c r="CP36" s="101">
        <f t="shared" si="7"/>
        <v>-2.1644764886851853E-2</v>
      </c>
      <c r="CQ36" s="101">
        <f t="shared" si="7"/>
        <v>-1.5405472875374637E-2</v>
      </c>
      <c r="CR36" s="102">
        <f t="shared" si="5"/>
        <v>-5.3005936170114176E-2</v>
      </c>
      <c r="CS36" s="102">
        <f t="shared" si="8"/>
        <v>3.5277732537102979E-2</v>
      </c>
      <c r="CT36" s="102">
        <f t="shared" si="8"/>
        <v>-1.572993128415201E-2</v>
      </c>
      <c r="CU36" s="102">
        <f t="shared" si="8"/>
        <v>3.6915192162167765E-2</v>
      </c>
      <c r="CV36" s="102">
        <f t="shared" si="8"/>
        <v>-3.779563730489488E-3</v>
      </c>
    </row>
    <row r="37" spans="1:100" ht="14.5" x14ac:dyDescent="0.35">
      <c r="A37" s="84">
        <v>210022</v>
      </c>
      <c r="B37" s="95" t="s">
        <v>34</v>
      </c>
      <c r="C37" s="96">
        <v>5157</v>
      </c>
      <c r="D37" s="96">
        <v>7201</v>
      </c>
      <c r="E37" s="96">
        <v>33799</v>
      </c>
      <c r="F37" s="96">
        <v>84417003.920000002</v>
      </c>
      <c r="G37" s="96">
        <v>14812818.66</v>
      </c>
      <c r="H37" s="96">
        <v>3492821.03</v>
      </c>
      <c r="I37" s="96">
        <v>966858.84</v>
      </c>
      <c r="J37" s="96">
        <v>19632724.780000001</v>
      </c>
      <c r="K37" s="96">
        <v>14499589.060000001</v>
      </c>
      <c r="L37" s="96">
        <v>16215580.67</v>
      </c>
      <c r="M37" s="96">
        <v>45146.583333333336</v>
      </c>
      <c r="N37" s="96">
        <v>40325.416666666664</v>
      </c>
      <c r="O37" s="96">
        <v>12843897.18</v>
      </c>
      <c r="P37" s="96">
        <v>2485797.56</v>
      </c>
      <c r="Q37" s="96">
        <v>1471664.1400000001</v>
      </c>
      <c r="R37" s="96">
        <v>768605.76</v>
      </c>
      <c r="S37" s="96">
        <v>72281928.300000012</v>
      </c>
      <c r="T37" s="96">
        <v>112637873.94999999</v>
      </c>
      <c r="U37" s="96">
        <v>6899799.2606030209</v>
      </c>
      <c r="V37" s="96">
        <v>5696961.934062493</v>
      </c>
      <c r="W37" s="96">
        <v>4967704.0174665609</v>
      </c>
      <c r="X37" s="96">
        <v>4277326.3483538004</v>
      </c>
      <c r="Y37" s="96">
        <v>10627789.951578986</v>
      </c>
      <c r="Z37" s="96">
        <v>47792813.777420625</v>
      </c>
      <c r="AA37" s="96">
        <v>5087</v>
      </c>
      <c r="AB37" s="96">
        <v>8261</v>
      </c>
      <c r="AC37" s="96">
        <v>35637</v>
      </c>
      <c r="AD37" s="96">
        <v>79849880</v>
      </c>
      <c r="AE37" s="96">
        <v>14360226</v>
      </c>
      <c r="AF37" s="96">
        <v>3443408</v>
      </c>
      <c r="AG37" s="96">
        <v>950784.1</v>
      </c>
      <c r="AH37" s="96">
        <v>22855809.170000002</v>
      </c>
      <c r="AI37" s="96">
        <v>13782166.710000001</v>
      </c>
      <c r="AJ37" s="96">
        <v>16610350</v>
      </c>
      <c r="AK37" s="96">
        <v>46641.75</v>
      </c>
      <c r="AL37" s="96">
        <v>41688.833333333336</v>
      </c>
      <c r="AM37" s="96">
        <v>153310305.13999999</v>
      </c>
      <c r="AN37" s="96">
        <v>32432546.509999998</v>
      </c>
      <c r="AO37" s="96">
        <v>14973489.459999999</v>
      </c>
      <c r="AP37" s="96">
        <v>9722428.9000000004</v>
      </c>
      <c r="AQ37" s="96">
        <v>77320174.030000001</v>
      </c>
      <c r="AR37" s="96">
        <v>116816823.26000001</v>
      </c>
      <c r="AS37" s="96">
        <v>6598068.9185703294</v>
      </c>
      <c r="AT37" s="96">
        <v>6249286.4652731474</v>
      </c>
      <c r="AU37" s="96">
        <v>4928669.8372831251</v>
      </c>
      <c r="AV37" s="96">
        <v>4060600.8659791085</v>
      </c>
      <c r="AW37" s="96">
        <v>11356781.77059239</v>
      </c>
      <c r="AX37" s="96">
        <v>48995974.093275547</v>
      </c>
      <c r="AY37" s="96">
        <v>5195</v>
      </c>
      <c r="AZ37" s="96">
        <v>8515</v>
      </c>
      <c r="BA37" s="96">
        <v>36524</v>
      </c>
      <c r="BB37" s="96">
        <v>82934114</v>
      </c>
      <c r="BC37" s="96">
        <v>16422895</v>
      </c>
      <c r="BD37" s="96">
        <v>3949366</v>
      </c>
      <c r="BE37" s="96">
        <v>941958</v>
      </c>
      <c r="BF37" s="96">
        <v>22386195.18</v>
      </c>
      <c r="BG37" s="96">
        <v>16587557.800000001</v>
      </c>
      <c r="BH37" s="96">
        <v>15958676</v>
      </c>
      <c r="BI37" s="96">
        <v>48037</v>
      </c>
      <c r="BJ37" s="96">
        <v>42903.666666666664</v>
      </c>
      <c r="BK37" s="96">
        <v>157809458.97</v>
      </c>
      <c r="BL37" s="96">
        <v>33566250.939999998</v>
      </c>
      <c r="BM37" s="96">
        <v>16457621.140000002</v>
      </c>
      <c r="BN37" s="96">
        <v>9940295.4000000004</v>
      </c>
      <c r="BO37" s="96">
        <v>84781581.109999999</v>
      </c>
      <c r="BP37" s="96">
        <v>121414151.28</v>
      </c>
      <c r="BQ37" s="96">
        <v>6086613.8717781752</v>
      </c>
      <c r="BR37" s="96">
        <v>5950270.3840169767</v>
      </c>
      <c r="BS37" s="96">
        <v>5452770.2516599316</v>
      </c>
      <c r="BT37" s="96">
        <v>4363759.3891201038</v>
      </c>
      <c r="BU37" s="96">
        <v>11243458.04617946</v>
      </c>
      <c r="BV37" s="96">
        <v>52316087.752915651</v>
      </c>
      <c r="BW37" s="97">
        <v>12358</v>
      </c>
      <c r="BX37" s="98">
        <v>12464.589493445539</v>
      </c>
      <c r="BY37" s="98">
        <v>3545.2697508243814</v>
      </c>
      <c r="BZ37" s="98">
        <v>1932.5262996707613</v>
      </c>
      <c r="CA37" s="98">
        <v>5477.7960504951425</v>
      </c>
      <c r="CB37" s="99">
        <v>13348</v>
      </c>
      <c r="CC37" s="64">
        <v>11376.432722505244</v>
      </c>
      <c r="CD37" s="64">
        <v>3391.3583196487962</v>
      </c>
      <c r="CE37" s="64">
        <v>1915.8736417825646</v>
      </c>
      <c r="CF37" s="64">
        <v>5307.2319614313601</v>
      </c>
      <c r="CG37" s="90">
        <v>13710</v>
      </c>
      <c r="CH37" s="100">
        <v>11610.558860685633</v>
      </c>
      <c r="CI37" s="100">
        <v>3450.5342003797223</v>
      </c>
      <c r="CJ37" s="85">
        <v>1936.3766565841945</v>
      </c>
      <c r="CK37" s="85">
        <v>5386.9108569639175</v>
      </c>
      <c r="CL37" s="86">
        <f t="shared" si="6"/>
        <v>0.64054043068469413</v>
      </c>
      <c r="CM37" s="101">
        <f t="shared" si="4"/>
        <v>4.4785481778654157E-2</v>
      </c>
      <c r="CN37" s="101">
        <f t="shared" si="7"/>
        <v>-8.7299848223040044E-2</v>
      </c>
      <c r="CO37" s="101">
        <f t="shared" si="7"/>
        <v>-4.3413179248150691E-2</v>
      </c>
      <c r="CP37" s="101">
        <f t="shared" si="7"/>
        <v>-8.6170407569789997E-3</v>
      </c>
      <c r="CQ37" s="101">
        <f t="shared" si="7"/>
        <v>-3.1137356610486666E-2</v>
      </c>
      <c r="CR37" s="102">
        <f t="shared" si="5"/>
        <v>-1.963123057973859E-3</v>
      </c>
      <c r="CS37" s="102">
        <f t="shared" si="8"/>
        <v>2.0579925525971987E-2</v>
      </c>
      <c r="CT37" s="102">
        <f t="shared" si="8"/>
        <v>1.7449020467130705E-2</v>
      </c>
      <c r="CU37" s="102">
        <f t="shared" si="8"/>
        <v>1.0701652945417361E-2</v>
      </c>
      <c r="CV37" s="102">
        <f t="shared" si="8"/>
        <v>1.5013267954293141E-2</v>
      </c>
    </row>
    <row r="38" spans="1:100" ht="14.5" x14ac:dyDescent="0.35">
      <c r="A38" s="84">
        <v>210009</v>
      </c>
      <c r="B38" s="95" t="s">
        <v>35</v>
      </c>
      <c r="C38" s="96">
        <v>4387</v>
      </c>
      <c r="D38" s="96">
        <v>6488</v>
      </c>
      <c r="E38" s="96">
        <v>36297</v>
      </c>
      <c r="F38" s="96">
        <v>68958730.349999994</v>
      </c>
      <c r="G38" s="96">
        <v>16392947.949999999</v>
      </c>
      <c r="H38" s="96">
        <v>3311983.26</v>
      </c>
      <c r="I38" s="96">
        <v>1047619.53</v>
      </c>
      <c r="J38" s="96">
        <v>16914165.080000002</v>
      </c>
      <c r="K38" s="96">
        <v>6152092.0899999999</v>
      </c>
      <c r="L38" s="96">
        <v>18969697.91</v>
      </c>
      <c r="M38" s="96">
        <v>77122.75</v>
      </c>
      <c r="N38" s="96">
        <v>65265.166666666664</v>
      </c>
      <c r="O38" s="96">
        <v>9784778.9499999993</v>
      </c>
      <c r="P38" s="96">
        <v>2377890.34</v>
      </c>
      <c r="Q38" s="96">
        <v>1260130.3199999998</v>
      </c>
      <c r="R38" s="96">
        <v>978490.94000000018</v>
      </c>
      <c r="S38" s="96">
        <v>54013715.060000002</v>
      </c>
      <c r="T38" s="96">
        <v>159810208.17000002</v>
      </c>
      <c r="U38" s="96">
        <v>23679269.975144632</v>
      </c>
      <c r="V38" s="96">
        <v>9948382.0483585149</v>
      </c>
      <c r="W38" s="96">
        <v>7287090.8263361119</v>
      </c>
      <c r="X38" s="96">
        <v>7820010.6032923963</v>
      </c>
      <c r="Y38" s="96">
        <v>18402173.6915107</v>
      </c>
      <c r="Z38" s="96">
        <v>96792952.238457695</v>
      </c>
      <c r="AA38" s="96">
        <v>4966</v>
      </c>
      <c r="AB38" s="96">
        <v>6489</v>
      </c>
      <c r="AC38" s="96">
        <v>24311</v>
      </c>
      <c r="AD38" s="96">
        <v>68285582</v>
      </c>
      <c r="AE38" s="96">
        <v>15598991</v>
      </c>
      <c r="AF38" s="96">
        <v>3772610</v>
      </c>
      <c r="AG38" s="96">
        <v>981052</v>
      </c>
      <c r="AH38" s="96">
        <v>17611945.699999999</v>
      </c>
      <c r="AI38" s="96">
        <v>4604077.8</v>
      </c>
      <c r="AJ38" s="96">
        <v>19938605</v>
      </c>
      <c r="AK38" s="96">
        <v>79106.5</v>
      </c>
      <c r="AL38" s="96">
        <v>66850.083333333328</v>
      </c>
      <c r="AM38" s="96">
        <v>129900989.87000002</v>
      </c>
      <c r="AN38" s="96">
        <v>32119364.069999997</v>
      </c>
      <c r="AO38" s="96">
        <v>15096929.35</v>
      </c>
      <c r="AP38" s="96">
        <v>12112203.33</v>
      </c>
      <c r="AQ38" s="96">
        <v>60950672.539999992</v>
      </c>
      <c r="AR38" s="96">
        <v>170348228.95000002</v>
      </c>
      <c r="AS38" s="96">
        <v>24518548.8403669</v>
      </c>
      <c r="AT38" s="96">
        <v>10270094.46624383</v>
      </c>
      <c r="AU38" s="96">
        <v>7589149.7642304925</v>
      </c>
      <c r="AV38" s="96">
        <v>8083443.5278770439</v>
      </c>
      <c r="AW38" s="96">
        <v>19680334.420393385</v>
      </c>
      <c r="AX38" s="96">
        <v>99557334.225833967</v>
      </c>
      <c r="AY38" s="96">
        <v>4849</v>
      </c>
      <c r="AZ38" s="96">
        <v>6543</v>
      </c>
      <c r="BA38" s="96">
        <v>20306</v>
      </c>
      <c r="BB38" s="96">
        <v>70491913</v>
      </c>
      <c r="BC38" s="96">
        <v>17400728</v>
      </c>
      <c r="BD38" s="96">
        <v>4041451</v>
      </c>
      <c r="BE38" s="96">
        <v>1004917</v>
      </c>
      <c r="BF38" s="96">
        <v>18790481.09</v>
      </c>
      <c r="BG38" s="96">
        <v>4689400.0999999996</v>
      </c>
      <c r="BH38" s="96">
        <v>20453924</v>
      </c>
      <c r="BI38" s="96">
        <v>80861.75</v>
      </c>
      <c r="BJ38" s="96">
        <v>68061.083333333328</v>
      </c>
      <c r="BK38" s="96">
        <v>137212940.84</v>
      </c>
      <c r="BL38" s="96">
        <v>32064981.249999993</v>
      </c>
      <c r="BM38" s="96">
        <v>15955887.750000002</v>
      </c>
      <c r="BN38" s="96">
        <v>14081518.750000002</v>
      </c>
      <c r="BO38" s="96">
        <v>65312043.519999988</v>
      </c>
      <c r="BP38" s="96">
        <v>179575894.94</v>
      </c>
      <c r="BQ38" s="96">
        <v>25289964.55838896</v>
      </c>
      <c r="BR38" s="96">
        <v>10323603.549458217</v>
      </c>
      <c r="BS38" s="96">
        <v>8314939.2470461475</v>
      </c>
      <c r="BT38" s="96">
        <v>9269578.0546389036</v>
      </c>
      <c r="BU38" s="96">
        <v>21697755.553683825</v>
      </c>
      <c r="BV38" s="96">
        <v>104574180.39221063</v>
      </c>
      <c r="BW38" s="97">
        <v>10875</v>
      </c>
      <c r="BX38" s="98">
        <v>12114.688383448276</v>
      </c>
      <c r="BY38" s="98">
        <v>1807.3066943671324</v>
      </c>
      <c r="BZ38" s="98">
        <v>2396.9437906441299</v>
      </c>
      <c r="CA38" s="98">
        <v>4204.2504850112618</v>
      </c>
      <c r="CB38" s="99">
        <v>11455</v>
      </c>
      <c r="CC38" s="64">
        <v>11417.971497162811</v>
      </c>
      <c r="CD38" s="64">
        <v>1751.076969217193</v>
      </c>
      <c r="CE38" s="64">
        <v>2421.5476315276642</v>
      </c>
      <c r="CF38" s="64">
        <v>4172.6246007448572</v>
      </c>
      <c r="CG38" s="90">
        <v>11392</v>
      </c>
      <c r="CH38" s="100">
        <v>12014.818661341293</v>
      </c>
      <c r="CI38" s="100">
        <v>1794.8624067726146</v>
      </c>
      <c r="CJ38" s="85">
        <v>2513.1630368708693</v>
      </c>
      <c r="CK38" s="85">
        <v>4308.0254436434843</v>
      </c>
      <c r="CL38" s="86">
        <f t="shared" si="6"/>
        <v>0.41663226697533651</v>
      </c>
      <c r="CM38" s="101">
        <f t="shared" si="4"/>
        <v>2.8360356901408368E-2</v>
      </c>
      <c r="CN38" s="101">
        <f t="shared" si="7"/>
        <v>-5.7510095533068517E-2</v>
      </c>
      <c r="CO38" s="101">
        <f t="shared" si="7"/>
        <v>-3.1112442246350125E-2</v>
      </c>
      <c r="CP38" s="101">
        <f t="shared" si="7"/>
        <v>1.0264671612062459E-2</v>
      </c>
      <c r="CQ38" s="101">
        <f t="shared" si="7"/>
        <v>-7.5223596641436075E-3</v>
      </c>
      <c r="CR38" s="102">
        <f t="shared" si="5"/>
        <v>-2.319476551504096E-2</v>
      </c>
      <c r="CS38" s="102">
        <f t="shared" si="8"/>
        <v>5.2272609397105985E-2</v>
      </c>
      <c r="CT38" s="102">
        <f t="shared" si="8"/>
        <v>2.5004861765154596E-2</v>
      </c>
      <c r="CU38" s="102">
        <f t="shared" si="8"/>
        <v>3.7833410398542711E-2</v>
      </c>
      <c r="CV38" s="102">
        <f t="shared" si="8"/>
        <v>3.2449802187921817E-2</v>
      </c>
    </row>
    <row r="39" spans="1:100" ht="14.5" x14ac:dyDescent="0.35">
      <c r="A39" s="84">
        <v>210032</v>
      </c>
      <c r="B39" s="95" t="s">
        <v>16</v>
      </c>
      <c r="C39" s="96">
        <v>6033</v>
      </c>
      <c r="D39" s="96">
        <v>9861</v>
      </c>
      <c r="E39" s="96">
        <v>141739</v>
      </c>
      <c r="F39" s="96">
        <v>207040871.94</v>
      </c>
      <c r="G39" s="96">
        <v>7693363.8099999996</v>
      </c>
      <c r="H39" s="96">
        <v>3203512.51</v>
      </c>
      <c r="I39" s="96">
        <v>1040846.56</v>
      </c>
      <c r="J39" s="96">
        <v>47238830.280000001</v>
      </c>
      <c r="K39" s="96">
        <v>56640388.380000003</v>
      </c>
      <c r="L39" s="96">
        <v>24769355.469999999</v>
      </c>
      <c r="M39" s="96">
        <v>25802.583333333332</v>
      </c>
      <c r="N39" s="96">
        <v>23643.5</v>
      </c>
      <c r="O39" s="96">
        <v>1426190.72</v>
      </c>
      <c r="P39" s="96">
        <v>253353.12</v>
      </c>
      <c r="Q39" s="96">
        <v>121824.04</v>
      </c>
      <c r="R39" s="96">
        <v>27699.74</v>
      </c>
      <c r="S39" s="96">
        <v>7107431.8199999994</v>
      </c>
      <c r="T39" s="96">
        <v>9005918.4600000009</v>
      </c>
      <c r="U39" s="96">
        <v>3444411.8640285884</v>
      </c>
      <c r="V39" s="96">
        <v>2795749.7656320259</v>
      </c>
      <c r="W39" s="96">
        <v>1727481.6613960164</v>
      </c>
      <c r="X39" s="96">
        <v>1367615.4662968176</v>
      </c>
      <c r="Y39" s="96">
        <v>5111015.1857690401</v>
      </c>
      <c r="Z39" s="96">
        <v>15739437.668214949</v>
      </c>
      <c r="AA39" s="96">
        <v>6777</v>
      </c>
      <c r="AB39" s="96">
        <v>10634</v>
      </c>
      <c r="AC39" s="96">
        <v>149595</v>
      </c>
      <c r="AD39" s="96">
        <v>196970000</v>
      </c>
      <c r="AE39" s="96">
        <v>8358291</v>
      </c>
      <c r="AF39" s="96">
        <v>3831442</v>
      </c>
      <c r="AG39" s="96">
        <v>945365.9</v>
      </c>
      <c r="AH39" s="96">
        <v>47354941.850000001</v>
      </c>
      <c r="AI39" s="96">
        <v>59589886</v>
      </c>
      <c r="AJ39" s="96">
        <v>26406279</v>
      </c>
      <c r="AK39" s="96">
        <v>26119.916666666668</v>
      </c>
      <c r="AL39" s="96">
        <v>24015.5</v>
      </c>
      <c r="AM39" s="96">
        <v>17762232.140000001</v>
      </c>
      <c r="AN39" s="96">
        <v>3123986.3</v>
      </c>
      <c r="AO39" s="96">
        <v>1398755.48</v>
      </c>
      <c r="AP39" s="96">
        <v>398109.34</v>
      </c>
      <c r="AQ39" s="96">
        <v>8074883.2399999993</v>
      </c>
      <c r="AR39" s="96">
        <v>9410324.3200000003</v>
      </c>
      <c r="AS39" s="96">
        <v>3354173.2386811958</v>
      </c>
      <c r="AT39" s="96">
        <v>2810109.1503085904</v>
      </c>
      <c r="AU39" s="96">
        <v>1714368.4814798804</v>
      </c>
      <c r="AV39" s="96">
        <v>1260877.6172339183</v>
      </c>
      <c r="AW39" s="96">
        <v>5256698.178723881</v>
      </c>
      <c r="AX39" s="96">
        <v>15762326.183995625</v>
      </c>
      <c r="AY39" s="96">
        <v>6727</v>
      </c>
      <c r="AZ39" s="96">
        <v>11268</v>
      </c>
      <c r="BA39" s="96">
        <v>161684</v>
      </c>
      <c r="BB39" s="96">
        <v>218990000</v>
      </c>
      <c r="BC39" s="96">
        <v>8974751</v>
      </c>
      <c r="BD39" s="96">
        <v>4086874</v>
      </c>
      <c r="BE39" s="96">
        <v>745616.6</v>
      </c>
      <c r="BF39" s="96">
        <v>52410872.279999994</v>
      </c>
      <c r="BG39" s="96">
        <v>62266232</v>
      </c>
      <c r="BH39" s="96">
        <v>28137302</v>
      </c>
      <c r="BI39" s="96">
        <v>26462.166666666668</v>
      </c>
      <c r="BJ39" s="96">
        <v>24328.416666666668</v>
      </c>
      <c r="BK39" s="96">
        <v>21623482.5</v>
      </c>
      <c r="BL39" s="96">
        <v>3315812.92</v>
      </c>
      <c r="BM39" s="96">
        <v>1616854.72</v>
      </c>
      <c r="BN39" s="96">
        <v>668900.24</v>
      </c>
      <c r="BO39" s="96">
        <v>8529280.6799999997</v>
      </c>
      <c r="BP39" s="96">
        <v>9815788.1199999992</v>
      </c>
      <c r="BQ39" s="96">
        <v>3340508.1601696936</v>
      </c>
      <c r="BR39" s="96">
        <v>2717360.2309800633</v>
      </c>
      <c r="BS39" s="96">
        <v>1778559.6230819724</v>
      </c>
      <c r="BT39" s="96">
        <v>1354003.2567055793</v>
      </c>
      <c r="BU39" s="96">
        <v>5431639.4484798685</v>
      </c>
      <c r="BV39" s="96">
        <v>16745379.741446842</v>
      </c>
      <c r="BW39" s="97">
        <v>15894</v>
      </c>
      <c r="BX39" s="98">
        <v>21871.59739209765</v>
      </c>
      <c r="BY39" s="98">
        <v>13927.874141008189</v>
      </c>
      <c r="BZ39" s="98">
        <v>1243.6637959223031</v>
      </c>
      <c r="CA39" s="98">
        <v>15171.537936930492</v>
      </c>
      <c r="CB39" s="99">
        <v>17411</v>
      </c>
      <c r="CC39" s="64">
        <v>19726.391692033772</v>
      </c>
      <c r="CD39" s="64">
        <v>13596.575583979698</v>
      </c>
      <c r="CE39" s="64">
        <v>1225.1339256229319</v>
      </c>
      <c r="CF39" s="64">
        <v>14821.709509602631</v>
      </c>
      <c r="CG39" s="90">
        <v>17995</v>
      </c>
      <c r="CH39" s="100">
        <v>20873.111857738259</v>
      </c>
      <c r="CI39" s="100">
        <v>14667.632630710039</v>
      </c>
      <c r="CJ39" s="85">
        <v>1258.8731016038696</v>
      </c>
      <c r="CK39" s="85">
        <v>15926.505732313908</v>
      </c>
      <c r="CL39" s="86">
        <f t="shared" si="6"/>
        <v>0.92095735732856376</v>
      </c>
      <c r="CM39" s="101">
        <f t="shared" si="4"/>
        <v>7.8476385986791408E-2</v>
      </c>
      <c r="CN39" s="101">
        <f t="shared" si="7"/>
        <v>-9.8081802696265541E-2</v>
      </c>
      <c r="CO39" s="101">
        <f t="shared" si="7"/>
        <v>-2.3786728231054322E-2</v>
      </c>
      <c r="CP39" s="101">
        <f t="shared" si="7"/>
        <v>-1.4899420856445689E-2</v>
      </c>
      <c r="CQ39" s="101">
        <f t="shared" si="7"/>
        <v>-2.3058204697646967E-2</v>
      </c>
      <c r="CR39" s="102">
        <f t="shared" si="5"/>
        <v>2.0248402079064087E-2</v>
      </c>
      <c r="CS39" s="102">
        <f t="shared" si="8"/>
        <v>5.8131268181578877E-2</v>
      </c>
      <c r="CT39" s="102">
        <f t="shared" si="8"/>
        <v>7.877402954258006E-2</v>
      </c>
      <c r="CU39" s="102">
        <f t="shared" si="8"/>
        <v>2.7539173697914476E-2</v>
      </c>
      <c r="CV39" s="102">
        <f t="shared" si="8"/>
        <v>7.4539055160641521E-2</v>
      </c>
    </row>
    <row r="40" spans="1:100" ht="14.5" x14ac:dyDescent="0.35">
      <c r="A40" s="84">
        <v>210043</v>
      </c>
      <c r="B40" s="95" t="s">
        <v>36</v>
      </c>
      <c r="C40" s="96">
        <v>1544</v>
      </c>
      <c r="D40" s="96">
        <v>4252</v>
      </c>
      <c r="E40" s="96">
        <v>30049</v>
      </c>
      <c r="F40" s="96">
        <v>27651665.010000002</v>
      </c>
      <c r="G40" s="96">
        <v>5151979.2</v>
      </c>
      <c r="H40" s="96">
        <v>1566364.66</v>
      </c>
      <c r="I40" s="96">
        <v>644336.73</v>
      </c>
      <c r="J40" s="96">
        <v>10538191.01</v>
      </c>
      <c r="K40" s="96">
        <v>7861480.4199999999</v>
      </c>
      <c r="L40" s="96">
        <v>7646738.4299999997</v>
      </c>
      <c r="M40" s="96">
        <v>14817.25</v>
      </c>
      <c r="N40" s="96">
        <v>13707.083333333334</v>
      </c>
      <c r="O40" s="96">
        <v>4437293.0200000005</v>
      </c>
      <c r="P40" s="96">
        <v>750478.8</v>
      </c>
      <c r="Q40" s="96">
        <v>373384.09999999992</v>
      </c>
      <c r="R40" s="96">
        <v>372865.61</v>
      </c>
      <c r="S40" s="96">
        <v>28979142.52</v>
      </c>
      <c r="T40" s="96">
        <v>36707636.230000004</v>
      </c>
      <c r="U40" s="96">
        <v>14137639.92810671</v>
      </c>
      <c r="V40" s="96">
        <v>3795928.9085643431</v>
      </c>
      <c r="W40" s="96">
        <v>2860486.7006972898</v>
      </c>
      <c r="X40" s="96">
        <v>3834265.4729896626</v>
      </c>
      <c r="Y40" s="96">
        <v>9248197.1062309574</v>
      </c>
      <c r="Z40" s="96">
        <v>32588301.280591488</v>
      </c>
      <c r="AA40" s="96">
        <v>1838</v>
      </c>
      <c r="AB40" s="96">
        <v>3985</v>
      </c>
      <c r="AC40" s="96">
        <v>26625</v>
      </c>
      <c r="AD40" s="96">
        <v>35797197</v>
      </c>
      <c r="AE40" s="96">
        <v>5181181</v>
      </c>
      <c r="AF40" s="96">
        <v>1437814</v>
      </c>
      <c r="AG40" s="96">
        <v>594619.6</v>
      </c>
      <c r="AH40" s="96">
        <v>9188013.6399999987</v>
      </c>
      <c r="AI40" s="96">
        <v>7653256.7000000002</v>
      </c>
      <c r="AJ40" s="96">
        <v>7682074</v>
      </c>
      <c r="AK40" s="96">
        <v>15312.833333333334</v>
      </c>
      <c r="AL40" s="96">
        <v>14180.583333333334</v>
      </c>
      <c r="AM40" s="96">
        <v>54724822.530000001</v>
      </c>
      <c r="AN40" s="96">
        <v>9286539.5799999982</v>
      </c>
      <c r="AO40" s="96">
        <v>4106063.5100000002</v>
      </c>
      <c r="AP40" s="96">
        <v>4595051.41</v>
      </c>
      <c r="AQ40" s="96">
        <v>28701704.400000002</v>
      </c>
      <c r="AR40" s="96">
        <v>37860508.480000004</v>
      </c>
      <c r="AS40" s="96">
        <v>13372464.025410086</v>
      </c>
      <c r="AT40" s="96">
        <v>4027233.5791174192</v>
      </c>
      <c r="AU40" s="96">
        <v>2848233.036090991</v>
      </c>
      <c r="AV40" s="96">
        <v>4227342.8114924971</v>
      </c>
      <c r="AW40" s="96">
        <v>10030016.08972542</v>
      </c>
      <c r="AX40" s="96">
        <v>33377104.255735248</v>
      </c>
      <c r="AY40" s="96">
        <v>2166</v>
      </c>
      <c r="AZ40" s="96">
        <v>4032</v>
      </c>
      <c r="BA40" s="96">
        <v>26425</v>
      </c>
      <c r="BB40" s="96">
        <v>35551282</v>
      </c>
      <c r="BC40" s="96">
        <v>4923637</v>
      </c>
      <c r="BD40" s="96">
        <v>1630041</v>
      </c>
      <c r="BE40" s="96">
        <v>558825.30000000005</v>
      </c>
      <c r="BF40" s="96">
        <v>9200310.2000000011</v>
      </c>
      <c r="BG40" s="96">
        <v>7384913.2699999996</v>
      </c>
      <c r="BH40" s="96">
        <v>8374958</v>
      </c>
      <c r="BI40" s="96">
        <v>16477.916666666668</v>
      </c>
      <c r="BJ40" s="96">
        <v>15270.583333333334</v>
      </c>
      <c r="BK40" s="96">
        <v>55263689.359999985</v>
      </c>
      <c r="BL40" s="96">
        <v>8943316.3999999985</v>
      </c>
      <c r="BM40" s="96">
        <v>4456218.49</v>
      </c>
      <c r="BN40" s="96">
        <v>4681779.2899999991</v>
      </c>
      <c r="BO40" s="96">
        <v>28784658.180000003</v>
      </c>
      <c r="BP40" s="96">
        <v>42083488.020000003</v>
      </c>
      <c r="BQ40" s="96">
        <v>15587684.784074333</v>
      </c>
      <c r="BR40" s="96">
        <v>3948894.9458252122</v>
      </c>
      <c r="BS40" s="96">
        <v>3045113.7393504945</v>
      </c>
      <c r="BT40" s="96">
        <v>4496756.6730239838</v>
      </c>
      <c r="BU40" s="96">
        <v>10704887.158658966</v>
      </c>
      <c r="BV40" s="96">
        <v>37615151.019298807</v>
      </c>
      <c r="BW40" s="97">
        <v>5796</v>
      </c>
      <c r="BX40" s="98">
        <v>10534.98196342305</v>
      </c>
      <c r="BY40" s="98">
        <v>4263.295225312967</v>
      </c>
      <c r="BZ40" s="98">
        <v>4714.3193864451841</v>
      </c>
      <c r="CA40" s="98">
        <v>8977.614611758152</v>
      </c>
      <c r="CB40" s="99">
        <v>5823</v>
      </c>
      <c r="CC40" s="64">
        <v>11597.828600377812</v>
      </c>
      <c r="CD40" s="64">
        <v>4538.1689426996054</v>
      </c>
      <c r="CE40" s="64">
        <v>4659.3754284698134</v>
      </c>
      <c r="CF40" s="64">
        <v>9197.5443711694188</v>
      </c>
      <c r="CG40" s="90">
        <v>6198</v>
      </c>
      <c r="CH40" s="100">
        <v>10910.610966440787</v>
      </c>
      <c r="CI40" s="100">
        <v>4223.6762792916779</v>
      </c>
      <c r="CJ40" s="85">
        <v>4807.5737924322766</v>
      </c>
      <c r="CK40" s="85">
        <v>9031.2500717239564</v>
      </c>
      <c r="CL40" s="86">
        <f t="shared" si="6"/>
        <v>0.46767349433891042</v>
      </c>
      <c r="CM40" s="101">
        <f t="shared" si="4"/>
        <v>-2.8887889708053338E-2</v>
      </c>
      <c r="CN40" s="101">
        <f t="shared" si="7"/>
        <v>0.10088737129735148</v>
      </c>
      <c r="CO40" s="101">
        <f t="shared" si="7"/>
        <v>6.4474474053449971E-2</v>
      </c>
      <c r="CP40" s="101">
        <f t="shared" si="7"/>
        <v>-1.1654695719884423E-2</v>
      </c>
      <c r="CQ40" s="101">
        <f t="shared" si="7"/>
        <v>2.4497571896572756E-2</v>
      </c>
      <c r="CR40" s="102">
        <f t="shared" si="5"/>
        <v>-1.1576070920141346E-2</v>
      </c>
      <c r="CS40" s="102">
        <f t="shared" si="8"/>
        <v>-5.9253991209581969E-2</v>
      </c>
      <c r="CT40" s="102">
        <f t="shared" si="8"/>
        <v>-6.9299461386037819E-2</v>
      </c>
      <c r="CU40" s="102">
        <f t="shared" si="8"/>
        <v>3.1806486993286365E-2</v>
      </c>
      <c r="CV40" s="102">
        <f t="shared" si="8"/>
        <v>-1.8080293253787127E-2</v>
      </c>
    </row>
    <row r="41" spans="1:100" ht="14.5" x14ac:dyDescent="0.35">
      <c r="A41" s="84">
        <v>210035</v>
      </c>
      <c r="B41" s="95" t="s">
        <v>199</v>
      </c>
      <c r="C41" s="96">
        <v>6403</v>
      </c>
      <c r="D41" s="96">
        <v>8953</v>
      </c>
      <c r="E41" s="96">
        <v>28232</v>
      </c>
      <c r="F41" s="96">
        <v>93542494.079999998</v>
      </c>
      <c r="G41" s="96">
        <v>15205039.960000001</v>
      </c>
      <c r="H41" s="96">
        <v>4160064.95</v>
      </c>
      <c r="I41" s="96">
        <v>1050477.67</v>
      </c>
      <c r="J41" s="96">
        <v>19580251.149999999</v>
      </c>
      <c r="K41" s="96">
        <v>13435192.17</v>
      </c>
      <c r="L41" s="96">
        <v>22716587.280000001</v>
      </c>
      <c r="M41" s="96">
        <v>27252.333333333332</v>
      </c>
      <c r="N41" s="96">
        <v>24781.916666666668</v>
      </c>
      <c r="O41" s="96">
        <v>7160704.9699999997</v>
      </c>
      <c r="P41" s="96">
        <v>1223217.3699999999</v>
      </c>
      <c r="Q41" s="96">
        <v>699800.34</v>
      </c>
      <c r="R41" s="96">
        <v>286431.64</v>
      </c>
      <c r="S41" s="96">
        <v>43323128.780000001</v>
      </c>
      <c r="T41" s="96">
        <v>69493504.230000004</v>
      </c>
      <c r="U41" s="96">
        <v>6895753.458055879</v>
      </c>
      <c r="V41" s="96">
        <v>6720280.7899884712</v>
      </c>
      <c r="W41" s="96">
        <v>5498040.7599195931</v>
      </c>
      <c r="X41" s="96">
        <v>3200428.5430190754</v>
      </c>
      <c r="Y41" s="96">
        <v>10713200.556277307</v>
      </c>
      <c r="Z41" s="96">
        <v>57417831.452880695</v>
      </c>
      <c r="AA41" s="96">
        <v>7245</v>
      </c>
      <c r="AB41" s="96">
        <v>9309</v>
      </c>
      <c r="AC41" s="96">
        <v>29451</v>
      </c>
      <c r="AD41" s="96">
        <v>100730000</v>
      </c>
      <c r="AE41" s="96">
        <v>16217443</v>
      </c>
      <c r="AF41" s="96">
        <v>3963030</v>
      </c>
      <c r="AG41" s="96">
        <v>1128122</v>
      </c>
      <c r="AH41" s="96">
        <v>20831205.09</v>
      </c>
      <c r="AI41" s="96">
        <v>14083097.029999999</v>
      </c>
      <c r="AJ41" s="96">
        <v>25203880</v>
      </c>
      <c r="AK41" s="96">
        <v>28237.833333333332</v>
      </c>
      <c r="AL41" s="96">
        <v>25729.333333333332</v>
      </c>
      <c r="AM41" s="96">
        <v>101657681.01000001</v>
      </c>
      <c r="AN41" s="96">
        <v>18315847.07</v>
      </c>
      <c r="AO41" s="96">
        <v>8318286.3600000003</v>
      </c>
      <c r="AP41" s="96">
        <v>4039884.41</v>
      </c>
      <c r="AQ41" s="96">
        <v>44876773.640000001</v>
      </c>
      <c r="AR41" s="96">
        <v>73678246.640000001</v>
      </c>
      <c r="AS41" s="96">
        <v>6812558.2836855166</v>
      </c>
      <c r="AT41" s="96">
        <v>6575579.1878163228</v>
      </c>
      <c r="AU41" s="96">
        <v>5606067.8141102949</v>
      </c>
      <c r="AV41" s="96">
        <v>3657299.919392664</v>
      </c>
      <c r="AW41" s="96">
        <v>11159945.86234089</v>
      </c>
      <c r="AX41" s="96">
        <v>59973842.162205644</v>
      </c>
      <c r="AY41" s="96">
        <v>7218</v>
      </c>
      <c r="AZ41" s="96">
        <v>9552</v>
      </c>
      <c r="BA41" s="96">
        <v>30739</v>
      </c>
      <c r="BB41" s="96">
        <v>104610000</v>
      </c>
      <c r="BC41" s="96">
        <v>16655242</v>
      </c>
      <c r="BD41" s="96">
        <v>4489006</v>
      </c>
      <c r="BE41" s="96">
        <v>1176235</v>
      </c>
      <c r="BF41" s="96">
        <v>22738331.960000001</v>
      </c>
      <c r="BG41" s="96">
        <v>15050349.74</v>
      </c>
      <c r="BH41" s="96">
        <v>26743371</v>
      </c>
      <c r="BI41" s="96">
        <v>29046.5</v>
      </c>
      <c r="BJ41" s="96">
        <v>26523.166666666668</v>
      </c>
      <c r="BK41" s="96">
        <v>105836676.93999998</v>
      </c>
      <c r="BL41" s="96">
        <v>17835347.969999999</v>
      </c>
      <c r="BM41" s="96">
        <v>8914069.9199999999</v>
      </c>
      <c r="BN41" s="96">
        <v>4951982.88</v>
      </c>
      <c r="BO41" s="96">
        <v>48713757.959999993</v>
      </c>
      <c r="BP41" s="96">
        <v>77896732.099999994</v>
      </c>
      <c r="BQ41" s="96">
        <v>6774773.6991817709</v>
      </c>
      <c r="BR41" s="96">
        <v>6362607.818627377</v>
      </c>
      <c r="BS41" s="96">
        <v>5933067.2036791816</v>
      </c>
      <c r="BT41" s="96">
        <v>4583816.4516598154</v>
      </c>
      <c r="BU41" s="96">
        <v>11570388.189647058</v>
      </c>
      <c r="BV41" s="96">
        <v>64518946.34119571</v>
      </c>
      <c r="BW41" s="97">
        <v>15356</v>
      </c>
      <c r="BX41" s="98">
        <v>11050.410735868716</v>
      </c>
      <c r="BY41" s="98">
        <v>6430.4888313907131</v>
      </c>
      <c r="BZ41" s="98">
        <v>3568.0344269108896</v>
      </c>
      <c r="CA41" s="98">
        <v>9998.5232583016023</v>
      </c>
      <c r="CB41" s="99">
        <v>16554</v>
      </c>
      <c r="CC41" s="64">
        <v>11003.792262897185</v>
      </c>
      <c r="CD41" s="64">
        <v>6658.3735598770627</v>
      </c>
      <c r="CE41" s="64">
        <v>3566.8647893914713</v>
      </c>
      <c r="CF41" s="64">
        <v>10225.238349268537</v>
      </c>
      <c r="CG41" s="90">
        <v>16770</v>
      </c>
      <c r="CH41" s="100">
        <v>11416.96694692904</v>
      </c>
      <c r="CI41" s="100">
        <v>6802.9510867653862</v>
      </c>
      <c r="CJ41" s="85">
        <v>3683.1462432917237</v>
      </c>
      <c r="CK41" s="85">
        <v>10486.097330057111</v>
      </c>
      <c r="CL41" s="86">
        <f t="shared" si="6"/>
        <v>0.64875910194592246</v>
      </c>
      <c r="CM41" s="101">
        <f t="shared" si="4"/>
        <v>3.8319968429094908E-2</v>
      </c>
      <c r="CN41" s="101">
        <f t="shared" si="7"/>
        <v>-4.218709520019126E-3</v>
      </c>
      <c r="CO41" s="101">
        <f t="shared" si="7"/>
        <v>3.5438165660738097E-2</v>
      </c>
      <c r="CP41" s="101">
        <f t="shared" si="7"/>
        <v>-3.2781004314219597E-4</v>
      </c>
      <c r="CQ41" s="101">
        <f t="shared" si="7"/>
        <v>2.2674857587464015E-2</v>
      </c>
      <c r="CR41" s="102">
        <f t="shared" si="5"/>
        <v>-1.7272134237060643E-2</v>
      </c>
      <c r="CS41" s="102">
        <f t="shared" si="8"/>
        <v>3.7548390060489156E-2</v>
      </c>
      <c r="CT41" s="102">
        <f t="shared" si="8"/>
        <v>2.1713640063624418E-2</v>
      </c>
      <c r="CU41" s="102">
        <f t="shared" si="8"/>
        <v>3.2600465889846886E-2</v>
      </c>
      <c r="CV41" s="102">
        <f t="shared" si="8"/>
        <v>2.5511286082366524E-2</v>
      </c>
    </row>
    <row r="42" spans="1:100" ht="14.5" x14ac:dyDescent="0.35">
      <c r="A42" s="84">
        <v>210006</v>
      </c>
      <c r="B42" s="95" t="s">
        <v>200</v>
      </c>
      <c r="C42" s="96">
        <v>2768</v>
      </c>
      <c r="D42" s="96">
        <v>4586</v>
      </c>
      <c r="E42" s="96">
        <v>11508</v>
      </c>
      <c r="F42" s="96">
        <v>41800004.109999999</v>
      </c>
      <c r="G42" s="96">
        <v>6610152.21</v>
      </c>
      <c r="H42" s="96">
        <v>1788638.8</v>
      </c>
      <c r="I42" s="96">
        <v>475339.06</v>
      </c>
      <c r="J42" s="96">
        <v>9129045.7799999993</v>
      </c>
      <c r="K42" s="96">
        <v>3689159.62</v>
      </c>
      <c r="L42" s="96">
        <v>10088308.279999999</v>
      </c>
      <c r="M42" s="96">
        <v>11747.833333333334</v>
      </c>
      <c r="N42" s="96">
        <v>10626</v>
      </c>
      <c r="O42" s="96">
        <v>4501058.7200000007</v>
      </c>
      <c r="P42" s="96">
        <v>692401.25</v>
      </c>
      <c r="Q42" s="96">
        <v>301596.12</v>
      </c>
      <c r="R42" s="96">
        <v>130772.52</v>
      </c>
      <c r="S42" s="96">
        <v>19837305.740000002</v>
      </c>
      <c r="T42" s="96">
        <v>37141331.170000002</v>
      </c>
      <c r="U42" s="96">
        <v>9708858.0897132028</v>
      </c>
      <c r="V42" s="96">
        <v>2877595.1748801777</v>
      </c>
      <c r="W42" s="96">
        <v>2082140.1879736439</v>
      </c>
      <c r="X42" s="96">
        <v>1358479.5333559152</v>
      </c>
      <c r="Y42" s="96">
        <v>8159017.0963872243</v>
      </c>
      <c r="Z42" s="96">
        <v>30268122.536860634</v>
      </c>
      <c r="AA42" s="96">
        <v>2836</v>
      </c>
      <c r="AB42" s="96">
        <v>5424</v>
      </c>
      <c r="AC42" s="96">
        <v>12598</v>
      </c>
      <c r="AD42" s="96">
        <v>38560159</v>
      </c>
      <c r="AE42" s="96">
        <v>5891848</v>
      </c>
      <c r="AF42" s="96">
        <v>1710320</v>
      </c>
      <c r="AG42" s="96">
        <v>269466.5</v>
      </c>
      <c r="AH42" s="96">
        <v>9419183.9199999999</v>
      </c>
      <c r="AI42" s="96">
        <v>3440104.97</v>
      </c>
      <c r="AJ42" s="96">
        <v>10521882</v>
      </c>
      <c r="AK42" s="96">
        <v>12358.5</v>
      </c>
      <c r="AL42" s="96">
        <v>11187.416666666666</v>
      </c>
      <c r="AM42" s="96">
        <v>49329687.979999997</v>
      </c>
      <c r="AN42" s="96">
        <v>7384395.7899999991</v>
      </c>
      <c r="AO42" s="96">
        <v>3244005.6</v>
      </c>
      <c r="AP42" s="96">
        <v>1048386.3400000001</v>
      </c>
      <c r="AQ42" s="96">
        <v>20754458.279999997</v>
      </c>
      <c r="AR42" s="96">
        <v>37827737.159999996</v>
      </c>
      <c r="AS42" s="96">
        <v>11313607.980053147</v>
      </c>
      <c r="AT42" s="96">
        <v>2853429.559492101</v>
      </c>
      <c r="AU42" s="96">
        <v>2003109.3493273945</v>
      </c>
      <c r="AV42" s="96">
        <v>983527.36797530204</v>
      </c>
      <c r="AW42" s="96">
        <v>8410324.2611625474</v>
      </c>
      <c r="AX42" s="96">
        <v>30632730.282167785</v>
      </c>
      <c r="AY42" s="96">
        <v>2445</v>
      </c>
      <c r="AZ42" s="96">
        <v>5987</v>
      </c>
      <c r="BA42" s="96">
        <v>13143</v>
      </c>
      <c r="BB42" s="96">
        <v>43573664</v>
      </c>
      <c r="BC42" s="96">
        <v>7028730</v>
      </c>
      <c r="BD42" s="96">
        <v>1884444</v>
      </c>
      <c r="BE42" s="96">
        <v>322975</v>
      </c>
      <c r="BF42" s="96">
        <v>10886687.65</v>
      </c>
      <c r="BG42" s="96">
        <v>4103108.74</v>
      </c>
      <c r="BH42" s="96">
        <v>11072619</v>
      </c>
      <c r="BI42" s="96">
        <v>12903.25</v>
      </c>
      <c r="BJ42" s="96">
        <v>11661.5</v>
      </c>
      <c r="BK42" s="96">
        <v>53889071.32</v>
      </c>
      <c r="BL42" s="96">
        <v>9295735.0299999993</v>
      </c>
      <c r="BM42" s="96">
        <v>3528881.0300000003</v>
      </c>
      <c r="BN42" s="96">
        <v>1300636.51</v>
      </c>
      <c r="BO42" s="96">
        <v>23079291.949999999</v>
      </c>
      <c r="BP42" s="96">
        <v>41863610.700000003</v>
      </c>
      <c r="BQ42" s="96">
        <v>12194353.166111542</v>
      </c>
      <c r="BR42" s="96">
        <v>3522509.2149675069</v>
      </c>
      <c r="BS42" s="96">
        <v>2164058.5524927871</v>
      </c>
      <c r="BT42" s="96">
        <v>1219121.4312737079</v>
      </c>
      <c r="BU42" s="96">
        <v>8764407.4216445424</v>
      </c>
      <c r="BV42" s="96">
        <v>34416953.50071454</v>
      </c>
      <c r="BW42" s="97">
        <v>7354</v>
      </c>
      <c r="BX42" s="98">
        <v>10005.527313026923</v>
      </c>
      <c r="BY42" s="98">
        <v>6469.1919455947345</v>
      </c>
      <c r="BZ42" s="98">
        <v>4980.5893816922398</v>
      </c>
      <c r="CA42" s="98">
        <v>11449.781327286975</v>
      </c>
      <c r="CB42" s="99">
        <v>8260</v>
      </c>
      <c r="CC42" s="64">
        <v>8451.9327348668285</v>
      </c>
      <c r="CD42" s="64">
        <v>5847.0261830262634</v>
      </c>
      <c r="CE42" s="64">
        <v>4877.9141363403396</v>
      </c>
      <c r="CF42" s="64">
        <v>10724.940319366604</v>
      </c>
      <c r="CG42" s="90">
        <v>8432</v>
      </c>
      <c r="CH42" s="100">
        <v>9353.9170291745722</v>
      </c>
      <c r="CI42" s="100">
        <v>6327.6638990602896</v>
      </c>
      <c r="CJ42" s="85">
        <v>5183.1498708688187</v>
      </c>
      <c r="CK42" s="85">
        <v>11510.813769929107</v>
      </c>
      <c r="CL42" s="86">
        <f t="shared" si="6"/>
        <v>0.54971473134164517</v>
      </c>
      <c r="CM42" s="101">
        <f t="shared" si="4"/>
        <v>6.6832948171456907E-2</v>
      </c>
      <c r="CN42" s="101">
        <f t="shared" si="7"/>
        <v>-0.15527363321844689</v>
      </c>
      <c r="CO42" s="101">
        <f t="shared" si="7"/>
        <v>-9.6173643911144358E-2</v>
      </c>
      <c r="CP42" s="101">
        <f t="shared" si="7"/>
        <v>-2.0615079357739541E-2</v>
      </c>
      <c r="CQ42" s="101">
        <f t="shared" si="7"/>
        <v>-6.3306100544727406E-2</v>
      </c>
      <c r="CR42" s="102">
        <f t="shared" si="5"/>
        <v>-2.0677015836518708E-2</v>
      </c>
      <c r="CS42" s="102">
        <f t="shared" si="8"/>
        <v>0.10671929398902824</v>
      </c>
      <c r="CT42" s="102">
        <f t="shared" si="8"/>
        <v>8.2202080337745453E-2</v>
      </c>
      <c r="CU42" s="102">
        <f t="shared" si="8"/>
        <v>6.2575052778088169E-2</v>
      </c>
      <c r="CV42" s="102">
        <f t="shared" si="8"/>
        <v>7.3275321555254624E-2</v>
      </c>
    </row>
    <row r="43" spans="1:100" ht="14.5" x14ac:dyDescent="0.35">
      <c r="A43" s="84">
        <v>210002</v>
      </c>
      <c r="B43" s="95" t="s">
        <v>201</v>
      </c>
      <c r="C43" s="96">
        <v>1503</v>
      </c>
      <c r="D43" s="96">
        <v>3427</v>
      </c>
      <c r="E43" s="96">
        <v>24011</v>
      </c>
      <c r="F43" s="96">
        <v>20167286.010000002</v>
      </c>
      <c r="G43" s="96">
        <v>3613880.42</v>
      </c>
      <c r="H43" s="96">
        <v>1017518.1</v>
      </c>
      <c r="I43" s="96">
        <v>304052.62</v>
      </c>
      <c r="J43" s="96">
        <v>7785663.71</v>
      </c>
      <c r="K43" s="96">
        <v>3909704.29</v>
      </c>
      <c r="L43" s="96">
        <v>5816621.1100000003</v>
      </c>
      <c r="M43" s="96">
        <v>8813.3333333333339</v>
      </c>
      <c r="N43" s="96">
        <v>8016.333333333333</v>
      </c>
      <c r="O43" s="96">
        <v>5364050.6100000013</v>
      </c>
      <c r="P43" s="96">
        <v>797739.52000000014</v>
      </c>
      <c r="Q43" s="96">
        <v>318104.97000000003</v>
      </c>
      <c r="R43" s="96">
        <v>258881.87</v>
      </c>
      <c r="S43" s="96">
        <v>35870330.079999998</v>
      </c>
      <c r="T43" s="96">
        <v>42140145.990000002</v>
      </c>
      <c r="U43" s="96">
        <v>2108500.5231600041</v>
      </c>
      <c r="V43" s="96">
        <v>1114307.2519726164</v>
      </c>
      <c r="W43" s="96">
        <v>990015.51454993547</v>
      </c>
      <c r="X43" s="96">
        <v>1303053.7815555143</v>
      </c>
      <c r="Y43" s="96">
        <v>3082332.3826035559</v>
      </c>
      <c r="Z43" s="96">
        <v>13765393.590584209</v>
      </c>
      <c r="AA43" s="96">
        <v>1618</v>
      </c>
      <c r="AB43" s="96">
        <v>3704</v>
      </c>
      <c r="AC43" s="96">
        <v>24858</v>
      </c>
      <c r="AD43" s="96">
        <v>21100017</v>
      </c>
      <c r="AE43" s="96">
        <v>4184559</v>
      </c>
      <c r="AF43" s="96">
        <v>1094582</v>
      </c>
      <c r="AG43" s="96">
        <v>324389.59999999998</v>
      </c>
      <c r="AH43" s="96">
        <v>8525522.4800000004</v>
      </c>
      <c r="AI43" s="96">
        <v>3877579.99</v>
      </c>
      <c r="AJ43" s="96">
        <v>6263398</v>
      </c>
      <c r="AK43" s="96">
        <v>9147.5</v>
      </c>
      <c r="AL43" s="96">
        <v>8318.4166666666661</v>
      </c>
      <c r="AM43" s="96">
        <v>55952121.239999995</v>
      </c>
      <c r="AN43" s="96">
        <v>10178711.779999999</v>
      </c>
      <c r="AO43" s="96">
        <v>4088846.7199999997</v>
      </c>
      <c r="AP43" s="96">
        <v>2348776.0700000003</v>
      </c>
      <c r="AQ43" s="96">
        <v>36726466.38000001</v>
      </c>
      <c r="AR43" s="96">
        <v>41001970.75</v>
      </c>
      <c r="AS43" s="96">
        <v>1800538.8761488991</v>
      </c>
      <c r="AT43" s="96">
        <v>1226608.1331172062</v>
      </c>
      <c r="AU43" s="96">
        <v>959005.63323197328</v>
      </c>
      <c r="AV43" s="96">
        <v>1052604.0417124291</v>
      </c>
      <c r="AW43" s="96">
        <v>2971489.976050552</v>
      </c>
      <c r="AX43" s="96">
        <v>13517294.313282233</v>
      </c>
      <c r="AY43" s="96">
        <v>1618</v>
      </c>
      <c r="AZ43" s="96">
        <v>3810</v>
      </c>
      <c r="BA43" s="96">
        <v>22712</v>
      </c>
      <c r="BB43" s="96">
        <v>21497373</v>
      </c>
      <c r="BC43" s="96">
        <v>4389274</v>
      </c>
      <c r="BD43" s="96">
        <v>1151031</v>
      </c>
      <c r="BE43" s="96">
        <v>413109.5</v>
      </c>
      <c r="BF43" s="96">
        <v>7993418.46</v>
      </c>
      <c r="BG43" s="96">
        <v>3770463.83</v>
      </c>
      <c r="BH43" s="96">
        <v>6155172</v>
      </c>
      <c r="BI43" s="96">
        <v>9652.5833333333339</v>
      </c>
      <c r="BJ43" s="96">
        <v>8805</v>
      </c>
      <c r="BK43" s="96">
        <v>59304091.889999993</v>
      </c>
      <c r="BL43" s="96">
        <v>10118211.890000002</v>
      </c>
      <c r="BM43" s="96">
        <v>4492070.8999999994</v>
      </c>
      <c r="BN43" s="96">
        <v>3228893.8500000006</v>
      </c>
      <c r="BO43" s="96">
        <v>36929114.240000002</v>
      </c>
      <c r="BP43" s="96">
        <v>45646879.640000001</v>
      </c>
      <c r="BQ43" s="96">
        <v>1957566.2915112851</v>
      </c>
      <c r="BR43" s="96">
        <v>1169030.5229790383</v>
      </c>
      <c r="BS43" s="96">
        <v>1033319.6988377734</v>
      </c>
      <c r="BT43" s="96">
        <v>1198811.9661112626</v>
      </c>
      <c r="BU43" s="96">
        <v>3018048.8678809125</v>
      </c>
      <c r="BV43" s="96">
        <v>15428707.64046956</v>
      </c>
      <c r="BW43" s="97">
        <v>4930</v>
      </c>
      <c r="BX43" s="98">
        <v>8643.9607018255592</v>
      </c>
      <c r="BY43" s="98">
        <v>5032.8067483851992</v>
      </c>
      <c r="BZ43" s="98">
        <v>2727.5307732653414</v>
      </c>
      <c r="CA43" s="98">
        <v>7760.337521650541</v>
      </c>
      <c r="CB43" s="99">
        <v>5322</v>
      </c>
      <c r="CC43" s="64">
        <v>8524.9996373543781</v>
      </c>
      <c r="CD43" s="64">
        <v>5163.214913998052</v>
      </c>
      <c r="CE43" s="64">
        <v>2533.0365485562552</v>
      </c>
      <c r="CF43" s="64">
        <v>7696.2514625543072</v>
      </c>
      <c r="CG43" s="90">
        <v>5428</v>
      </c>
      <c r="CH43" s="100">
        <v>8358.4822752394994</v>
      </c>
      <c r="CI43" s="100">
        <v>4878.9797392950213</v>
      </c>
      <c r="CJ43" s="85">
        <v>2650.192004168036</v>
      </c>
      <c r="CK43" s="85">
        <v>7529.1717434630573</v>
      </c>
      <c r="CL43" s="86">
        <f t="shared" si="6"/>
        <v>0.64801015377701099</v>
      </c>
      <c r="CM43" s="101">
        <f t="shared" si="4"/>
        <v>4.0310659122425596E-2</v>
      </c>
      <c r="CN43" s="101">
        <f t="shared" si="7"/>
        <v>-1.3762332867392257E-2</v>
      </c>
      <c r="CO43" s="101">
        <f t="shared" si="7"/>
        <v>2.5911617936590803E-2</v>
      </c>
      <c r="CP43" s="101">
        <f t="shared" si="7"/>
        <v>-7.1307802139384036E-2</v>
      </c>
      <c r="CQ43" s="101">
        <f t="shared" si="7"/>
        <v>-8.2581535812636941E-3</v>
      </c>
      <c r="CR43" s="102">
        <f t="shared" si="5"/>
        <v>-3.6445511732306257E-2</v>
      </c>
      <c r="CS43" s="102">
        <f t="shared" si="8"/>
        <v>-1.9532829231480808E-2</v>
      </c>
      <c r="CT43" s="102">
        <f t="shared" si="8"/>
        <v>-5.5050037512952898E-2</v>
      </c>
      <c r="CU43" s="102">
        <f t="shared" si="8"/>
        <v>4.6250992974639527E-2</v>
      </c>
      <c r="CV43" s="102">
        <f t="shared" si="8"/>
        <v>-2.1709233372138037E-2</v>
      </c>
    </row>
    <row r="44" spans="1:100" ht="14.5" x14ac:dyDescent="0.35">
      <c r="A44" s="84">
        <v>210038</v>
      </c>
      <c r="B44" s="95" t="s">
        <v>202</v>
      </c>
      <c r="C44" s="96">
        <v>5324</v>
      </c>
      <c r="D44" s="96">
        <v>4367</v>
      </c>
      <c r="E44" s="96">
        <v>50695</v>
      </c>
      <c r="F44" s="96">
        <v>199963385.40000001</v>
      </c>
      <c r="G44" s="96">
        <v>10555772.82</v>
      </c>
      <c r="H44" s="96">
        <v>3039202.18</v>
      </c>
      <c r="I44" s="96">
        <v>763525.37</v>
      </c>
      <c r="J44" s="96">
        <v>22851561.229999997</v>
      </c>
      <c r="K44" s="96">
        <v>35659037.560000002</v>
      </c>
      <c r="L44" s="96">
        <v>20886409.300000001</v>
      </c>
      <c r="M44" s="96">
        <v>26254.25</v>
      </c>
      <c r="N44" s="96">
        <v>23494.666666666668</v>
      </c>
      <c r="O44" s="96">
        <v>86721489.280000016</v>
      </c>
      <c r="P44" s="96">
        <v>16332546.309999997</v>
      </c>
      <c r="Q44" s="96">
        <v>5148699.8900000015</v>
      </c>
      <c r="R44" s="96">
        <v>1932772.3</v>
      </c>
      <c r="S44" s="96">
        <v>586162218.18000007</v>
      </c>
      <c r="T44" s="96">
        <v>413422195.26000017</v>
      </c>
      <c r="U44" s="96">
        <v>3059231.0828718683</v>
      </c>
      <c r="V44" s="96">
        <v>2260871.8699061256</v>
      </c>
      <c r="W44" s="96">
        <v>1232264.4136561442</v>
      </c>
      <c r="X44" s="96">
        <v>1008220.0895903711</v>
      </c>
      <c r="Y44" s="96">
        <v>4611882.6979920985</v>
      </c>
      <c r="Z44" s="96">
        <v>11402329.906021159</v>
      </c>
      <c r="AA44" s="96">
        <v>5635</v>
      </c>
      <c r="AB44" s="96">
        <v>4628</v>
      </c>
      <c r="AC44" s="96">
        <v>50348</v>
      </c>
      <c r="AD44" s="96">
        <v>196260000</v>
      </c>
      <c r="AE44" s="96">
        <v>11458219</v>
      </c>
      <c r="AF44" s="96">
        <v>2880641</v>
      </c>
      <c r="AG44" s="96">
        <v>540718.30000000005</v>
      </c>
      <c r="AH44" s="96">
        <v>24373647.330000002</v>
      </c>
      <c r="AI44" s="96">
        <v>39444347</v>
      </c>
      <c r="AJ44" s="96">
        <v>20982783</v>
      </c>
      <c r="AK44" s="96">
        <v>26836.416666666668</v>
      </c>
      <c r="AL44" s="96">
        <v>24193.083333333332</v>
      </c>
      <c r="AM44" s="96">
        <v>984788678.16999996</v>
      </c>
      <c r="AN44" s="96">
        <v>180449929.15000001</v>
      </c>
      <c r="AO44" s="96">
        <v>56068062.519999996</v>
      </c>
      <c r="AP44" s="96">
        <v>24699738.549999986</v>
      </c>
      <c r="AQ44" s="96">
        <v>628802879.96000016</v>
      </c>
      <c r="AR44" s="96">
        <v>411088523.14999986</v>
      </c>
      <c r="AS44" s="96">
        <v>3022643.1331757205</v>
      </c>
      <c r="AT44" s="96">
        <v>2302409.5943906871</v>
      </c>
      <c r="AU44" s="96">
        <v>1163874.2092185281</v>
      </c>
      <c r="AV44" s="96">
        <v>947860.9115746906</v>
      </c>
      <c r="AW44" s="96">
        <v>4702443.1730427817</v>
      </c>
      <c r="AX44" s="96">
        <v>11498430.234792374</v>
      </c>
      <c r="AY44" s="96">
        <v>5479</v>
      </c>
      <c r="AZ44" s="96">
        <v>4764</v>
      </c>
      <c r="BA44" s="96">
        <v>50512</v>
      </c>
      <c r="BB44" s="96">
        <v>212740000</v>
      </c>
      <c r="BC44" s="96">
        <v>12203281</v>
      </c>
      <c r="BD44" s="96">
        <v>3239867</v>
      </c>
      <c r="BE44" s="96">
        <v>679029</v>
      </c>
      <c r="BF44" s="96">
        <v>25170520.120000001</v>
      </c>
      <c r="BG44" s="96">
        <v>41419087.700000003</v>
      </c>
      <c r="BH44" s="96">
        <v>21585306</v>
      </c>
      <c r="BI44" s="96">
        <v>27447.833333333332</v>
      </c>
      <c r="BJ44" s="96">
        <v>24838.75</v>
      </c>
      <c r="BK44" s="96">
        <v>975683312.8900001</v>
      </c>
      <c r="BL44" s="96">
        <v>192252307.70999995</v>
      </c>
      <c r="BM44" s="96">
        <v>61843539.63000004</v>
      </c>
      <c r="BN44" s="96">
        <v>27592972.839999989</v>
      </c>
      <c r="BO44" s="96">
        <v>670449349.90999985</v>
      </c>
      <c r="BP44" s="96">
        <v>423399157.23000014</v>
      </c>
      <c r="BQ44" s="96">
        <v>3048154.5395569848</v>
      </c>
      <c r="BR44" s="96">
        <v>2396435.6487305514</v>
      </c>
      <c r="BS44" s="96">
        <v>1303716.8181837606</v>
      </c>
      <c r="BT44" s="96">
        <v>1022224.3887475231</v>
      </c>
      <c r="BU44" s="96">
        <v>4765031.200403776</v>
      </c>
      <c r="BV44" s="96">
        <v>12328638.434669975</v>
      </c>
      <c r="BW44" s="97">
        <v>9691</v>
      </c>
      <c r="BX44" s="98">
        <v>30308.419550098031</v>
      </c>
      <c r="BY44" s="98">
        <v>11542.684623366387</v>
      </c>
      <c r="BZ44" s="98">
        <v>969.58630187646531</v>
      </c>
      <c r="CA44" s="98">
        <v>12512.270925242852</v>
      </c>
      <c r="CB44" s="99">
        <v>10263</v>
      </c>
      <c r="CC44" s="64">
        <v>28835.657763811749</v>
      </c>
      <c r="CD44" s="64">
        <v>11372.817839502677</v>
      </c>
      <c r="CE44" s="64">
        <v>946.76450376152934</v>
      </c>
      <c r="CF44" s="64">
        <v>12319.582343264208</v>
      </c>
      <c r="CG44" s="90">
        <v>10243</v>
      </c>
      <c r="CH44" s="100">
        <v>30951.585553060628</v>
      </c>
      <c r="CI44" s="100">
        <v>11887.971428239385</v>
      </c>
      <c r="CJ44" s="85">
        <v>971.28739597894673</v>
      </c>
      <c r="CK44" s="85">
        <v>12859.25882421833</v>
      </c>
      <c r="CL44" s="86">
        <f t="shared" si="6"/>
        <v>0.9244678554762672</v>
      </c>
      <c r="CM44" s="101">
        <f t="shared" si="4"/>
        <v>2.8451466436291595E-2</v>
      </c>
      <c r="CN44" s="101">
        <f t="shared" si="7"/>
        <v>-4.8592497007371005E-2</v>
      </c>
      <c r="CO44" s="101">
        <f t="shared" si="7"/>
        <v>-1.4716401721644679E-2</v>
      </c>
      <c r="CP44" s="101">
        <f t="shared" si="7"/>
        <v>-2.3537665570118271E-2</v>
      </c>
      <c r="CQ44" s="101">
        <f t="shared" si="7"/>
        <v>-1.5399968809011733E-2</v>
      </c>
      <c r="CR44" s="102">
        <f t="shared" si="5"/>
        <v>-2.7892421628288089E-2</v>
      </c>
      <c r="CS44" s="102">
        <f t="shared" si="8"/>
        <v>7.3378863301128971E-2</v>
      </c>
      <c r="CT44" s="102">
        <f t="shared" si="8"/>
        <v>4.5296917264194603E-2</v>
      </c>
      <c r="CU44" s="102">
        <f t="shared" si="8"/>
        <v>2.5901786685059491E-2</v>
      </c>
      <c r="CV44" s="102">
        <f t="shared" si="8"/>
        <v>4.3806394236180601E-2</v>
      </c>
    </row>
    <row r="45" spans="1:100" ht="14.5" x14ac:dyDescent="0.35">
      <c r="A45" s="84">
        <v>210030</v>
      </c>
      <c r="B45" s="95" t="s">
        <v>203</v>
      </c>
      <c r="C45" s="96">
        <v>1241</v>
      </c>
      <c r="D45" s="96">
        <v>2287</v>
      </c>
      <c r="E45" s="96">
        <v>15291</v>
      </c>
      <c r="F45" s="96">
        <v>32234769.920000002</v>
      </c>
      <c r="G45" s="96">
        <v>4142408.18</v>
      </c>
      <c r="H45" s="96">
        <v>531235.41</v>
      </c>
      <c r="I45" s="96">
        <v>139621.35</v>
      </c>
      <c r="J45" s="96">
        <v>8330495.0899999999</v>
      </c>
      <c r="K45" s="96">
        <v>5515799.6100000003</v>
      </c>
      <c r="L45" s="96">
        <v>4400982.68</v>
      </c>
      <c r="M45" s="96">
        <v>44481.416666666664</v>
      </c>
      <c r="N45" s="96">
        <v>40036.5</v>
      </c>
      <c r="O45" s="96">
        <v>0</v>
      </c>
      <c r="P45" s="96">
        <v>0</v>
      </c>
      <c r="Q45" s="96">
        <v>0</v>
      </c>
      <c r="R45" s="96">
        <v>0</v>
      </c>
      <c r="S45" s="96">
        <v>0</v>
      </c>
      <c r="T45" s="96">
        <v>0</v>
      </c>
      <c r="U45" s="96">
        <v>5561918.5439991225</v>
      </c>
      <c r="V45" s="96">
        <v>3670410.4091056576</v>
      </c>
      <c r="W45" s="96">
        <v>2250314.6906975508</v>
      </c>
      <c r="X45" s="96">
        <v>1543042.6401885953</v>
      </c>
      <c r="Y45" s="96">
        <v>8350083.4000988472</v>
      </c>
      <c r="Z45" s="96">
        <v>21257601.177976534</v>
      </c>
      <c r="AA45" s="96">
        <v>1264</v>
      </c>
      <c r="AB45" s="96">
        <v>2733</v>
      </c>
      <c r="AC45" s="96">
        <v>20563</v>
      </c>
      <c r="AD45" s="96">
        <v>27882448</v>
      </c>
      <c r="AE45" s="96">
        <v>4565831</v>
      </c>
      <c r="AF45" s="96">
        <v>590159.80000000005</v>
      </c>
      <c r="AG45" s="96">
        <v>71592.259999999995</v>
      </c>
      <c r="AH45" s="96">
        <v>10189996.640000001</v>
      </c>
      <c r="AI45" s="96">
        <v>7680056</v>
      </c>
      <c r="AJ45" s="96">
        <v>4521252</v>
      </c>
      <c r="AK45" s="96">
        <v>46113.833333333336</v>
      </c>
      <c r="AL45" s="96">
        <v>41702.583333333336</v>
      </c>
      <c r="AM45" s="96">
        <v>0</v>
      </c>
      <c r="AN45" s="96">
        <v>0</v>
      </c>
      <c r="AO45" s="96">
        <v>0</v>
      </c>
      <c r="AP45" s="96">
        <v>0</v>
      </c>
      <c r="AQ45" s="96">
        <v>0</v>
      </c>
      <c r="AR45" s="96">
        <v>0</v>
      </c>
      <c r="AS45" s="96">
        <v>5162342.5504327007</v>
      </c>
      <c r="AT45" s="96">
        <v>4078992.5987768592</v>
      </c>
      <c r="AU45" s="96">
        <v>2154925.4070719411</v>
      </c>
      <c r="AV45" s="96">
        <v>1632532.0174232139</v>
      </c>
      <c r="AW45" s="96">
        <v>8841758.5036065523</v>
      </c>
      <c r="AX45" s="96">
        <v>22032722.110533915</v>
      </c>
      <c r="AY45" s="96">
        <v>1099</v>
      </c>
      <c r="AZ45" s="96">
        <v>2794</v>
      </c>
      <c r="BA45" s="96">
        <v>21481</v>
      </c>
      <c r="BB45" s="96">
        <v>30969457</v>
      </c>
      <c r="BC45" s="96">
        <v>4421774</v>
      </c>
      <c r="BD45" s="96">
        <v>511077.6</v>
      </c>
      <c r="BE45" s="96">
        <v>74188.14</v>
      </c>
      <c r="BF45" s="96">
        <v>10412300.919999998</v>
      </c>
      <c r="BG45" s="96">
        <v>8465699.9000000004</v>
      </c>
      <c r="BH45" s="96">
        <v>4536349</v>
      </c>
      <c r="BI45" s="96">
        <v>47314.666666666664</v>
      </c>
      <c r="BJ45" s="96">
        <v>42909</v>
      </c>
      <c r="BK45" s="96">
        <v>0</v>
      </c>
      <c r="BL45" s="96">
        <v>0</v>
      </c>
      <c r="BM45" s="96">
        <v>0</v>
      </c>
      <c r="BN45" s="96">
        <v>0</v>
      </c>
      <c r="BO45" s="96">
        <v>0</v>
      </c>
      <c r="BP45" s="96">
        <v>0</v>
      </c>
      <c r="BQ45" s="96">
        <v>5372706.0521432096</v>
      </c>
      <c r="BR45" s="96">
        <v>4102835.5427284045</v>
      </c>
      <c r="BS45" s="96">
        <v>2309254.7348166527</v>
      </c>
      <c r="BT45" s="96">
        <v>1852981.0360801187</v>
      </c>
      <c r="BU45" s="96">
        <v>9116966.0414628815</v>
      </c>
      <c r="BV45" s="96">
        <v>23420097.940712754</v>
      </c>
      <c r="BW45" s="97">
        <v>3528</v>
      </c>
      <c r="BX45" s="98">
        <v>15673.274444444445</v>
      </c>
      <c r="BY45" s="98">
        <v>1288.6539736880197</v>
      </c>
      <c r="BZ45" s="98">
        <v>1032.3516447345082</v>
      </c>
      <c r="CA45" s="98">
        <v>2321.0056184225277</v>
      </c>
      <c r="CB45" s="99">
        <v>3997</v>
      </c>
      <c r="CC45" s="64">
        <v>13885.748236177134</v>
      </c>
      <c r="CD45" s="64">
        <v>1254.9349570382933</v>
      </c>
      <c r="CE45" s="64">
        <v>1022.8848018974361</v>
      </c>
      <c r="CF45" s="64">
        <v>2277.8197589357296</v>
      </c>
      <c r="CG45" s="90">
        <v>3893</v>
      </c>
      <c r="CH45" s="100">
        <v>15255.804407911635</v>
      </c>
      <c r="CI45" s="100">
        <v>1306.0412583695731</v>
      </c>
      <c r="CJ45" s="85">
        <v>1046.5163674606893</v>
      </c>
      <c r="CK45" s="85">
        <v>2352.5576258302626</v>
      </c>
      <c r="CL45" s="86">
        <f t="shared" si="6"/>
        <v>0.55515803057476487</v>
      </c>
      <c r="CM45" s="101">
        <f t="shared" si="4"/>
        <v>8.7673925076583892E-2</v>
      </c>
      <c r="CN45" s="101">
        <f t="shared" si="7"/>
        <v>-0.11404931462173928</v>
      </c>
      <c r="CO45" s="101">
        <f t="shared" si="7"/>
        <v>-2.6166075097122765E-2</v>
      </c>
      <c r="CP45" s="101">
        <f t="shared" si="7"/>
        <v>-9.1701726687389851E-3</v>
      </c>
      <c r="CQ45" s="101">
        <f t="shared" si="7"/>
        <v>-1.8606529490501345E-2</v>
      </c>
      <c r="CR45" s="102">
        <f t="shared" si="5"/>
        <v>-5.3403659933029979E-2</v>
      </c>
      <c r="CS45" s="102">
        <f t="shared" si="8"/>
        <v>9.866635549138314E-2</v>
      </c>
      <c r="CT45" s="102">
        <f t="shared" si="8"/>
        <v>4.0724263074074507E-2</v>
      </c>
      <c r="CU45" s="102">
        <f t="shared" si="8"/>
        <v>2.31028611622901E-2</v>
      </c>
      <c r="CV45" s="102">
        <f t="shared" si="8"/>
        <v>3.2811141707477676E-2</v>
      </c>
    </row>
    <row r="46" spans="1:100" ht="14.5" x14ac:dyDescent="0.35">
      <c r="A46" s="84">
        <v>210037</v>
      </c>
      <c r="B46" s="95" t="s">
        <v>204</v>
      </c>
      <c r="C46" s="96">
        <v>1052</v>
      </c>
      <c r="D46" s="96">
        <v>2144</v>
      </c>
      <c r="E46" s="96">
        <v>19681</v>
      </c>
      <c r="F46" s="96">
        <v>19137820.25</v>
      </c>
      <c r="G46" s="96">
        <v>2893392.73</v>
      </c>
      <c r="H46" s="96">
        <v>443758.43</v>
      </c>
      <c r="I46" s="96">
        <v>174059.76</v>
      </c>
      <c r="J46" s="96">
        <v>4134881.6000000006</v>
      </c>
      <c r="K46" s="96">
        <v>6063083.5800000001</v>
      </c>
      <c r="L46" s="96">
        <v>3789614.97</v>
      </c>
      <c r="M46" s="96">
        <v>4950.583333333333</v>
      </c>
      <c r="N46" s="96">
        <v>4669.666666666667</v>
      </c>
      <c r="O46" s="96">
        <v>1871867.24</v>
      </c>
      <c r="P46" s="96">
        <v>324999.34999999998</v>
      </c>
      <c r="Q46" s="96">
        <v>82136.83</v>
      </c>
      <c r="R46" s="96">
        <v>39387.589999999997</v>
      </c>
      <c r="S46" s="96">
        <v>12554572.290000001</v>
      </c>
      <c r="T46" s="96">
        <v>14100932.790000001</v>
      </c>
      <c r="U46" s="96">
        <v>2413484.0502422592</v>
      </c>
      <c r="V46" s="96">
        <v>1082808.1832092209</v>
      </c>
      <c r="W46" s="96">
        <v>539807.26517996413</v>
      </c>
      <c r="X46" s="96">
        <v>533099.00748572976</v>
      </c>
      <c r="Y46" s="96">
        <v>2615601.5850027762</v>
      </c>
      <c r="Z46" s="96">
        <v>11338510.936548349</v>
      </c>
      <c r="AA46" s="96">
        <v>1165</v>
      </c>
      <c r="AB46" s="96">
        <v>2131</v>
      </c>
      <c r="AC46" s="96">
        <v>21259</v>
      </c>
      <c r="AD46" s="96">
        <v>19037203</v>
      </c>
      <c r="AE46" s="96">
        <v>2859061</v>
      </c>
      <c r="AF46" s="96">
        <v>555288.5</v>
      </c>
      <c r="AG46" s="96">
        <v>168458.3</v>
      </c>
      <c r="AH46" s="96">
        <v>4538574.4800000004</v>
      </c>
      <c r="AI46" s="96">
        <v>6750452.2000000002</v>
      </c>
      <c r="AJ46" s="96">
        <v>3880869</v>
      </c>
      <c r="AK46" s="96">
        <v>5077.5</v>
      </c>
      <c r="AL46" s="96">
        <v>4792.666666666667</v>
      </c>
      <c r="AM46" s="96">
        <v>23567289.920000006</v>
      </c>
      <c r="AN46" s="96">
        <v>3604835.37</v>
      </c>
      <c r="AO46" s="96">
        <v>1072091.6599999999</v>
      </c>
      <c r="AP46" s="96">
        <v>573381.76</v>
      </c>
      <c r="AQ46" s="96">
        <v>14375820.35</v>
      </c>
      <c r="AR46" s="96">
        <v>15417157.310000002</v>
      </c>
      <c r="AS46" s="96">
        <v>2487940.9277557842</v>
      </c>
      <c r="AT46" s="96">
        <v>1052556.2889453527</v>
      </c>
      <c r="AU46" s="96">
        <v>647121.91382731288</v>
      </c>
      <c r="AV46" s="96">
        <v>500149.47289120697</v>
      </c>
      <c r="AW46" s="96">
        <v>3017156.2864992572</v>
      </c>
      <c r="AX46" s="96">
        <v>12127242.642248923</v>
      </c>
      <c r="AY46" s="96">
        <v>1119</v>
      </c>
      <c r="AZ46" s="96">
        <v>2222</v>
      </c>
      <c r="BA46" s="96">
        <v>21289</v>
      </c>
      <c r="BB46" s="96">
        <v>18182705</v>
      </c>
      <c r="BC46" s="96">
        <v>3318127</v>
      </c>
      <c r="BD46" s="96">
        <v>536531.1</v>
      </c>
      <c r="BE46" s="96">
        <v>217369.3</v>
      </c>
      <c r="BF46" s="96">
        <v>4874189.33</v>
      </c>
      <c r="BG46" s="96">
        <v>6607360.5999999996</v>
      </c>
      <c r="BH46" s="96">
        <v>3966120</v>
      </c>
      <c r="BI46" s="96">
        <v>5181.666666666667</v>
      </c>
      <c r="BJ46" s="96">
        <v>4889.333333333333</v>
      </c>
      <c r="BK46" s="96">
        <v>23217348.890000001</v>
      </c>
      <c r="BL46" s="96">
        <v>4150241.62</v>
      </c>
      <c r="BM46" s="96">
        <v>1118771.8999999999</v>
      </c>
      <c r="BN46" s="96">
        <v>763887.08999999985</v>
      </c>
      <c r="BO46" s="96">
        <v>15129381.159999998</v>
      </c>
      <c r="BP46" s="96">
        <v>16450548.48</v>
      </c>
      <c r="BQ46" s="96">
        <v>2810882.4313998129</v>
      </c>
      <c r="BR46" s="96">
        <v>1337664.8752492564</v>
      </c>
      <c r="BS46" s="96">
        <v>694502.57369946525</v>
      </c>
      <c r="BT46" s="96">
        <v>656848.64710039925</v>
      </c>
      <c r="BU46" s="96">
        <v>3041278.5632401621</v>
      </c>
      <c r="BV46" s="96">
        <v>13028608.764950907</v>
      </c>
      <c r="BW46" s="97">
        <v>3196</v>
      </c>
      <c r="BX46" s="98">
        <v>11463.270125156445</v>
      </c>
      <c r="BY46" s="98">
        <v>7570.4356893758577</v>
      </c>
      <c r="BZ46" s="98">
        <v>3911.2075924010073</v>
      </c>
      <c r="CA46" s="98">
        <v>11481.643281776865</v>
      </c>
      <c r="CB46" s="99">
        <v>3296</v>
      </c>
      <c r="CC46" s="64">
        <v>11465.384247572816</v>
      </c>
      <c r="CD46" s="64">
        <v>7620.1811308225078</v>
      </c>
      <c r="CE46" s="64">
        <v>4083.1541988334311</v>
      </c>
      <c r="CF46" s="64">
        <v>11703.33532965594</v>
      </c>
      <c r="CG46" s="90">
        <v>3341</v>
      </c>
      <c r="CH46" s="100">
        <v>11284.765737803054</v>
      </c>
      <c r="CI46" s="100">
        <v>7454.3619446763496</v>
      </c>
      <c r="CJ46" s="85">
        <v>4348.1385768581695</v>
      </c>
      <c r="CK46" s="85">
        <v>11802.500521534521</v>
      </c>
      <c r="CL46" s="86">
        <f t="shared" si="6"/>
        <v>0.63159174880571489</v>
      </c>
      <c r="CM46" s="101">
        <f t="shared" si="4"/>
        <v>4.8218918800815302E-3</v>
      </c>
      <c r="CN46" s="101">
        <f t="shared" si="7"/>
        <v>1.8442576972277358E-4</v>
      </c>
      <c r="CO46" s="101">
        <f t="shared" si="7"/>
        <v>6.5710143362636142E-3</v>
      </c>
      <c r="CP46" s="101">
        <f t="shared" si="7"/>
        <v>4.3962536472493818E-2</v>
      </c>
      <c r="CQ46" s="101">
        <f t="shared" si="7"/>
        <v>1.9308390135315712E-2</v>
      </c>
      <c r="CR46" s="102">
        <f t="shared" si="5"/>
        <v>-6.3879480726817262E-3</v>
      </c>
      <c r="CS46" s="102">
        <f t="shared" si="8"/>
        <v>-1.5753376063955105E-2</v>
      </c>
      <c r="CT46" s="102">
        <f t="shared" si="8"/>
        <v>-2.1760530793086263E-2</v>
      </c>
      <c r="CU46" s="102">
        <f t="shared" si="8"/>
        <v>6.4896980403151394E-2</v>
      </c>
      <c r="CV46" s="102">
        <f t="shared" si="8"/>
        <v>8.4732419507196344E-3</v>
      </c>
    </row>
    <row r="47" spans="1:100" ht="14.5" x14ac:dyDescent="0.35">
      <c r="A47" s="84">
        <v>210063</v>
      </c>
      <c r="B47" s="95" t="s">
        <v>205</v>
      </c>
      <c r="C47" s="96">
        <v>4307</v>
      </c>
      <c r="D47" s="96">
        <v>8948</v>
      </c>
      <c r="E47" s="96">
        <v>32071</v>
      </c>
      <c r="F47" s="96">
        <v>70440273.799999997</v>
      </c>
      <c r="G47" s="96">
        <v>11152254.880000001</v>
      </c>
      <c r="H47" s="96">
        <v>2873805.83</v>
      </c>
      <c r="I47" s="96">
        <v>491512.42</v>
      </c>
      <c r="J47" s="96">
        <v>18332773.890000001</v>
      </c>
      <c r="K47" s="96">
        <v>17968923.77</v>
      </c>
      <c r="L47" s="96">
        <v>15076921.02</v>
      </c>
      <c r="M47" s="96">
        <v>17402.333333333332</v>
      </c>
      <c r="N47" s="96">
        <v>16372.833333333334</v>
      </c>
      <c r="O47" s="96">
        <v>10870230.5</v>
      </c>
      <c r="P47" s="96">
        <v>1382607.9199999997</v>
      </c>
      <c r="Q47" s="96">
        <v>703744.11999999988</v>
      </c>
      <c r="R47" s="96">
        <v>219895.50000000003</v>
      </c>
      <c r="S47" s="96">
        <v>56055133.57</v>
      </c>
      <c r="T47" s="96">
        <v>65899799.200000003</v>
      </c>
      <c r="U47" s="96">
        <v>7003289.2539209267</v>
      </c>
      <c r="V47" s="96">
        <v>4022372.9723450975</v>
      </c>
      <c r="W47" s="96">
        <v>3816388.607756183</v>
      </c>
      <c r="X47" s="96">
        <v>1495525.7341595036</v>
      </c>
      <c r="Y47" s="96">
        <v>11554382.458300579</v>
      </c>
      <c r="Z47" s="96">
        <v>37700903.697162807</v>
      </c>
      <c r="AA47" s="96">
        <v>4819</v>
      </c>
      <c r="AB47" s="96">
        <v>9081</v>
      </c>
      <c r="AC47" s="96">
        <v>65989</v>
      </c>
      <c r="AD47" s="96">
        <v>74324139</v>
      </c>
      <c r="AE47" s="96">
        <v>12447018</v>
      </c>
      <c r="AF47" s="96">
        <v>2740765</v>
      </c>
      <c r="AG47" s="96">
        <v>476223.2</v>
      </c>
      <c r="AH47" s="96">
        <v>19074987.300000001</v>
      </c>
      <c r="AI47" s="96">
        <v>19150125</v>
      </c>
      <c r="AJ47" s="96">
        <v>16242074</v>
      </c>
      <c r="AK47" s="96">
        <v>17802.25</v>
      </c>
      <c r="AL47" s="96">
        <v>16762.083333333332</v>
      </c>
      <c r="AM47" s="96">
        <v>109272245.05</v>
      </c>
      <c r="AN47" s="96">
        <v>19728777.170000002</v>
      </c>
      <c r="AO47" s="96">
        <v>8199629.3200000012</v>
      </c>
      <c r="AP47" s="96">
        <v>2897909.99</v>
      </c>
      <c r="AQ47" s="96">
        <v>59980882.729999989</v>
      </c>
      <c r="AR47" s="96">
        <v>71049821.600000009</v>
      </c>
      <c r="AS47" s="96">
        <v>6733013.2411256339</v>
      </c>
      <c r="AT47" s="96">
        <v>4322785.8489940725</v>
      </c>
      <c r="AU47" s="96">
        <v>3789234.2232239847</v>
      </c>
      <c r="AV47" s="96">
        <v>1885279.7206665222</v>
      </c>
      <c r="AW47" s="96">
        <v>10604004.118633047</v>
      </c>
      <c r="AX47" s="96">
        <v>40479989.527733386</v>
      </c>
      <c r="AY47" s="96">
        <v>4700</v>
      </c>
      <c r="AZ47" s="96">
        <v>9717</v>
      </c>
      <c r="BA47" s="96">
        <v>94226</v>
      </c>
      <c r="BB47" s="96">
        <v>70515739</v>
      </c>
      <c r="BC47" s="96">
        <v>11198104</v>
      </c>
      <c r="BD47" s="96">
        <v>3129508</v>
      </c>
      <c r="BE47" s="96">
        <v>499275.1</v>
      </c>
      <c r="BF47" s="96">
        <v>20236516.899999999</v>
      </c>
      <c r="BG47" s="96">
        <v>23898696</v>
      </c>
      <c r="BH47" s="96">
        <v>17141499</v>
      </c>
      <c r="BI47" s="96">
        <v>18172.5</v>
      </c>
      <c r="BJ47" s="96">
        <v>17127.75</v>
      </c>
      <c r="BK47" s="96">
        <v>106158621.44999999</v>
      </c>
      <c r="BL47" s="96">
        <v>19006038.780000001</v>
      </c>
      <c r="BM47" s="96">
        <v>9476549.7899999991</v>
      </c>
      <c r="BN47" s="96">
        <v>3245884.48</v>
      </c>
      <c r="BO47" s="96">
        <v>64838949.890000008</v>
      </c>
      <c r="BP47" s="96">
        <v>77777812.190000013</v>
      </c>
      <c r="BQ47" s="96">
        <v>6381486.9976255577</v>
      </c>
      <c r="BR47" s="96">
        <v>4480226.536577763</v>
      </c>
      <c r="BS47" s="96">
        <v>4426392.4729196271</v>
      </c>
      <c r="BT47" s="96">
        <v>2165917.2091929861</v>
      </c>
      <c r="BU47" s="96">
        <v>10492344.636466678</v>
      </c>
      <c r="BV47" s="96">
        <v>44855840.516538382</v>
      </c>
      <c r="BW47" s="97">
        <v>13255</v>
      </c>
      <c r="BX47" s="98">
        <v>10285.663192003016</v>
      </c>
      <c r="BY47" s="98">
        <v>8020.0209891058357</v>
      </c>
      <c r="BZ47" s="98">
        <v>3947.1697457390023</v>
      </c>
      <c r="CA47" s="98">
        <v>11967.190734844839</v>
      </c>
      <c r="CB47" s="99">
        <v>13900</v>
      </c>
      <c r="CC47" s="64">
        <v>10392.46989208633</v>
      </c>
      <c r="CD47" s="64">
        <v>8304.3030179317175</v>
      </c>
      <c r="CE47" s="64">
        <v>3987.3785871028886</v>
      </c>
      <c r="CF47" s="64">
        <v>12291.681605034606</v>
      </c>
      <c r="CG47" s="90">
        <v>14417</v>
      </c>
      <c r="CH47" s="100">
        <v>10169.892349309843</v>
      </c>
      <c r="CI47" s="100">
        <v>8273.8789094686017</v>
      </c>
      <c r="CJ47" s="85">
        <v>4191.9554005984965</v>
      </c>
      <c r="CK47" s="85">
        <v>12465.834310067097</v>
      </c>
      <c r="CL47" s="86">
        <f t="shared" si="6"/>
        <v>0.66372444103374795</v>
      </c>
      <c r="CM47" s="101">
        <f t="shared" si="4"/>
        <v>2.4308823310575711E-2</v>
      </c>
      <c r="CN47" s="101">
        <f t="shared" si="7"/>
        <v>1.0384036312442779E-2</v>
      </c>
      <c r="CO47" s="101">
        <f t="shared" si="7"/>
        <v>3.5446544243717293E-2</v>
      </c>
      <c r="CP47" s="101">
        <f t="shared" si="7"/>
        <v>1.0186752522435061E-2</v>
      </c>
      <c r="CQ47" s="101">
        <f t="shared" si="7"/>
        <v>2.7115041230599601E-2</v>
      </c>
      <c r="CR47" s="102">
        <f t="shared" si="5"/>
        <v>1.5050801238415401E-2</v>
      </c>
      <c r="CS47" s="102">
        <f t="shared" si="8"/>
        <v>-2.1417193899784692E-2</v>
      </c>
      <c r="CT47" s="102">
        <f t="shared" si="8"/>
        <v>-3.6636558658107443E-3</v>
      </c>
      <c r="CU47" s="102">
        <f t="shared" si="8"/>
        <v>5.1306092217405341E-2</v>
      </c>
      <c r="CV47" s="102">
        <f t="shared" si="8"/>
        <v>1.4168338444526585E-2</v>
      </c>
    </row>
    <row r="48" spans="1:100" ht="14.5" x14ac:dyDescent="0.35">
      <c r="A48" s="84">
        <v>210049</v>
      </c>
      <c r="B48" s="95" t="s">
        <v>206</v>
      </c>
      <c r="C48" s="96">
        <v>5217</v>
      </c>
      <c r="D48" s="96">
        <v>5953</v>
      </c>
      <c r="E48" s="96">
        <v>48274</v>
      </c>
      <c r="F48" s="96">
        <v>79402369.069999993</v>
      </c>
      <c r="G48" s="96">
        <v>10779616.65</v>
      </c>
      <c r="H48" s="96">
        <v>4137184.4</v>
      </c>
      <c r="I48" s="96">
        <v>917462.47</v>
      </c>
      <c r="J48" s="96">
        <v>16724765.700000001</v>
      </c>
      <c r="K48" s="96">
        <v>15328328.809999999</v>
      </c>
      <c r="L48" s="96">
        <v>15815748.359999999</v>
      </c>
      <c r="M48" s="96">
        <v>98660.416666666672</v>
      </c>
      <c r="N48" s="96">
        <v>89361.75</v>
      </c>
      <c r="O48" s="96">
        <v>369117.46</v>
      </c>
      <c r="P48" s="96">
        <v>33404.660000000003</v>
      </c>
      <c r="Q48" s="96">
        <v>26077.47</v>
      </c>
      <c r="R48" s="96">
        <v>16730.240000000002</v>
      </c>
      <c r="S48" s="96">
        <v>2126688.44</v>
      </c>
      <c r="T48" s="96">
        <v>3362812.34</v>
      </c>
      <c r="U48" s="96">
        <v>13019001.96049596</v>
      </c>
      <c r="V48" s="96">
        <v>10363713.07940932</v>
      </c>
      <c r="W48" s="96">
        <v>8056359.2906655371</v>
      </c>
      <c r="X48" s="96">
        <v>7720495.550678229</v>
      </c>
      <c r="Y48" s="96">
        <v>18694220.091084316</v>
      </c>
      <c r="Z48" s="96">
        <v>92815289.854246825</v>
      </c>
      <c r="AA48" s="96">
        <v>6310</v>
      </c>
      <c r="AB48" s="96">
        <v>6471</v>
      </c>
      <c r="AC48" s="96">
        <v>46602</v>
      </c>
      <c r="AD48" s="96">
        <v>80787151</v>
      </c>
      <c r="AE48" s="96">
        <v>11395070</v>
      </c>
      <c r="AF48" s="96">
        <v>4600957</v>
      </c>
      <c r="AG48" s="96">
        <v>1375612</v>
      </c>
      <c r="AH48" s="96">
        <v>17492138.010000002</v>
      </c>
      <c r="AI48" s="96">
        <v>15597025.9</v>
      </c>
      <c r="AJ48" s="96">
        <v>17556974</v>
      </c>
      <c r="AK48" s="96">
        <v>101767.08333333333</v>
      </c>
      <c r="AL48" s="96">
        <v>92322.5</v>
      </c>
      <c r="AM48" s="96">
        <v>3070399.26</v>
      </c>
      <c r="AN48" s="96">
        <v>387693.18</v>
      </c>
      <c r="AO48" s="96">
        <v>297783.59000000003</v>
      </c>
      <c r="AP48" s="96">
        <v>284385.65999999997</v>
      </c>
      <c r="AQ48" s="96">
        <v>2056768.1400000001</v>
      </c>
      <c r="AR48" s="96">
        <v>3395496.85</v>
      </c>
      <c r="AS48" s="96">
        <v>13068166.809709541</v>
      </c>
      <c r="AT48" s="96">
        <v>10291346.736569168</v>
      </c>
      <c r="AU48" s="96">
        <v>7799734.099806888</v>
      </c>
      <c r="AV48" s="96">
        <v>8182309.8428606484</v>
      </c>
      <c r="AW48" s="96">
        <v>19605204.219612993</v>
      </c>
      <c r="AX48" s="96">
        <v>94988244.194182009</v>
      </c>
      <c r="AY48" s="96">
        <v>5868</v>
      </c>
      <c r="AZ48" s="96">
        <v>6833</v>
      </c>
      <c r="BA48" s="96">
        <v>45905</v>
      </c>
      <c r="BB48" s="96">
        <v>92415070</v>
      </c>
      <c r="BC48" s="96">
        <v>13293035</v>
      </c>
      <c r="BD48" s="96">
        <v>5034952</v>
      </c>
      <c r="BE48" s="96">
        <v>1150137</v>
      </c>
      <c r="BF48" s="96">
        <v>21042690.760000002</v>
      </c>
      <c r="BG48" s="96">
        <v>16880003.399999999</v>
      </c>
      <c r="BH48" s="96">
        <v>18086022</v>
      </c>
      <c r="BI48" s="96">
        <v>104338.33333333333</v>
      </c>
      <c r="BJ48" s="96">
        <v>94653</v>
      </c>
      <c r="BK48" s="96">
        <v>2947358.12</v>
      </c>
      <c r="BL48" s="96">
        <v>738282.78</v>
      </c>
      <c r="BM48" s="96">
        <v>297982.77</v>
      </c>
      <c r="BN48" s="96">
        <v>324388.61</v>
      </c>
      <c r="BO48" s="96">
        <v>2277499.7299999995</v>
      </c>
      <c r="BP48" s="96">
        <v>3175048.18</v>
      </c>
      <c r="BQ48" s="96">
        <v>13509887.145035103</v>
      </c>
      <c r="BR48" s="96">
        <v>10811646.769191336</v>
      </c>
      <c r="BS48" s="96">
        <v>8613326.2175322045</v>
      </c>
      <c r="BT48" s="96">
        <v>8700130.404151516</v>
      </c>
      <c r="BU48" s="96">
        <v>21112954.069681212</v>
      </c>
      <c r="BV48" s="96">
        <v>101920845.91740982</v>
      </c>
      <c r="BW48" s="97">
        <v>11170</v>
      </c>
      <c r="BX48" s="98">
        <v>12811.591357206804</v>
      </c>
      <c r="BY48" s="98">
        <v>1500.9721469139099</v>
      </c>
      <c r="BZ48" s="98">
        <v>1644.7565224198254</v>
      </c>
      <c r="CA48" s="98">
        <v>3145.7286693337355</v>
      </c>
      <c r="CB48" s="99">
        <v>12781</v>
      </c>
      <c r="CC48" s="64">
        <v>11642.667076911042</v>
      </c>
      <c r="CD48" s="64">
        <v>1513.122103505872</v>
      </c>
      <c r="CE48" s="64">
        <v>1627.8142185312447</v>
      </c>
      <c r="CF48" s="64">
        <v>3140.936322037117</v>
      </c>
      <c r="CG48" s="90">
        <v>12701</v>
      </c>
      <c r="CH48" s="100">
        <v>13219.581935280687</v>
      </c>
      <c r="CI48" s="100">
        <v>1664.1341283459703</v>
      </c>
      <c r="CJ48" s="85">
        <v>1698.8787638267804</v>
      </c>
      <c r="CK48" s="85">
        <v>3363.012892172751</v>
      </c>
      <c r="CL48" s="86">
        <f t="shared" si="6"/>
        <v>0.4948342993924173</v>
      </c>
      <c r="CM48" s="101">
        <f t="shared" si="4"/>
        <v>0.10753069289509609</v>
      </c>
      <c r="CN48" s="101">
        <f t="shared" si="7"/>
        <v>-9.1239585130711731E-2</v>
      </c>
      <c r="CO48" s="101">
        <f t="shared" si="7"/>
        <v>8.094724886763105E-3</v>
      </c>
      <c r="CP48" s="101">
        <f t="shared" si="7"/>
        <v>-1.0300797508712489E-2</v>
      </c>
      <c r="CQ48" s="101">
        <f t="shared" si="7"/>
        <v>-1.5234458532094042E-3</v>
      </c>
      <c r="CR48" s="102">
        <f t="shared" si="5"/>
        <v>-3.0726690182421912E-2</v>
      </c>
      <c r="CS48" s="102">
        <f t="shared" si="8"/>
        <v>0.13544275104257486</v>
      </c>
      <c r="CT48" s="102">
        <f t="shared" si="8"/>
        <v>9.9801611839656967E-2</v>
      </c>
      <c r="CU48" s="102">
        <f t="shared" si="8"/>
        <v>4.3656422512180937E-2</v>
      </c>
      <c r="CV48" s="102">
        <f t="shared" si="8"/>
        <v>7.0703939006188321E-2</v>
      </c>
    </row>
    <row r="49" spans="1:100" ht="14.5" x14ac:dyDescent="0.35">
      <c r="A49" s="84">
        <v>210016</v>
      </c>
      <c r="B49" s="95" t="s">
        <v>207</v>
      </c>
      <c r="C49" s="96">
        <v>4697</v>
      </c>
      <c r="D49" s="96">
        <v>6405</v>
      </c>
      <c r="E49" s="96">
        <v>42083</v>
      </c>
      <c r="F49" s="96">
        <v>63344002.82</v>
      </c>
      <c r="G49" s="96">
        <v>11958224.109999999</v>
      </c>
      <c r="H49" s="96">
        <v>3903255.55</v>
      </c>
      <c r="I49" s="96">
        <v>1131289.25</v>
      </c>
      <c r="J49" s="96">
        <v>19154387.929999996</v>
      </c>
      <c r="K49" s="96">
        <v>14917263.779999999</v>
      </c>
      <c r="L49" s="96">
        <v>17103038.43</v>
      </c>
      <c r="M49" s="96">
        <v>24079.833333333332</v>
      </c>
      <c r="N49" s="96">
        <v>21976.083333333332</v>
      </c>
      <c r="O49" s="96">
        <v>6528588.2800000012</v>
      </c>
      <c r="P49" s="96">
        <v>1446677.6099999999</v>
      </c>
      <c r="Q49" s="96">
        <v>790263.60000000009</v>
      </c>
      <c r="R49" s="96">
        <v>406953.39999999991</v>
      </c>
      <c r="S49" s="96">
        <v>51275146.24000001</v>
      </c>
      <c r="T49" s="96">
        <v>78906549.979999989</v>
      </c>
      <c r="U49" s="96">
        <v>5055781.1586454082</v>
      </c>
      <c r="V49" s="96">
        <v>3313058.9465571409</v>
      </c>
      <c r="W49" s="96">
        <v>3302535.4620019877</v>
      </c>
      <c r="X49" s="96">
        <v>3257673.9054730544</v>
      </c>
      <c r="Y49" s="96">
        <v>7043787.1473953845</v>
      </c>
      <c r="Z49" s="96">
        <v>46923288.270646855</v>
      </c>
      <c r="AA49" s="96">
        <v>5132</v>
      </c>
      <c r="AB49" s="96">
        <v>7122</v>
      </c>
      <c r="AC49" s="96">
        <v>44357</v>
      </c>
      <c r="AD49" s="96">
        <v>63941761</v>
      </c>
      <c r="AE49" s="96">
        <v>12084903</v>
      </c>
      <c r="AF49" s="96">
        <v>3822965</v>
      </c>
      <c r="AG49" s="96">
        <v>1224907</v>
      </c>
      <c r="AH49" s="96">
        <v>23238828.469999999</v>
      </c>
      <c r="AI49" s="96">
        <v>18903263.949999999</v>
      </c>
      <c r="AJ49" s="96">
        <v>17850498</v>
      </c>
      <c r="AK49" s="96">
        <v>25039.833333333332</v>
      </c>
      <c r="AL49" s="96">
        <v>22881.833333333332</v>
      </c>
      <c r="AM49" s="96">
        <v>104646587.06999999</v>
      </c>
      <c r="AN49" s="96">
        <v>17980328.240000002</v>
      </c>
      <c r="AO49" s="96">
        <v>9093781.959999999</v>
      </c>
      <c r="AP49" s="96">
        <v>5751258.25</v>
      </c>
      <c r="AQ49" s="96">
        <v>59955455.570000008</v>
      </c>
      <c r="AR49" s="96">
        <v>81951555.859999985</v>
      </c>
      <c r="AS49" s="96">
        <v>5132294.2998375595</v>
      </c>
      <c r="AT49" s="96">
        <v>3570459.6776750647</v>
      </c>
      <c r="AU49" s="96">
        <v>3172131.1474052737</v>
      </c>
      <c r="AV49" s="96">
        <v>3470360.6735109044</v>
      </c>
      <c r="AW49" s="96">
        <v>8036687.4836528851</v>
      </c>
      <c r="AX49" s="96">
        <v>47921898.04302907</v>
      </c>
      <c r="AY49" s="96">
        <v>5223</v>
      </c>
      <c r="AZ49" s="96">
        <v>8189</v>
      </c>
      <c r="BA49" s="96">
        <v>48633</v>
      </c>
      <c r="BB49" s="96">
        <v>67200991</v>
      </c>
      <c r="BC49" s="96">
        <v>14176662</v>
      </c>
      <c r="BD49" s="96">
        <v>4570006</v>
      </c>
      <c r="BE49" s="96">
        <v>1379364</v>
      </c>
      <c r="BF49" s="96">
        <v>24774354.800000001</v>
      </c>
      <c r="BG49" s="96">
        <v>19321586.59</v>
      </c>
      <c r="BH49" s="96">
        <v>19552620</v>
      </c>
      <c r="BI49" s="96">
        <v>26391.833333333332</v>
      </c>
      <c r="BJ49" s="96">
        <v>24125.166666666668</v>
      </c>
      <c r="BK49" s="96">
        <v>107644710.78999999</v>
      </c>
      <c r="BL49" s="96">
        <v>20234363.609999999</v>
      </c>
      <c r="BM49" s="96">
        <v>9864918.8599999994</v>
      </c>
      <c r="BN49" s="96">
        <v>7640879.8600000003</v>
      </c>
      <c r="BO49" s="96">
        <v>66208233.530000016</v>
      </c>
      <c r="BP49" s="96">
        <v>90344987.710000008</v>
      </c>
      <c r="BQ49" s="96">
        <v>5603462.9244706249</v>
      </c>
      <c r="BR49" s="96">
        <v>3784089.1045588609</v>
      </c>
      <c r="BS49" s="96">
        <v>3553561.5730760382</v>
      </c>
      <c r="BT49" s="96">
        <v>4797909.4194185212</v>
      </c>
      <c r="BU49" s="96">
        <v>8625077.1621526349</v>
      </c>
      <c r="BV49" s="96">
        <v>53759707.510816395</v>
      </c>
      <c r="BW49" s="97">
        <v>11102</v>
      </c>
      <c r="BX49" s="98">
        <v>11845.745079264998</v>
      </c>
      <c r="BY49" s="98">
        <v>5664.9215727683713</v>
      </c>
      <c r="BZ49" s="98">
        <v>3075.6999750535456</v>
      </c>
      <c r="CA49" s="98">
        <v>8740.6215478219165</v>
      </c>
      <c r="CB49" s="99">
        <v>12254</v>
      </c>
      <c r="CC49" s="64">
        <v>11511.924793536806</v>
      </c>
      <c r="CD49" s="64">
        <v>5859.6662029368654</v>
      </c>
      <c r="CE49" s="64">
        <v>3058.3798012514721</v>
      </c>
      <c r="CF49" s="64">
        <v>8918.046004188338</v>
      </c>
      <c r="CG49" s="90">
        <v>13412</v>
      </c>
      <c r="CH49" s="100">
        <v>11256.753980763495</v>
      </c>
      <c r="CI49" s="100">
        <v>5947.1294671357409</v>
      </c>
      <c r="CJ49" s="85">
        <v>3258.0205583175994</v>
      </c>
      <c r="CK49" s="85">
        <v>9205.1500254533403</v>
      </c>
      <c r="CL49" s="86">
        <f t="shared" si="6"/>
        <v>0.64606545799810078</v>
      </c>
      <c r="CM49" s="101">
        <f t="shared" si="4"/>
        <v>6.0073866772179629E-2</v>
      </c>
      <c r="CN49" s="101">
        <f t="shared" si="7"/>
        <v>-2.8180606917881157E-2</v>
      </c>
      <c r="CO49" s="101">
        <f t="shared" si="7"/>
        <v>3.4377286193094658E-2</v>
      </c>
      <c r="CP49" s="101">
        <f t="shared" si="7"/>
        <v>-5.6312949710811688E-3</v>
      </c>
      <c r="CQ49" s="101">
        <f t="shared" si="7"/>
        <v>2.0298837490639876E-2</v>
      </c>
      <c r="CR49" s="102">
        <f t="shared" si="5"/>
        <v>3.8092765429526443E-2</v>
      </c>
      <c r="CS49" s="102">
        <f t="shared" si="8"/>
        <v>-2.216578177409334E-2</v>
      </c>
      <c r="CT49" s="102">
        <f t="shared" si="8"/>
        <v>1.4926321938788734E-2</v>
      </c>
      <c r="CU49" s="102">
        <f t="shared" si="8"/>
        <v>6.5276639933482095E-2</v>
      </c>
      <c r="CV49" s="102">
        <f t="shared" si="8"/>
        <v>3.2193601729590071E-2</v>
      </c>
    </row>
    <row r="50" spans="1:100" ht="14.5" x14ac:dyDescent="0.35">
      <c r="A50" s="84">
        <v>210027</v>
      </c>
      <c r="B50" s="95" t="s">
        <v>208</v>
      </c>
      <c r="C50" s="96">
        <v>2658</v>
      </c>
      <c r="D50" s="96">
        <v>3549</v>
      </c>
      <c r="E50" s="96">
        <v>8984</v>
      </c>
      <c r="F50" s="96">
        <v>46071292.259999998</v>
      </c>
      <c r="G50" s="96">
        <v>6913230.7699999996</v>
      </c>
      <c r="H50" s="96">
        <v>1538023.4</v>
      </c>
      <c r="I50" s="96">
        <v>468024.44</v>
      </c>
      <c r="J50" s="96">
        <v>13599289.160000002</v>
      </c>
      <c r="K50" s="96">
        <v>3543887.2399999998</v>
      </c>
      <c r="L50" s="96">
        <v>10634680.029999999</v>
      </c>
      <c r="M50" s="96">
        <v>94170.583333333328</v>
      </c>
      <c r="N50" s="96">
        <v>79887.833333333328</v>
      </c>
      <c r="O50" s="96">
        <v>12507184.079999998</v>
      </c>
      <c r="P50" s="96">
        <v>3068226.29</v>
      </c>
      <c r="Q50" s="96">
        <v>1315398.32</v>
      </c>
      <c r="R50" s="96">
        <v>787681.22999999986</v>
      </c>
      <c r="S50" s="96">
        <v>65637675.539999992</v>
      </c>
      <c r="T50" s="96">
        <v>150310905.04999998</v>
      </c>
      <c r="U50" s="96">
        <v>28673758.137505747</v>
      </c>
      <c r="V50" s="96">
        <v>11858265.011408055</v>
      </c>
      <c r="W50" s="96">
        <v>7222878.6125212023</v>
      </c>
      <c r="X50" s="96">
        <v>6584342.1744625401</v>
      </c>
      <c r="Y50" s="96">
        <v>25167682.745790459</v>
      </c>
      <c r="Z50" s="96">
        <v>88024274.084201083</v>
      </c>
      <c r="AA50" s="96">
        <v>2774</v>
      </c>
      <c r="AB50" s="96">
        <v>3585</v>
      </c>
      <c r="AC50" s="96">
        <v>8404</v>
      </c>
      <c r="AD50" s="96">
        <v>48444590</v>
      </c>
      <c r="AE50" s="96">
        <v>7360568</v>
      </c>
      <c r="AF50" s="96">
        <v>1507919</v>
      </c>
      <c r="AG50" s="96">
        <v>422939.6</v>
      </c>
      <c r="AH50" s="96">
        <v>13444076.039999999</v>
      </c>
      <c r="AI50" s="96">
        <v>3082130.68</v>
      </c>
      <c r="AJ50" s="96">
        <v>10590693</v>
      </c>
      <c r="AK50" s="96">
        <v>97438.25</v>
      </c>
      <c r="AL50" s="96">
        <v>82666.333333333328</v>
      </c>
      <c r="AM50" s="96">
        <v>159804329.25</v>
      </c>
      <c r="AN50" s="96">
        <v>38157524.090000011</v>
      </c>
      <c r="AO50" s="96">
        <v>13347080.809999997</v>
      </c>
      <c r="AP50" s="96">
        <v>8804794.9999999981</v>
      </c>
      <c r="AQ50" s="96">
        <v>66695088.529999994</v>
      </c>
      <c r="AR50" s="96">
        <v>157036144.84</v>
      </c>
      <c r="AS50" s="96">
        <v>28847281.011093065</v>
      </c>
      <c r="AT50" s="96">
        <v>12604639.770164356</v>
      </c>
      <c r="AU50" s="96">
        <v>7474765.7800608892</v>
      </c>
      <c r="AV50" s="96">
        <v>7181959.4762636032</v>
      </c>
      <c r="AW50" s="96">
        <v>26937682.519112248</v>
      </c>
      <c r="AX50" s="96">
        <v>90781353.279483825</v>
      </c>
      <c r="AY50" s="96">
        <v>2566</v>
      </c>
      <c r="AZ50" s="96">
        <v>3985</v>
      </c>
      <c r="BA50" s="96">
        <v>8636</v>
      </c>
      <c r="BB50" s="96">
        <v>47759313</v>
      </c>
      <c r="BC50" s="96">
        <v>7847772</v>
      </c>
      <c r="BD50" s="96">
        <v>1521891</v>
      </c>
      <c r="BE50" s="96">
        <v>431873.4</v>
      </c>
      <c r="BF50" s="96">
        <v>15926618.890000001</v>
      </c>
      <c r="BG50" s="96">
        <v>3553188.17</v>
      </c>
      <c r="BH50" s="96">
        <v>11370481</v>
      </c>
      <c r="BI50" s="96">
        <v>99959.25</v>
      </c>
      <c r="BJ50" s="96">
        <v>84509.25</v>
      </c>
      <c r="BK50" s="96">
        <v>169233009.33000001</v>
      </c>
      <c r="BL50" s="96">
        <v>43242010.230000004</v>
      </c>
      <c r="BM50" s="96">
        <v>16074070.669999994</v>
      </c>
      <c r="BN50" s="96">
        <v>9687497.4000000004</v>
      </c>
      <c r="BO50" s="96">
        <v>77257728.000000015</v>
      </c>
      <c r="BP50" s="96">
        <v>170908198.84999999</v>
      </c>
      <c r="BQ50" s="96">
        <v>30703532.114410646</v>
      </c>
      <c r="BR50" s="96">
        <v>14243778.591141051</v>
      </c>
      <c r="BS50" s="96">
        <v>8217395.8900043294</v>
      </c>
      <c r="BT50" s="96">
        <v>7669358.3489391115</v>
      </c>
      <c r="BU50" s="96">
        <v>28693390.30709571</v>
      </c>
      <c r="BV50" s="96">
        <v>96142897.554930106</v>
      </c>
      <c r="BW50" s="97">
        <v>6207</v>
      </c>
      <c r="BX50" s="98">
        <v>13334.691042371516</v>
      </c>
      <c r="BY50" s="98">
        <v>931.65710085812907</v>
      </c>
      <c r="BZ50" s="98">
        <v>1993.9159702385446</v>
      </c>
      <c r="CA50" s="98">
        <v>2925.5730710966736</v>
      </c>
      <c r="CB50" s="99">
        <v>6359</v>
      </c>
      <c r="CC50" s="64">
        <v>13343.751583582325</v>
      </c>
      <c r="CD50" s="64">
        <v>920.5678833043321</v>
      </c>
      <c r="CE50" s="64">
        <v>1999.8643264664042</v>
      </c>
      <c r="CF50" s="64">
        <v>2920.4322097707363</v>
      </c>
      <c r="CG50" s="90">
        <v>6551</v>
      </c>
      <c r="CH50" s="100">
        <v>13495.82315066402</v>
      </c>
      <c r="CI50" s="100">
        <v>940.89535513813541</v>
      </c>
      <c r="CJ50" s="85">
        <v>2085.7794640768188</v>
      </c>
      <c r="CK50" s="85">
        <v>3026.6748192149544</v>
      </c>
      <c r="CL50" s="86">
        <f t="shared" si="6"/>
        <v>0.31086767206203564</v>
      </c>
      <c r="CM50" s="101">
        <f t="shared" si="4"/>
        <v>-9.945624758007976E-3</v>
      </c>
      <c r="CN50" s="101">
        <f t="shared" si="7"/>
        <v>6.7947140147595064E-4</v>
      </c>
      <c r="CO50" s="101">
        <f t="shared" si="7"/>
        <v>-1.1902681301503404E-2</v>
      </c>
      <c r="CP50" s="101">
        <f t="shared" si="7"/>
        <v>2.9832532146016888E-3</v>
      </c>
      <c r="CQ50" s="101">
        <f t="shared" si="7"/>
        <v>-1.7572151510165668E-3</v>
      </c>
      <c r="CR50" s="102">
        <f t="shared" si="5"/>
        <v>7.7277126986954325E-3</v>
      </c>
      <c r="CS50" s="102">
        <f t="shared" si="8"/>
        <v>1.1396462691106946E-2</v>
      </c>
      <c r="CT50" s="102">
        <f t="shared" si="8"/>
        <v>2.2081447987126079E-2</v>
      </c>
      <c r="CU50" s="102">
        <f t="shared" si="8"/>
        <v>4.2960483105481284E-2</v>
      </c>
      <c r="CV50" s="102">
        <f t="shared" si="8"/>
        <v>3.6379070566598948E-2</v>
      </c>
    </row>
    <row r="51" spans="1:100" s="26" customFormat="1" ht="14.5" x14ac:dyDescent="0.35">
      <c r="A51" s="87"/>
      <c r="B51" s="95" t="s">
        <v>38</v>
      </c>
      <c r="C51" s="96">
        <v>3850</v>
      </c>
      <c r="D51" s="96">
        <v>6311</v>
      </c>
      <c r="E51" s="96">
        <v>74628</v>
      </c>
      <c r="F51" s="96">
        <v>73408786.930000007</v>
      </c>
      <c r="G51" s="96">
        <v>9984256.7300000004</v>
      </c>
      <c r="H51" s="96">
        <v>2368267.79</v>
      </c>
      <c r="I51" s="96">
        <v>271053.09999999998</v>
      </c>
      <c r="J51" s="96">
        <v>16778516.77</v>
      </c>
      <c r="K51" s="96">
        <v>17009207.27</v>
      </c>
      <c r="L51" s="96">
        <v>12759549.710000001</v>
      </c>
      <c r="M51" s="96">
        <v>16953.916666666668</v>
      </c>
      <c r="N51" s="96">
        <v>16235.916666666666</v>
      </c>
      <c r="O51" s="96">
        <v>6705712.6000000006</v>
      </c>
      <c r="P51" s="96">
        <v>1076574.4200000002</v>
      </c>
      <c r="Q51" s="96">
        <v>382636.93</v>
      </c>
      <c r="R51" s="96">
        <v>140708.62000000002</v>
      </c>
      <c r="S51" s="96">
        <v>42157242.050000012</v>
      </c>
      <c r="T51" s="96">
        <v>42231283.260000005</v>
      </c>
      <c r="U51" s="96">
        <v>8422649.2402287088</v>
      </c>
      <c r="V51" s="96">
        <v>5535648.5932105025</v>
      </c>
      <c r="W51" s="96">
        <v>1869117.8346691157</v>
      </c>
      <c r="X51" s="96">
        <v>1450676.6291074147</v>
      </c>
      <c r="Y51" s="96">
        <v>9738986.7459998969</v>
      </c>
      <c r="Z51" s="96">
        <v>31997237.313624747</v>
      </c>
      <c r="AA51" s="96">
        <v>3938</v>
      </c>
      <c r="AB51" s="96">
        <v>6435</v>
      </c>
      <c r="AC51" s="96">
        <v>73857</v>
      </c>
      <c r="AD51" s="96">
        <v>65124989</v>
      </c>
      <c r="AE51" s="96">
        <v>9433580</v>
      </c>
      <c r="AF51" s="96">
        <v>2073628</v>
      </c>
      <c r="AG51" s="96">
        <v>288091</v>
      </c>
      <c r="AH51" s="96">
        <v>18026860.369999997</v>
      </c>
      <c r="AI51" s="96">
        <v>17389823</v>
      </c>
      <c r="AJ51" s="96">
        <v>12773877</v>
      </c>
      <c r="AK51" s="96">
        <v>16799.916666666668</v>
      </c>
      <c r="AL51" s="96">
        <v>16098.916666666666</v>
      </c>
      <c r="AM51" s="96">
        <v>73220536.790000007</v>
      </c>
      <c r="AN51" s="96">
        <v>14144340.710000003</v>
      </c>
      <c r="AO51" s="96">
        <v>3805341.2100000004</v>
      </c>
      <c r="AP51" s="96">
        <v>1635577.9499999997</v>
      </c>
      <c r="AQ51" s="96">
        <v>45801915.640000001</v>
      </c>
      <c r="AR51" s="96">
        <v>42487357.659999989</v>
      </c>
      <c r="AS51" s="96">
        <v>8080956.6357596973</v>
      </c>
      <c r="AT51" s="96">
        <v>5304128.2071681311</v>
      </c>
      <c r="AU51" s="96">
        <v>1873837.6021060634</v>
      </c>
      <c r="AV51" s="96">
        <v>1576683.8765632249</v>
      </c>
      <c r="AW51" s="96">
        <v>11113596.343647182</v>
      </c>
      <c r="AX51" s="96">
        <v>32249211.078501698</v>
      </c>
      <c r="AY51" s="96">
        <v>4050</v>
      </c>
      <c r="AZ51" s="96">
        <v>6454</v>
      </c>
      <c r="BA51" s="96">
        <v>74378</v>
      </c>
      <c r="BB51" s="96">
        <v>67908057</v>
      </c>
      <c r="BC51" s="96">
        <v>10372793</v>
      </c>
      <c r="BD51" s="96">
        <v>2267053</v>
      </c>
      <c r="BE51" s="96">
        <v>286798.2</v>
      </c>
      <c r="BF51" s="96">
        <v>18230051.16</v>
      </c>
      <c r="BG51" s="96">
        <v>16449872</v>
      </c>
      <c r="BH51" s="96">
        <v>13411624</v>
      </c>
      <c r="BI51" s="96">
        <v>16877.583333333332</v>
      </c>
      <c r="BJ51" s="96">
        <v>16202</v>
      </c>
      <c r="BK51" s="96">
        <v>74566139.880000025</v>
      </c>
      <c r="BL51" s="96">
        <v>15196913.310000001</v>
      </c>
      <c r="BM51" s="96">
        <v>3949521.7099999995</v>
      </c>
      <c r="BN51" s="96">
        <v>1534107.72</v>
      </c>
      <c r="BO51" s="96">
        <v>45741438.020000011</v>
      </c>
      <c r="BP51" s="96">
        <v>45541828.68</v>
      </c>
      <c r="BQ51" s="96">
        <v>7678636.7852900531</v>
      </c>
      <c r="BR51" s="96">
        <v>5615348.8077637041</v>
      </c>
      <c r="BS51" s="96">
        <v>1900841.300039826</v>
      </c>
      <c r="BT51" s="96">
        <v>1513388.8570061387</v>
      </c>
      <c r="BU51" s="96">
        <v>11636014.752376447</v>
      </c>
      <c r="BV51" s="96">
        <v>35025979.420666948</v>
      </c>
      <c r="BW51" s="97">
        <v>10161</v>
      </c>
      <c r="BX51" s="98">
        <v>13047.892756618445</v>
      </c>
      <c r="BY51" s="98">
        <v>7941.4154458456014</v>
      </c>
      <c r="BZ51" s="98">
        <v>3589.7318694295273</v>
      </c>
      <c r="CA51" s="98">
        <v>11531.147315275128</v>
      </c>
      <c r="CB51" s="99">
        <v>10373</v>
      </c>
      <c r="CC51" s="64">
        <v>12061.202002313699</v>
      </c>
      <c r="CD51" s="64">
        <v>7572.0152097663731</v>
      </c>
      <c r="CE51" s="64">
        <v>3695.6477118865823</v>
      </c>
      <c r="CF51" s="64">
        <v>11267.662921652955</v>
      </c>
      <c r="CG51" s="90">
        <v>10504</v>
      </c>
      <c r="CH51" s="100">
        <v>12274.014504950495</v>
      </c>
      <c r="CI51" s="100">
        <v>7757.7188844445118</v>
      </c>
      <c r="CJ51" s="85">
        <v>3869.9793920484226</v>
      </c>
      <c r="CK51" s="85">
        <v>11627.698276492934</v>
      </c>
      <c r="CL51" s="86">
        <f t="shared" si="6"/>
        <v>0.66717579868131405</v>
      </c>
      <c r="CM51" s="101">
        <f t="shared" si="4"/>
        <v>2.9551528644554237E-2</v>
      </c>
      <c r="CN51" s="101">
        <f t="shared" si="7"/>
        <v>-7.5620697740963139E-2</v>
      </c>
      <c r="CO51" s="101">
        <f t="shared" si="7"/>
        <v>-4.6515666961167823E-2</v>
      </c>
      <c r="CP51" s="101">
        <f>CE51/BZ51-1</f>
        <v>2.9505223874530584E-2</v>
      </c>
      <c r="CQ51" s="101">
        <f>CF51/CA51-1</f>
        <v>-2.2849798586229153E-2</v>
      </c>
      <c r="CR51" s="102">
        <f t="shared" si="5"/>
        <v>6.1862071142309016E-3</v>
      </c>
      <c r="CS51" s="102">
        <f t="shared" si="8"/>
        <v>1.7644385907471971E-2</v>
      </c>
      <c r="CT51" s="102">
        <f t="shared" si="8"/>
        <v>2.4525000219045801E-2</v>
      </c>
      <c r="CU51" s="102">
        <f t="shared" si="8"/>
        <v>4.7172158645188089E-2</v>
      </c>
      <c r="CV51" s="102">
        <f t="shared" si="8"/>
        <v>3.1952975283641383E-2</v>
      </c>
    </row>
    <row r="52" spans="1:100" s="26" customFormat="1" x14ac:dyDescent="0.3">
      <c r="A52" s="35"/>
      <c r="B52" s="68"/>
      <c r="CG52" s="27"/>
      <c r="CH52" s="28"/>
      <c r="CI52" s="28"/>
      <c r="CJ52" s="29"/>
      <c r="CK52" s="29"/>
      <c r="CL52" s="29"/>
      <c r="CM52" s="28"/>
      <c r="CN52" s="28"/>
      <c r="CO52" s="28"/>
      <c r="CP52" s="28"/>
      <c r="CQ52" s="28"/>
      <c r="CR52" s="28"/>
      <c r="CS52" s="28"/>
      <c r="CT52" s="28"/>
      <c r="CU52" s="28"/>
      <c r="CV52" s="28"/>
    </row>
    <row r="53" spans="1:100" s="26" customFormat="1" x14ac:dyDescent="0.3">
      <c r="A53" s="35"/>
      <c r="B53" s="68"/>
      <c r="CG53" s="27"/>
      <c r="CH53" s="28"/>
      <c r="CI53" s="28"/>
      <c r="CJ53" s="29"/>
      <c r="CK53" s="29"/>
      <c r="CL53" s="29"/>
      <c r="CM53" s="28"/>
      <c r="CN53" s="28"/>
      <c r="CO53" s="28"/>
      <c r="CP53" s="28"/>
      <c r="CQ53" s="28"/>
      <c r="CR53" s="28"/>
      <c r="CS53" s="28"/>
      <c r="CT53" s="28"/>
      <c r="CU53" s="28"/>
      <c r="CV53" s="28"/>
    </row>
    <row r="54" spans="1:100" s="26" customFormat="1" x14ac:dyDescent="0.3">
      <c r="A54" s="35"/>
      <c r="B54" s="68"/>
      <c r="CG54" s="27"/>
      <c r="CH54" s="28"/>
      <c r="CI54" s="28"/>
      <c r="CJ54" s="29"/>
      <c r="CK54" s="29"/>
      <c r="CL54" s="29"/>
      <c r="CM54" s="28"/>
      <c r="CN54" s="28"/>
      <c r="CO54" s="28"/>
      <c r="CP54" s="28"/>
      <c r="CQ54" s="28"/>
      <c r="CR54" s="28"/>
      <c r="CS54" s="28"/>
      <c r="CT54" s="28"/>
      <c r="CU54" s="28"/>
      <c r="CV54" s="28"/>
    </row>
    <row r="55" spans="1:100" s="26" customFormat="1" x14ac:dyDescent="0.3">
      <c r="A55" s="35"/>
      <c r="B55" s="68"/>
      <c r="CG55" s="27"/>
      <c r="CH55" s="28"/>
      <c r="CI55" s="28"/>
      <c r="CJ55" s="29"/>
      <c r="CK55" s="29"/>
      <c r="CL55" s="29"/>
      <c r="CM55" s="28"/>
      <c r="CN55" s="28"/>
      <c r="CO55" s="28"/>
      <c r="CP55" s="28"/>
      <c r="CQ55" s="28"/>
      <c r="CR55" s="28"/>
      <c r="CS55" s="28"/>
      <c r="CT55" s="28"/>
      <c r="CU55" s="28"/>
      <c r="CV55" s="28"/>
    </row>
    <row r="56" spans="1:100" s="26" customFormat="1" x14ac:dyDescent="0.3">
      <c r="A56" s="35"/>
      <c r="B56" s="68"/>
      <c r="CG56" s="27"/>
      <c r="CH56" s="28"/>
      <c r="CI56" s="28"/>
      <c r="CJ56" s="29"/>
      <c r="CK56" s="29"/>
      <c r="CL56" s="29"/>
      <c r="CM56" s="28"/>
      <c r="CN56" s="28"/>
      <c r="CO56" s="28"/>
      <c r="CP56" s="28"/>
      <c r="CQ56" s="28"/>
      <c r="CR56" s="28"/>
      <c r="CS56" s="28"/>
      <c r="CT56" s="28"/>
      <c r="CU56" s="28"/>
      <c r="CV56" s="28"/>
    </row>
    <row r="57" spans="1:100" s="26" customFormat="1" x14ac:dyDescent="0.3">
      <c r="A57" s="35"/>
      <c r="B57" s="68"/>
      <c r="CG57" s="27"/>
      <c r="CH57" s="28"/>
      <c r="CI57" s="28"/>
      <c r="CJ57" s="29"/>
      <c r="CK57" s="29"/>
      <c r="CL57" s="29"/>
      <c r="CM57" s="28"/>
      <c r="CN57" s="28"/>
      <c r="CO57" s="28"/>
      <c r="CP57" s="28"/>
      <c r="CQ57" s="28"/>
      <c r="CR57" s="28"/>
      <c r="CS57" s="28"/>
      <c r="CT57" s="28"/>
      <c r="CU57" s="28"/>
      <c r="CV57" s="28"/>
    </row>
    <row r="58" spans="1:100" s="26" customFormat="1" x14ac:dyDescent="0.3">
      <c r="A58" s="35"/>
      <c r="B58" s="68"/>
      <c r="CG58" s="27"/>
      <c r="CH58" s="28"/>
      <c r="CI58" s="28"/>
      <c r="CJ58" s="29"/>
      <c r="CK58" s="29"/>
      <c r="CL58" s="29"/>
      <c r="CM58" s="28"/>
      <c r="CN58" s="28"/>
      <c r="CO58" s="28"/>
      <c r="CP58" s="28"/>
      <c r="CQ58" s="28"/>
      <c r="CR58" s="28"/>
      <c r="CS58" s="28"/>
      <c r="CT58" s="28"/>
      <c r="CU58" s="28"/>
      <c r="CV58" s="28"/>
    </row>
    <row r="59" spans="1:100" s="26" customFormat="1" x14ac:dyDescent="0.3">
      <c r="A59" s="35"/>
      <c r="B59" s="68"/>
      <c r="CG59" s="27"/>
      <c r="CH59" s="28"/>
      <c r="CI59" s="28"/>
      <c r="CJ59" s="29"/>
      <c r="CK59" s="29"/>
      <c r="CL59" s="29"/>
      <c r="CM59" s="28"/>
      <c r="CN59" s="28"/>
      <c r="CO59" s="28"/>
      <c r="CP59" s="28"/>
      <c r="CQ59" s="28"/>
      <c r="CR59" s="28"/>
      <c r="CS59" s="28"/>
      <c r="CT59" s="28"/>
      <c r="CU59" s="28"/>
      <c r="CV59" s="28"/>
    </row>
    <row r="60" spans="1:100" s="26" customFormat="1" x14ac:dyDescent="0.3">
      <c r="A60" s="35"/>
      <c r="B60" s="68"/>
      <c r="CG60" s="27"/>
      <c r="CH60" s="28"/>
      <c r="CI60" s="28"/>
      <c r="CJ60" s="29"/>
      <c r="CK60" s="29"/>
      <c r="CL60" s="29"/>
      <c r="CM60" s="28"/>
      <c r="CN60" s="28"/>
      <c r="CO60" s="28"/>
      <c r="CP60" s="28"/>
      <c r="CQ60" s="28"/>
      <c r="CR60" s="28"/>
      <c r="CS60" s="28"/>
      <c r="CT60" s="28"/>
      <c r="CU60" s="28"/>
      <c r="CV60" s="28"/>
    </row>
    <row r="61" spans="1:100" s="26" customFormat="1" x14ac:dyDescent="0.3">
      <c r="A61" s="35"/>
      <c r="B61" s="68"/>
      <c r="CG61" s="27"/>
      <c r="CH61" s="28"/>
      <c r="CI61" s="28"/>
      <c r="CJ61" s="29"/>
      <c r="CK61" s="29"/>
      <c r="CL61" s="29"/>
      <c r="CM61" s="28"/>
      <c r="CN61" s="28"/>
      <c r="CO61" s="28"/>
      <c r="CP61" s="28"/>
      <c r="CQ61" s="28"/>
      <c r="CR61" s="28"/>
      <c r="CS61" s="28"/>
      <c r="CT61" s="28"/>
      <c r="CU61" s="28"/>
      <c r="CV61" s="28"/>
    </row>
    <row r="62" spans="1:100" s="26" customFormat="1" x14ac:dyDescent="0.3">
      <c r="A62" s="35"/>
      <c r="B62" s="68"/>
      <c r="CG62" s="27"/>
      <c r="CH62" s="28"/>
      <c r="CI62" s="28"/>
      <c r="CJ62" s="29"/>
      <c r="CK62" s="29"/>
      <c r="CL62" s="29"/>
      <c r="CM62" s="28"/>
      <c r="CN62" s="28"/>
      <c r="CO62" s="28"/>
      <c r="CP62" s="28"/>
      <c r="CQ62" s="28"/>
      <c r="CR62" s="28"/>
      <c r="CS62" s="28"/>
      <c r="CT62" s="28"/>
      <c r="CU62" s="28"/>
      <c r="CV62" s="28"/>
    </row>
    <row r="63" spans="1:100" s="26" customFormat="1" x14ac:dyDescent="0.3">
      <c r="A63" s="35"/>
      <c r="B63" s="68"/>
      <c r="CG63" s="27"/>
      <c r="CH63" s="28"/>
      <c r="CI63" s="28"/>
      <c r="CJ63" s="29"/>
      <c r="CK63" s="29"/>
      <c r="CL63" s="29"/>
      <c r="CM63" s="28"/>
      <c r="CN63" s="28"/>
      <c r="CO63" s="28"/>
      <c r="CP63" s="28"/>
      <c r="CQ63" s="28"/>
      <c r="CR63" s="28"/>
      <c r="CS63" s="28"/>
      <c r="CT63" s="28"/>
      <c r="CU63" s="28"/>
      <c r="CV63" s="28"/>
    </row>
    <row r="64" spans="1:100" s="26" customFormat="1" x14ac:dyDescent="0.3">
      <c r="A64" s="35"/>
      <c r="B64" s="68"/>
      <c r="CG64" s="27"/>
      <c r="CH64" s="28"/>
      <c r="CI64" s="28"/>
      <c r="CJ64" s="29"/>
      <c r="CK64" s="29"/>
      <c r="CL64" s="29"/>
      <c r="CM64" s="28"/>
      <c r="CN64" s="28"/>
      <c r="CO64" s="28"/>
      <c r="CP64" s="28"/>
      <c r="CQ64" s="28"/>
      <c r="CR64" s="28"/>
      <c r="CS64" s="28"/>
      <c r="CT64" s="28"/>
      <c r="CU64" s="28"/>
      <c r="CV64" s="28"/>
    </row>
    <row r="65" spans="1:100" s="26" customFormat="1" x14ac:dyDescent="0.3">
      <c r="A65" s="35"/>
      <c r="B65" s="68"/>
      <c r="CG65" s="27"/>
      <c r="CH65" s="28"/>
      <c r="CI65" s="28"/>
      <c r="CJ65" s="29"/>
      <c r="CK65" s="29"/>
      <c r="CL65" s="29"/>
      <c r="CM65" s="28"/>
      <c r="CN65" s="28"/>
      <c r="CO65" s="28"/>
      <c r="CP65" s="28"/>
      <c r="CQ65" s="28"/>
      <c r="CR65" s="28"/>
      <c r="CS65" s="28"/>
      <c r="CT65" s="28"/>
      <c r="CU65" s="28"/>
      <c r="CV65" s="28"/>
    </row>
    <row r="66" spans="1:100" s="26" customFormat="1" x14ac:dyDescent="0.3">
      <c r="A66" s="35"/>
      <c r="B66" s="68"/>
      <c r="CG66" s="27"/>
      <c r="CH66" s="28"/>
      <c r="CI66" s="28"/>
      <c r="CJ66" s="29"/>
      <c r="CK66" s="29"/>
      <c r="CL66" s="29"/>
      <c r="CM66" s="28"/>
      <c r="CN66" s="28"/>
      <c r="CO66" s="28"/>
      <c r="CP66" s="28"/>
      <c r="CQ66" s="28"/>
      <c r="CR66" s="28"/>
      <c r="CS66" s="28"/>
      <c r="CT66" s="28"/>
      <c r="CU66" s="28"/>
      <c r="CV66" s="28"/>
    </row>
    <row r="67" spans="1:100" s="26" customFormat="1" x14ac:dyDescent="0.3">
      <c r="A67" s="35"/>
      <c r="B67" s="68"/>
      <c r="CG67" s="27"/>
      <c r="CH67" s="28"/>
      <c r="CI67" s="28"/>
      <c r="CJ67" s="29"/>
      <c r="CK67" s="29"/>
      <c r="CL67" s="29"/>
      <c r="CM67" s="28"/>
      <c r="CN67" s="28"/>
      <c r="CO67" s="28"/>
      <c r="CP67" s="28"/>
      <c r="CQ67" s="28"/>
      <c r="CR67" s="28"/>
      <c r="CS67" s="28"/>
      <c r="CT67" s="28"/>
      <c r="CU67" s="28"/>
      <c r="CV67" s="28"/>
    </row>
    <row r="68" spans="1:100" s="26" customFormat="1" x14ac:dyDescent="0.3">
      <c r="A68" s="35"/>
      <c r="B68" s="68"/>
      <c r="CG68" s="27"/>
      <c r="CH68" s="28"/>
      <c r="CI68" s="28"/>
      <c r="CJ68" s="29"/>
      <c r="CK68" s="29"/>
      <c r="CL68" s="29"/>
      <c r="CM68" s="28"/>
      <c r="CN68" s="28"/>
      <c r="CO68" s="28"/>
      <c r="CP68" s="28"/>
      <c r="CQ68" s="28"/>
      <c r="CR68" s="28"/>
      <c r="CS68" s="28"/>
      <c r="CT68" s="28"/>
      <c r="CU68" s="28"/>
      <c r="CV68" s="28"/>
    </row>
    <row r="69" spans="1:100" s="26" customFormat="1" x14ac:dyDescent="0.3">
      <c r="A69" s="35"/>
      <c r="B69" s="68"/>
      <c r="CG69" s="27"/>
      <c r="CH69" s="28"/>
      <c r="CI69" s="28"/>
      <c r="CJ69" s="29"/>
      <c r="CK69" s="29"/>
      <c r="CL69" s="29"/>
      <c r="CM69" s="28"/>
      <c r="CN69" s="28"/>
      <c r="CO69" s="28"/>
      <c r="CP69" s="28"/>
      <c r="CQ69" s="28"/>
      <c r="CR69" s="28"/>
      <c r="CS69" s="28"/>
      <c r="CT69" s="28"/>
      <c r="CU69" s="28"/>
      <c r="CV69" s="28"/>
    </row>
    <row r="70" spans="1:100" s="26" customFormat="1" x14ac:dyDescent="0.3">
      <c r="A70" s="35"/>
      <c r="B70" s="68"/>
      <c r="CG70" s="27"/>
      <c r="CH70" s="28"/>
      <c r="CI70" s="28"/>
      <c r="CJ70" s="29"/>
      <c r="CK70" s="29"/>
      <c r="CL70" s="29"/>
      <c r="CM70" s="28"/>
      <c r="CN70" s="28"/>
      <c r="CO70" s="28"/>
      <c r="CP70" s="28"/>
      <c r="CQ70" s="28"/>
      <c r="CR70" s="28"/>
      <c r="CS70" s="28"/>
      <c r="CT70" s="28"/>
      <c r="CU70" s="28"/>
      <c r="CV70" s="28"/>
    </row>
    <row r="71" spans="1:100" s="26" customFormat="1" x14ac:dyDescent="0.3">
      <c r="A71" s="35"/>
      <c r="B71" s="68"/>
      <c r="CG71" s="27"/>
      <c r="CH71" s="28"/>
      <c r="CI71" s="28"/>
      <c r="CJ71" s="29"/>
      <c r="CK71" s="29"/>
      <c r="CL71" s="29"/>
      <c r="CM71" s="28"/>
      <c r="CN71" s="28"/>
      <c r="CO71" s="28"/>
      <c r="CP71" s="28"/>
      <c r="CQ71" s="28"/>
      <c r="CR71" s="28"/>
      <c r="CS71" s="28"/>
      <c r="CT71" s="28"/>
      <c r="CU71" s="28"/>
      <c r="CV71" s="28"/>
    </row>
    <row r="72" spans="1:100" s="26" customFormat="1" x14ac:dyDescent="0.3">
      <c r="A72" s="35"/>
      <c r="B72" s="68"/>
      <c r="CG72" s="27"/>
      <c r="CH72" s="28"/>
      <c r="CI72" s="28"/>
      <c r="CJ72" s="29"/>
      <c r="CK72" s="29"/>
      <c r="CL72" s="29"/>
      <c r="CM72" s="28"/>
      <c r="CN72" s="28"/>
      <c r="CO72" s="28"/>
      <c r="CP72" s="28"/>
      <c r="CQ72" s="28"/>
      <c r="CR72" s="28"/>
      <c r="CS72" s="28"/>
      <c r="CT72" s="28"/>
      <c r="CU72" s="28"/>
      <c r="CV72" s="28"/>
    </row>
    <row r="73" spans="1:100" s="26" customFormat="1" x14ac:dyDescent="0.3">
      <c r="A73" s="35"/>
      <c r="B73" s="68"/>
      <c r="CG73" s="27"/>
      <c r="CH73" s="28"/>
      <c r="CI73" s="28"/>
      <c r="CJ73" s="29"/>
      <c r="CK73" s="29"/>
      <c r="CL73" s="29"/>
      <c r="CM73" s="28"/>
      <c r="CN73" s="28"/>
      <c r="CO73" s="28"/>
      <c r="CP73" s="28"/>
      <c r="CQ73" s="28"/>
      <c r="CR73" s="28"/>
      <c r="CS73" s="28"/>
      <c r="CT73" s="28"/>
      <c r="CU73" s="28"/>
      <c r="CV73" s="28"/>
    </row>
    <row r="74" spans="1:100" s="26" customFormat="1" x14ac:dyDescent="0.3">
      <c r="A74" s="35"/>
      <c r="B74" s="68"/>
      <c r="CG74" s="27"/>
      <c r="CH74" s="28"/>
      <c r="CI74" s="28"/>
      <c r="CJ74" s="29"/>
      <c r="CK74" s="29"/>
      <c r="CL74" s="29"/>
      <c r="CM74" s="28"/>
      <c r="CN74" s="28"/>
      <c r="CO74" s="28"/>
      <c r="CP74" s="28"/>
      <c r="CQ74" s="28"/>
      <c r="CR74" s="28"/>
      <c r="CS74" s="28"/>
      <c r="CT74" s="28"/>
      <c r="CU74" s="28"/>
      <c r="CV74" s="28"/>
    </row>
    <row r="75" spans="1:100" s="26" customFormat="1" x14ac:dyDescent="0.3">
      <c r="A75" s="35"/>
      <c r="B75" s="68"/>
      <c r="CG75" s="27"/>
      <c r="CH75" s="28"/>
      <c r="CI75" s="28"/>
      <c r="CJ75" s="29"/>
      <c r="CK75" s="29"/>
      <c r="CL75" s="29"/>
      <c r="CM75" s="28"/>
      <c r="CN75" s="28"/>
      <c r="CO75" s="28"/>
      <c r="CP75" s="28"/>
      <c r="CQ75" s="28"/>
      <c r="CR75" s="28"/>
      <c r="CS75" s="28"/>
      <c r="CT75" s="28"/>
      <c r="CU75" s="28"/>
      <c r="CV75" s="28"/>
    </row>
    <row r="76" spans="1:100" s="26" customFormat="1" x14ac:dyDescent="0.3">
      <c r="B76" s="68"/>
      <c r="CG76" s="27"/>
      <c r="CH76" s="28"/>
      <c r="CI76" s="28"/>
      <c r="CJ76" s="29"/>
      <c r="CK76" s="29"/>
      <c r="CL76" s="29"/>
      <c r="CM76" s="28"/>
      <c r="CN76" s="28"/>
      <c r="CO76" s="28"/>
      <c r="CP76" s="28"/>
      <c r="CQ76" s="28"/>
      <c r="CR76" s="28"/>
      <c r="CS76" s="28"/>
      <c r="CT76" s="28"/>
      <c r="CU76" s="28"/>
      <c r="CV76" s="28"/>
    </row>
    <row r="77" spans="1:100" s="26" customFormat="1" x14ac:dyDescent="0.3">
      <c r="B77" s="68"/>
      <c r="CG77" s="27"/>
      <c r="CH77" s="28"/>
      <c r="CI77" s="28"/>
      <c r="CJ77" s="29"/>
      <c r="CK77" s="29"/>
      <c r="CL77" s="29"/>
      <c r="CM77" s="28"/>
      <c r="CN77" s="28"/>
      <c r="CO77" s="28"/>
      <c r="CP77" s="28"/>
      <c r="CQ77" s="28"/>
      <c r="CR77" s="28"/>
      <c r="CS77" s="28"/>
      <c r="CT77" s="28"/>
      <c r="CU77" s="28"/>
      <c r="CV77" s="28"/>
    </row>
    <row r="78" spans="1:100" s="26" customFormat="1" x14ac:dyDescent="0.3">
      <c r="B78" s="68"/>
      <c r="CG78" s="27"/>
      <c r="CH78" s="28"/>
      <c r="CI78" s="28"/>
      <c r="CJ78" s="29"/>
      <c r="CK78" s="29"/>
      <c r="CL78" s="29"/>
      <c r="CM78" s="28"/>
      <c r="CN78" s="28"/>
      <c r="CO78" s="28"/>
      <c r="CP78" s="28"/>
      <c r="CQ78" s="28"/>
      <c r="CR78" s="28"/>
      <c r="CS78" s="28"/>
      <c r="CT78" s="28"/>
      <c r="CU78" s="28"/>
      <c r="CV78" s="28"/>
    </row>
  </sheetData>
  <sortState ref="A6:CV49">
    <sortCondition ref="B6:B49"/>
  </sortState>
  <pageMargins left="0.25" right="0.25" top="0.75" bottom="0.75" header="0.3" footer="0.3"/>
  <pageSetup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5"/>
  <sheetViews>
    <sheetView topLeftCell="A4" workbookViewId="0">
      <selection activeCell="B24" sqref="B24"/>
    </sheetView>
  </sheetViews>
  <sheetFormatPr defaultColWidth="9.1796875" defaultRowHeight="14.5" x14ac:dyDescent="0.35"/>
  <cols>
    <col min="1" max="1" width="9.1796875" style="7"/>
    <col min="2" max="2" width="56.54296875" style="7" bestFit="1" customWidth="1"/>
    <col min="3" max="4" width="14.54296875" style="44" bestFit="1" customWidth="1"/>
    <col min="5" max="6" width="12.81640625" style="44" bestFit="1" customWidth="1"/>
    <col min="7" max="7" width="14.54296875" style="44" bestFit="1" customWidth="1"/>
    <col min="8" max="8" width="11.81640625" style="44" bestFit="1" customWidth="1"/>
    <col min="9" max="10" width="12.81640625" style="44" bestFit="1" customWidth="1"/>
    <col min="11" max="12" width="14.54296875" style="44" bestFit="1" customWidth="1"/>
    <col min="13" max="13" width="12.81640625" style="44" bestFit="1" customWidth="1"/>
    <col min="14" max="15" width="14.54296875" style="44" bestFit="1" customWidth="1"/>
    <col min="16" max="16" width="18.54296875" style="44" customWidth="1"/>
    <col min="17" max="17" width="18.26953125" style="44" customWidth="1"/>
    <col min="18" max="19" width="10.81640625" style="43" bestFit="1" customWidth="1"/>
    <col min="20" max="20" width="10.81640625" style="7" bestFit="1" customWidth="1"/>
    <col min="21" max="23" width="9.1796875" style="7"/>
    <col min="24" max="24" width="12.81640625" style="7" bestFit="1" customWidth="1"/>
    <col min="25" max="16384" width="9.1796875" style="7"/>
  </cols>
  <sheetData>
    <row r="1" spans="1:24" x14ac:dyDescent="0.35">
      <c r="A1" s="7" t="s">
        <v>120</v>
      </c>
    </row>
    <row r="2" spans="1:24" x14ac:dyDescent="0.35">
      <c r="A2" s="7">
        <v>2015</v>
      </c>
      <c r="B2" s="7" t="s">
        <v>119</v>
      </c>
    </row>
    <row r="3" spans="1:24" x14ac:dyDescent="0.35">
      <c r="C3" s="44">
        <f t="shared" ref="C3:S3" si="0">SUM(C6:C55)</f>
        <v>7337566722.1399994</v>
      </c>
      <c r="D3" s="44">
        <f t="shared" si="0"/>
        <v>1459102091.4399998</v>
      </c>
      <c r="E3" s="44">
        <f t="shared" si="0"/>
        <v>594459321.75</v>
      </c>
      <c r="F3" s="44">
        <f t="shared" si="0"/>
        <v>366909406.57999998</v>
      </c>
      <c r="G3" s="44">
        <f t="shared" si="0"/>
        <v>3301596533.8699999</v>
      </c>
      <c r="H3" s="44">
        <f t="shared" si="0"/>
        <v>27372324.880000003</v>
      </c>
      <c r="I3" s="44">
        <f t="shared" si="0"/>
        <v>554779080.02999997</v>
      </c>
      <c r="J3" s="44">
        <f t="shared" si="0"/>
        <v>210576399.06999999</v>
      </c>
      <c r="K3" s="44">
        <f t="shared" si="0"/>
        <v>5053234491.5100002</v>
      </c>
      <c r="L3" s="44">
        <f t="shared" si="0"/>
        <v>1518818515.1600003</v>
      </c>
      <c r="M3" s="44">
        <f t="shared" si="0"/>
        <v>752899277.28999972</v>
      </c>
      <c r="N3" s="44">
        <f t="shared" si="0"/>
        <v>5818748206.9799995</v>
      </c>
      <c r="O3" s="44">
        <f t="shared" si="0"/>
        <v>2548697256.5800004</v>
      </c>
      <c r="P3" s="44">
        <f t="shared" si="0"/>
        <v>2824048482.8899999</v>
      </c>
      <c r="Q3" s="44">
        <f t="shared" si="0"/>
        <v>1321240621.2599998</v>
      </c>
      <c r="R3" s="44">
        <f t="shared" si="0"/>
        <v>1740771.9166666665</v>
      </c>
      <c r="S3" s="44">
        <f t="shared" si="0"/>
        <v>1544223</v>
      </c>
      <c r="W3" s="45">
        <f>SUMPRODUCT(W6:W55,S6:S55)/SUM(S6:S55)</f>
        <v>0.12422088719389521</v>
      </c>
      <c r="X3" s="45"/>
    </row>
    <row r="5" spans="1:24" s="49" customFormat="1" ht="87" x14ac:dyDescent="0.35">
      <c r="A5" s="49" t="s">
        <v>118</v>
      </c>
      <c r="B5" s="49" t="s">
        <v>117</v>
      </c>
      <c r="C5" s="51" t="s">
        <v>116</v>
      </c>
      <c r="D5" s="51" t="s">
        <v>115</v>
      </c>
      <c r="E5" s="51" t="s">
        <v>114</v>
      </c>
      <c r="F5" s="51" t="s">
        <v>113</v>
      </c>
      <c r="G5" s="51" t="s">
        <v>112</v>
      </c>
      <c r="H5" s="51" t="s">
        <v>111</v>
      </c>
      <c r="I5" s="51" t="s">
        <v>110</v>
      </c>
      <c r="J5" s="51" t="s">
        <v>109</v>
      </c>
      <c r="K5" s="51" t="s">
        <v>108</v>
      </c>
      <c r="L5" s="51" t="s">
        <v>107</v>
      </c>
      <c r="M5" s="51" t="s">
        <v>106</v>
      </c>
      <c r="N5" s="51" t="s">
        <v>105</v>
      </c>
      <c r="O5" s="51" t="s">
        <v>104</v>
      </c>
      <c r="P5" s="51" t="s">
        <v>103</v>
      </c>
      <c r="Q5" s="51" t="s">
        <v>102</v>
      </c>
      <c r="R5" s="50" t="s">
        <v>101</v>
      </c>
      <c r="S5" s="50" t="s">
        <v>100</v>
      </c>
      <c r="T5" s="49" t="s">
        <v>99</v>
      </c>
      <c r="U5" s="49" t="s">
        <v>98</v>
      </c>
      <c r="V5" s="49" t="s">
        <v>97</v>
      </c>
      <c r="W5" s="49" t="s">
        <v>96</v>
      </c>
      <c r="X5" s="49" t="s">
        <v>94</v>
      </c>
    </row>
    <row r="6" spans="1:24" x14ac:dyDescent="0.35">
      <c r="A6" s="47">
        <v>210023</v>
      </c>
      <c r="B6" s="47" t="s">
        <v>0</v>
      </c>
      <c r="C6" s="44">
        <v>120212719.29999998</v>
      </c>
      <c r="D6" s="44">
        <v>29152042.440000005</v>
      </c>
      <c r="E6" s="44">
        <v>13776561.709999999</v>
      </c>
      <c r="F6" s="44">
        <v>10893754.530000001</v>
      </c>
      <c r="G6" s="44">
        <v>63491128.560000002</v>
      </c>
      <c r="H6" s="44">
        <v>338552</v>
      </c>
      <c r="I6" s="44">
        <v>4914034.01</v>
      </c>
      <c r="J6" s="44">
        <v>4375672.1599999992</v>
      </c>
      <c r="K6" s="44">
        <v>123668950.44</v>
      </c>
      <c r="L6" s="44">
        <v>56794176.509999998</v>
      </c>
      <c r="M6" s="44">
        <v>40035971.649999999</v>
      </c>
      <c r="N6" s="44">
        <v>63418542.789999984</v>
      </c>
      <c r="O6" s="44">
        <v>23455156.910000004</v>
      </c>
      <c r="P6" s="44">
        <v>95785887.659999996</v>
      </c>
      <c r="Q6" s="44">
        <v>62786144.390000001</v>
      </c>
      <c r="R6" s="43">
        <v>43061.083333333336</v>
      </c>
      <c r="S6" s="43">
        <v>38294.75</v>
      </c>
      <c r="T6" s="46">
        <v>9180.3672400622199</v>
      </c>
      <c r="U6" s="45">
        <v>0.52709918321250349</v>
      </c>
      <c r="V6" s="45">
        <v>0.61063825006334083</v>
      </c>
      <c r="W6" s="45">
        <f t="shared" ref="W6:W37" si="1">(L6+M6)/SUM(C6:K6)</f>
        <v>0.26112199015488735</v>
      </c>
      <c r="X6" s="44">
        <f>P6+Q6</f>
        <v>158572032.05000001</v>
      </c>
    </row>
    <row r="7" spans="1:24" x14ac:dyDescent="0.35">
      <c r="A7" s="47">
        <v>210061</v>
      </c>
      <c r="B7" s="47" t="s">
        <v>1</v>
      </c>
      <c r="C7" s="44">
        <v>32514860.559999999</v>
      </c>
      <c r="D7" s="44">
        <v>4608256.67</v>
      </c>
      <c r="E7" s="44">
        <v>3369912.55</v>
      </c>
      <c r="F7" s="44">
        <v>1981473.25</v>
      </c>
      <c r="G7" s="44">
        <v>19099159.199999996</v>
      </c>
      <c r="H7" s="44">
        <v>83536.179999999993</v>
      </c>
      <c r="I7" s="44">
        <v>956406.47</v>
      </c>
      <c r="J7" s="44">
        <v>1072788.6199999999</v>
      </c>
      <c r="K7" s="44">
        <v>28745522.359999999</v>
      </c>
      <c r="L7" s="44">
        <v>10055621.449999999</v>
      </c>
      <c r="M7" s="44">
        <v>10824878.15</v>
      </c>
      <c r="N7" s="44">
        <v>22459239.109999999</v>
      </c>
      <c r="O7" s="44">
        <v>8274281.0499999952</v>
      </c>
      <c r="P7" s="44">
        <v>14381531.210000001</v>
      </c>
      <c r="Q7" s="44">
        <v>14720875.640000001</v>
      </c>
      <c r="R7" s="43">
        <v>9283.0833333333339</v>
      </c>
      <c r="S7" s="43">
        <v>8870.5833333333339</v>
      </c>
      <c r="T7" s="46">
        <v>10207.280579384809</v>
      </c>
      <c r="U7" s="45">
        <v>0.40455092816045385</v>
      </c>
      <c r="V7" s="45">
        <v>0.71748359878351442</v>
      </c>
      <c r="W7" s="45">
        <f t="shared" si="1"/>
        <v>0.22590140435503037</v>
      </c>
      <c r="X7" s="44">
        <f t="shared" ref="X7:X55" si="2">P7+Q7</f>
        <v>29102406.850000001</v>
      </c>
    </row>
    <row r="8" spans="1:24" x14ac:dyDescent="0.35">
      <c r="A8" s="47">
        <v>210013</v>
      </c>
      <c r="B8" s="47" t="s">
        <v>2</v>
      </c>
      <c r="C8" s="44">
        <v>156536516.98000002</v>
      </c>
      <c r="D8" s="44">
        <v>30609853.68</v>
      </c>
      <c r="E8" s="44">
        <v>9664841.0199999996</v>
      </c>
      <c r="F8" s="44">
        <v>4456718.6900000004</v>
      </c>
      <c r="G8" s="44">
        <v>86533628.459999993</v>
      </c>
      <c r="H8" s="44">
        <v>1274486.4500000002</v>
      </c>
      <c r="I8" s="44">
        <v>15032922.509999998</v>
      </c>
      <c r="J8" s="44">
        <v>3501345.24</v>
      </c>
      <c r="K8" s="44">
        <v>67162364.920000002</v>
      </c>
      <c r="L8" s="44">
        <v>8829994.6899999995</v>
      </c>
      <c r="M8" s="44">
        <v>4252504.78</v>
      </c>
      <c r="N8" s="44">
        <v>147706522.29000002</v>
      </c>
      <c r="O8" s="44">
        <v>82281123.679999992</v>
      </c>
      <c r="P8" s="44">
        <v>12453212.109999999</v>
      </c>
      <c r="Q8" s="44">
        <v>6421407.1100000003</v>
      </c>
      <c r="R8" s="43">
        <v>27447.833333333332</v>
      </c>
      <c r="S8" s="43">
        <v>24838.75</v>
      </c>
      <c r="T8" s="46">
        <v>14317.988556186612</v>
      </c>
      <c r="U8" s="45">
        <v>5.3821909911307121E-2</v>
      </c>
      <c r="V8" s="45">
        <v>0.69312653768068966</v>
      </c>
      <c r="W8" s="45">
        <f t="shared" si="1"/>
        <v>3.4907826102908678E-2</v>
      </c>
      <c r="X8" s="44">
        <f t="shared" si="2"/>
        <v>18874619.219999999</v>
      </c>
    </row>
    <row r="9" spans="1:24" x14ac:dyDescent="0.35">
      <c r="A9" s="47">
        <v>210333</v>
      </c>
      <c r="B9" s="47" t="s">
        <v>3</v>
      </c>
      <c r="C9" s="44">
        <v>118199796.2</v>
      </c>
      <c r="D9" s="44">
        <v>24576416.149999999</v>
      </c>
      <c r="E9" s="44">
        <v>9851645.2499999981</v>
      </c>
      <c r="F9" s="44">
        <v>6889118.959999999</v>
      </c>
      <c r="G9" s="44">
        <v>37162232.900000006</v>
      </c>
      <c r="H9" s="44">
        <v>190042.63</v>
      </c>
      <c r="I9" s="44">
        <v>15371091.889999999</v>
      </c>
      <c r="J9" s="44">
        <v>2468222.4099999997</v>
      </c>
      <c r="K9" s="44">
        <v>89774338.599999994</v>
      </c>
      <c r="L9" s="44">
        <v>0</v>
      </c>
      <c r="M9" s="44">
        <v>0</v>
      </c>
      <c r="N9" s="44">
        <v>118199796.2</v>
      </c>
      <c r="O9" s="44">
        <v>37162232.900000006</v>
      </c>
      <c r="P9" s="44">
        <v>0</v>
      </c>
      <c r="Q9" s="44">
        <v>0</v>
      </c>
      <c r="R9" s="43">
        <v>30740</v>
      </c>
      <c r="S9" s="43">
        <v>26013.416666666668</v>
      </c>
      <c r="T9" s="46">
        <v>10761.968464895423</v>
      </c>
      <c r="U9" s="45">
        <v>0</v>
      </c>
      <c r="V9" s="45" t="s">
        <v>95</v>
      </c>
      <c r="W9" s="45">
        <f t="shared" si="1"/>
        <v>0</v>
      </c>
      <c r="X9" s="44">
        <f t="shared" si="2"/>
        <v>0</v>
      </c>
    </row>
    <row r="10" spans="1:24" x14ac:dyDescent="0.35">
      <c r="A10" s="47">
        <v>210039</v>
      </c>
      <c r="B10" s="47" t="s">
        <v>4</v>
      </c>
      <c r="C10" s="44">
        <v>48281182.409999996</v>
      </c>
      <c r="D10" s="44">
        <v>8814059.1599999983</v>
      </c>
      <c r="E10" s="44">
        <v>3331970.0700000008</v>
      </c>
      <c r="F10" s="44">
        <v>2432081.66</v>
      </c>
      <c r="G10" s="44">
        <v>23109612.510000002</v>
      </c>
      <c r="H10" s="44">
        <v>44687.12</v>
      </c>
      <c r="I10" s="44">
        <v>2379655.7000000002</v>
      </c>
      <c r="J10" s="44">
        <v>1165590.48</v>
      </c>
      <c r="K10" s="44">
        <v>38192938.549999997</v>
      </c>
      <c r="L10" s="44">
        <v>18257566.550000001</v>
      </c>
      <c r="M10" s="44">
        <v>13183145.76</v>
      </c>
      <c r="N10" s="44">
        <v>30023615.859999996</v>
      </c>
      <c r="O10" s="44">
        <v>9926466.7500000019</v>
      </c>
      <c r="P10" s="44">
        <v>23900281.690000001</v>
      </c>
      <c r="Q10" s="44">
        <v>16946093.850000001</v>
      </c>
      <c r="R10" s="43">
        <v>13263.666666666666</v>
      </c>
      <c r="S10" s="43">
        <v>12106.166666666666</v>
      </c>
      <c r="T10" s="46">
        <v>10099.492777924152</v>
      </c>
      <c r="U10" s="45">
        <v>0.44040288870900279</v>
      </c>
      <c r="V10" s="45">
        <v>0.76973077523636746</v>
      </c>
      <c r="W10" s="45">
        <f t="shared" si="1"/>
        <v>0.24610782633237918</v>
      </c>
      <c r="X10" s="44">
        <f t="shared" si="2"/>
        <v>40846375.540000007</v>
      </c>
    </row>
    <row r="11" spans="1:24" x14ac:dyDescent="0.35">
      <c r="A11" s="47">
        <v>210033</v>
      </c>
      <c r="B11" s="47" t="s">
        <v>5</v>
      </c>
      <c r="C11" s="44">
        <v>104512689.98</v>
      </c>
      <c r="D11" s="44">
        <v>17407774.84</v>
      </c>
      <c r="E11" s="44">
        <v>9546416.5</v>
      </c>
      <c r="F11" s="44">
        <v>5674719.0700000003</v>
      </c>
      <c r="G11" s="44">
        <v>44304291.279999994</v>
      </c>
      <c r="H11" s="44">
        <v>22771.070000000003</v>
      </c>
      <c r="I11" s="44">
        <v>1948651.23</v>
      </c>
      <c r="J11" s="44">
        <v>3983567.8800000004</v>
      </c>
      <c r="K11" s="44">
        <v>85476728.700000003</v>
      </c>
      <c r="L11" s="44">
        <v>49361683.659999996</v>
      </c>
      <c r="M11" s="44">
        <v>23601402.949999999</v>
      </c>
      <c r="N11" s="44">
        <v>55151006.320000008</v>
      </c>
      <c r="O11" s="44">
        <v>20702888.329999994</v>
      </c>
      <c r="P11" s="44">
        <v>61628086.229999997</v>
      </c>
      <c r="Q11" s="44">
        <v>27759412.940000001</v>
      </c>
      <c r="R11" s="43">
        <v>27828.583333333332</v>
      </c>
      <c r="S11" s="43">
        <v>25420.166666666668</v>
      </c>
      <c r="T11" s="46">
        <v>10267.782032096584</v>
      </c>
      <c r="U11" s="45">
        <v>0.49028737172490611</v>
      </c>
      <c r="V11" s="45">
        <v>0.81625604572778654</v>
      </c>
      <c r="W11" s="45">
        <f t="shared" si="1"/>
        <v>0.26738392520712434</v>
      </c>
      <c r="X11" s="44">
        <f t="shared" si="2"/>
        <v>89387499.170000002</v>
      </c>
    </row>
    <row r="12" spans="1:24" x14ac:dyDescent="0.35">
      <c r="A12" s="47">
        <v>210051</v>
      </c>
      <c r="B12" s="47" t="s">
        <v>6</v>
      </c>
      <c r="C12" s="44">
        <v>143608477.79000002</v>
      </c>
      <c r="D12" s="44">
        <v>29750243.859999999</v>
      </c>
      <c r="E12" s="44">
        <v>11091647.580000002</v>
      </c>
      <c r="F12" s="44">
        <v>8523657.4799999986</v>
      </c>
      <c r="G12" s="44">
        <v>43927125.009999998</v>
      </c>
      <c r="H12" s="44">
        <v>257000.27000000002</v>
      </c>
      <c r="I12" s="44">
        <v>19545932.469999999</v>
      </c>
      <c r="J12" s="44">
        <v>2888834.68</v>
      </c>
      <c r="K12" s="44">
        <v>105683432.73999999</v>
      </c>
      <c r="L12" s="44">
        <v>29919013.789999999</v>
      </c>
      <c r="M12" s="44">
        <v>10625056.4</v>
      </c>
      <c r="N12" s="44">
        <v>113689464.00000003</v>
      </c>
      <c r="O12" s="44">
        <v>33302068.609999999</v>
      </c>
      <c r="P12" s="44">
        <v>47687930.93</v>
      </c>
      <c r="Q12" s="44">
        <v>17570616.309999999</v>
      </c>
      <c r="R12" s="43">
        <v>36045.833333333336</v>
      </c>
      <c r="S12" s="43">
        <v>30363.833333333332</v>
      </c>
      <c r="T12" s="46">
        <v>11028.164402784187</v>
      </c>
      <c r="U12" s="45">
        <v>0.2161939897526487</v>
      </c>
      <c r="V12" s="45">
        <v>0.62128367707745502</v>
      </c>
      <c r="W12" s="45">
        <f t="shared" si="1"/>
        <v>0.11099560642600664</v>
      </c>
      <c r="X12" s="44">
        <f t="shared" si="2"/>
        <v>65258547.239999995</v>
      </c>
    </row>
    <row r="13" spans="1:24" x14ac:dyDescent="0.35">
      <c r="A13" s="47">
        <v>210060</v>
      </c>
      <c r="B13" s="47" t="s">
        <v>7</v>
      </c>
      <c r="C13" s="44">
        <v>61285056.089999996</v>
      </c>
      <c r="D13" s="44">
        <v>11980257.719999999</v>
      </c>
      <c r="E13" s="44">
        <v>5612458.9299999997</v>
      </c>
      <c r="F13" s="44">
        <v>2848925.0900000003</v>
      </c>
      <c r="G13" s="44">
        <v>17720826.300000001</v>
      </c>
      <c r="H13" s="44">
        <v>110564.26999999999</v>
      </c>
      <c r="I13" s="44">
        <v>10255295.800000001</v>
      </c>
      <c r="J13" s="44">
        <v>1203744.9399999997</v>
      </c>
      <c r="K13" s="44">
        <v>45322756.219999999</v>
      </c>
      <c r="L13" s="44">
        <v>4520656.6100000003</v>
      </c>
      <c r="M13" s="44">
        <v>2512530.58</v>
      </c>
      <c r="N13" s="44">
        <v>56764399.479999997</v>
      </c>
      <c r="O13" s="44">
        <v>15208295.720000001</v>
      </c>
      <c r="P13" s="44">
        <v>7086343.4299999997</v>
      </c>
      <c r="Q13" s="44">
        <v>4004752.4</v>
      </c>
      <c r="R13" s="43">
        <v>16381.916666666666</v>
      </c>
      <c r="S13" s="43">
        <v>13743.75</v>
      </c>
      <c r="T13" s="46">
        <v>10417.717447038402</v>
      </c>
      <c r="U13" s="45">
        <v>8.9021057385091765E-2</v>
      </c>
      <c r="V13" s="45">
        <v>0.63412915169086592</v>
      </c>
      <c r="W13" s="45">
        <f t="shared" si="1"/>
        <v>4.4986518787607226E-2</v>
      </c>
      <c r="X13" s="44">
        <f t="shared" si="2"/>
        <v>11091095.83</v>
      </c>
    </row>
    <row r="14" spans="1:24" x14ac:dyDescent="0.35">
      <c r="A14" s="47">
        <v>210005</v>
      </c>
      <c r="B14" s="47" t="s">
        <v>8</v>
      </c>
      <c r="C14" s="44">
        <v>89574443.159999996</v>
      </c>
      <c r="D14" s="44">
        <v>22084364.740000002</v>
      </c>
      <c r="E14" s="44">
        <v>10855304.32</v>
      </c>
      <c r="F14" s="44">
        <v>5121178.6399999997</v>
      </c>
      <c r="G14" s="44">
        <v>40225256.470000006</v>
      </c>
      <c r="H14" s="44">
        <v>25504.81</v>
      </c>
      <c r="I14" s="44">
        <v>4081009.16</v>
      </c>
      <c r="J14" s="44">
        <v>4435814.0699999994</v>
      </c>
      <c r="K14" s="44">
        <v>87546326.920000002</v>
      </c>
      <c r="L14" s="44">
        <v>47430460.600000001</v>
      </c>
      <c r="M14" s="44">
        <v>27061617.309999999</v>
      </c>
      <c r="N14" s="44">
        <v>42143982.559999995</v>
      </c>
      <c r="O14" s="44">
        <v>13163639.160000008</v>
      </c>
      <c r="P14" s="44">
        <v>63523291.609999999</v>
      </c>
      <c r="Q14" s="44">
        <v>36123422.039999999</v>
      </c>
      <c r="R14" s="43">
        <v>27945.416666666668</v>
      </c>
      <c r="S14" s="43">
        <v>25090.5</v>
      </c>
      <c r="T14" s="46">
        <v>10000.196172156195</v>
      </c>
      <c r="U14" s="45">
        <v>0.57390023337760476</v>
      </c>
      <c r="V14" s="45">
        <v>0.74756181294293989</v>
      </c>
      <c r="W14" s="45">
        <f t="shared" si="1"/>
        <v>0.28222126554546589</v>
      </c>
      <c r="X14" s="44">
        <f t="shared" si="2"/>
        <v>99646713.650000006</v>
      </c>
    </row>
    <row r="15" spans="1:24" x14ac:dyDescent="0.35">
      <c r="A15" s="47">
        <v>210017</v>
      </c>
      <c r="B15" s="47" t="s">
        <v>9</v>
      </c>
      <c r="C15" s="44">
        <v>14924945.84</v>
      </c>
      <c r="D15" s="44">
        <v>2820454.4299999992</v>
      </c>
      <c r="E15" s="44">
        <v>1016594.6799999999</v>
      </c>
      <c r="F15" s="44">
        <v>581474.79999999993</v>
      </c>
      <c r="G15" s="44">
        <v>9582823.5899999999</v>
      </c>
      <c r="H15" s="44">
        <v>429141.71</v>
      </c>
      <c r="I15" s="44">
        <v>564081.28</v>
      </c>
      <c r="J15" s="44">
        <v>653203.33000000007</v>
      </c>
      <c r="K15" s="44">
        <v>10898995.779999999</v>
      </c>
      <c r="L15" s="44">
        <v>4549634.8099999996</v>
      </c>
      <c r="M15" s="44">
        <v>4546823.03</v>
      </c>
      <c r="N15" s="44">
        <v>10375311.030000001</v>
      </c>
      <c r="O15" s="44">
        <v>5036000.5599999996</v>
      </c>
      <c r="P15" s="44">
        <v>5580148.2800000003</v>
      </c>
      <c r="Q15" s="44">
        <v>5075023.05</v>
      </c>
      <c r="R15" s="43">
        <v>4845.083333333333</v>
      </c>
      <c r="S15" s="43">
        <v>4653.5</v>
      </c>
      <c r="T15" s="46">
        <v>8747.5748918527679</v>
      </c>
      <c r="U15" s="45">
        <v>0.37116628936720009</v>
      </c>
      <c r="V15" s="45">
        <v>0.85371295855080354</v>
      </c>
      <c r="W15" s="45">
        <f t="shared" si="1"/>
        <v>0.21934124845065725</v>
      </c>
      <c r="X15" s="44">
        <f t="shared" si="2"/>
        <v>10655171.33</v>
      </c>
    </row>
    <row r="16" spans="1:24" x14ac:dyDescent="0.35">
      <c r="A16" s="47">
        <v>210087</v>
      </c>
      <c r="B16" s="47" t="s">
        <v>10</v>
      </c>
      <c r="C16" s="44">
        <v>69129501.829999998</v>
      </c>
      <c r="D16" s="44">
        <v>16061538.600000001</v>
      </c>
      <c r="E16" s="44">
        <v>6591827.3900000006</v>
      </c>
      <c r="F16" s="44">
        <v>4941128.5199999996</v>
      </c>
      <c r="G16" s="44">
        <v>24306002.429999996</v>
      </c>
      <c r="H16" s="44">
        <v>106669.98</v>
      </c>
      <c r="I16" s="44">
        <v>4259257.3</v>
      </c>
      <c r="J16" s="44">
        <v>2233931.79</v>
      </c>
      <c r="K16" s="44">
        <v>73395808.739999995</v>
      </c>
      <c r="L16" s="44">
        <v>0</v>
      </c>
      <c r="M16" s="44">
        <v>0</v>
      </c>
      <c r="N16" s="44">
        <v>69129501.829999998</v>
      </c>
      <c r="O16" s="44">
        <v>24306002.429999996</v>
      </c>
      <c r="P16" s="44">
        <v>0</v>
      </c>
      <c r="Q16" s="44">
        <v>0</v>
      </c>
      <c r="R16" s="43">
        <v>24191.583333333332</v>
      </c>
      <c r="S16" s="43">
        <v>20008.5</v>
      </c>
      <c r="T16" s="46">
        <v>9211.1179718792409</v>
      </c>
      <c r="U16" s="45">
        <v>0</v>
      </c>
      <c r="V16" s="45" t="s">
        <v>95</v>
      </c>
      <c r="W16" s="45">
        <f t="shared" si="1"/>
        <v>0</v>
      </c>
      <c r="X16" s="44">
        <f t="shared" si="2"/>
        <v>0</v>
      </c>
    </row>
    <row r="17" spans="1:24" x14ac:dyDescent="0.35">
      <c r="A17" s="47">
        <v>210044</v>
      </c>
      <c r="B17" s="47" t="s">
        <v>11</v>
      </c>
      <c r="C17" s="44">
        <v>194953547.26000002</v>
      </c>
      <c r="D17" s="44">
        <v>40254682.329999998</v>
      </c>
      <c r="E17" s="44">
        <v>17534232.43</v>
      </c>
      <c r="F17" s="44">
        <v>12569912.15</v>
      </c>
      <c r="G17" s="44">
        <v>93899465.340000018</v>
      </c>
      <c r="H17" s="44">
        <v>220762.43</v>
      </c>
      <c r="I17" s="44">
        <v>8116973.3699999992</v>
      </c>
      <c r="J17" s="44">
        <v>7503275.8800000008</v>
      </c>
      <c r="K17" s="44">
        <v>139134832.69999999</v>
      </c>
      <c r="L17" s="44">
        <v>29100368.050000001</v>
      </c>
      <c r="M17" s="44">
        <v>18644263.629999999</v>
      </c>
      <c r="N17" s="44">
        <v>165853179.21000001</v>
      </c>
      <c r="O17" s="44">
        <v>75255201.710000023</v>
      </c>
      <c r="P17" s="44">
        <v>64038047.960000001</v>
      </c>
      <c r="Q17" s="44">
        <v>48456146.990000002</v>
      </c>
      <c r="R17" s="43">
        <v>47905.166666666664</v>
      </c>
      <c r="S17" s="43">
        <v>43243.083333333336</v>
      </c>
      <c r="T17" s="46">
        <v>11293.545903419123</v>
      </c>
      <c r="U17" s="45">
        <v>0.16529040583736671</v>
      </c>
      <c r="V17" s="45">
        <v>0.42441862623418863</v>
      </c>
      <c r="W17" s="45">
        <f t="shared" si="1"/>
        <v>9.285448324782121E-2</v>
      </c>
      <c r="X17" s="44">
        <f t="shared" si="2"/>
        <v>112494194.95</v>
      </c>
    </row>
    <row r="18" spans="1:24" x14ac:dyDescent="0.35">
      <c r="A18" s="47">
        <v>210065</v>
      </c>
      <c r="B18" s="47" t="s">
        <v>12</v>
      </c>
      <c r="C18" s="44">
        <v>116040531.08999999</v>
      </c>
      <c r="D18" s="44">
        <v>28086038.170000002</v>
      </c>
      <c r="E18" s="44">
        <v>11269772.84</v>
      </c>
      <c r="F18" s="44">
        <v>8672029.6800000016</v>
      </c>
      <c r="G18" s="44">
        <v>42749446.25</v>
      </c>
      <c r="H18" s="44">
        <v>140682.40999999997</v>
      </c>
      <c r="I18" s="44">
        <v>6097684.7199999997</v>
      </c>
      <c r="J18" s="44">
        <v>4116546.72</v>
      </c>
      <c r="K18" s="44">
        <v>126258832.75</v>
      </c>
      <c r="L18" s="44">
        <v>9257551.2599999998</v>
      </c>
      <c r="M18" s="44">
        <v>1543696.86</v>
      </c>
      <c r="N18" s="44">
        <v>106782979.82999998</v>
      </c>
      <c r="O18" s="44">
        <v>41205749.390000001</v>
      </c>
      <c r="P18" s="44">
        <v>11497230.98</v>
      </c>
      <c r="Q18" s="44">
        <v>2057650.07</v>
      </c>
      <c r="R18" s="43">
        <v>40564.916666666664</v>
      </c>
      <c r="S18" s="43">
        <v>33929.833333333336</v>
      </c>
      <c r="T18" s="46">
        <v>9330.8854082883554</v>
      </c>
      <c r="U18" s="45">
        <v>6.8022228486577865E-2</v>
      </c>
      <c r="V18" s="45">
        <v>0.79685303619835146</v>
      </c>
      <c r="W18" s="45">
        <f t="shared" si="1"/>
        <v>3.1450947531968559E-2</v>
      </c>
      <c r="X18" s="44">
        <f t="shared" si="2"/>
        <v>13554881.050000001</v>
      </c>
    </row>
    <row r="19" spans="1:24" x14ac:dyDescent="0.35">
      <c r="A19" s="47">
        <v>210004</v>
      </c>
      <c r="B19" s="47" t="s">
        <v>13</v>
      </c>
      <c r="C19" s="44">
        <v>231586038.47999999</v>
      </c>
      <c r="D19" s="44">
        <v>60512736.119999997</v>
      </c>
      <c r="E19" s="44">
        <v>23484160.740000002</v>
      </c>
      <c r="F19" s="44">
        <v>18102894.799999997</v>
      </c>
      <c r="G19" s="44">
        <v>77611438.219999999</v>
      </c>
      <c r="H19" s="44">
        <v>208210.41999999998</v>
      </c>
      <c r="I19" s="44">
        <v>15706034.609999999</v>
      </c>
      <c r="J19" s="44">
        <v>9462471.4100000001</v>
      </c>
      <c r="K19" s="44">
        <v>223482268.16999999</v>
      </c>
      <c r="L19" s="44">
        <v>48804462.689999998</v>
      </c>
      <c r="M19" s="44">
        <v>10135249.689999999</v>
      </c>
      <c r="N19" s="44">
        <v>182781575.78999999</v>
      </c>
      <c r="O19" s="44">
        <v>67476188.530000001</v>
      </c>
      <c r="P19" s="44">
        <v>67003518.68</v>
      </c>
      <c r="Q19" s="44">
        <v>15337926.24</v>
      </c>
      <c r="R19" s="43">
        <v>72240.833333333328</v>
      </c>
      <c r="S19" s="43">
        <v>61183.833333333336</v>
      </c>
      <c r="T19" s="46">
        <v>9954.9686096186924</v>
      </c>
      <c r="U19" s="45">
        <v>0.190621582714876</v>
      </c>
      <c r="V19" s="45">
        <v>0.71579643079209632</v>
      </c>
      <c r="W19" s="45">
        <f t="shared" si="1"/>
        <v>8.9281457404719058E-2</v>
      </c>
      <c r="X19" s="44">
        <f t="shared" si="2"/>
        <v>82341444.920000002</v>
      </c>
    </row>
    <row r="20" spans="1:24" x14ac:dyDescent="0.35">
      <c r="A20" s="47">
        <v>210048</v>
      </c>
      <c r="B20" s="47" t="s">
        <v>14</v>
      </c>
      <c r="C20" s="44">
        <v>91097331.249999985</v>
      </c>
      <c r="D20" s="44">
        <v>15913830.139999999</v>
      </c>
      <c r="E20" s="44">
        <v>9504370.1799999997</v>
      </c>
      <c r="F20" s="44">
        <v>5812322.0599999996</v>
      </c>
      <c r="G20" s="44">
        <v>33178432.530000001</v>
      </c>
      <c r="H20" s="44">
        <v>166358.36000000002</v>
      </c>
      <c r="I20" s="44">
        <v>4673708.1899999995</v>
      </c>
      <c r="J20" s="44">
        <v>3630380.6300000004</v>
      </c>
      <c r="K20" s="44">
        <v>83007290.840000004</v>
      </c>
      <c r="L20" s="44">
        <v>30755925.030000001</v>
      </c>
      <c r="M20" s="44">
        <v>10631232.67</v>
      </c>
      <c r="N20" s="44">
        <v>60341406.219999984</v>
      </c>
      <c r="O20" s="44">
        <v>22547199.859999999</v>
      </c>
      <c r="P20" s="44">
        <v>51269184.210000001</v>
      </c>
      <c r="Q20" s="44">
        <v>16533441.01</v>
      </c>
      <c r="R20" s="43">
        <v>29527.75</v>
      </c>
      <c r="S20" s="43">
        <v>25003.666666666668</v>
      </c>
      <c r="T20" s="46">
        <v>9128.3254658090391</v>
      </c>
      <c r="U20" s="45">
        <v>0.33302678206239711</v>
      </c>
      <c r="V20" s="45">
        <v>0.61040641959969233</v>
      </c>
      <c r="W20" s="45">
        <f t="shared" si="1"/>
        <v>0.16757018125932457</v>
      </c>
      <c r="X20" s="44">
        <f t="shared" si="2"/>
        <v>67802625.219999999</v>
      </c>
    </row>
    <row r="21" spans="1:24" x14ac:dyDescent="0.35">
      <c r="A21" s="47">
        <v>210029</v>
      </c>
      <c r="B21" s="47" t="s">
        <v>15</v>
      </c>
      <c r="C21" s="44">
        <v>161660290.19999999</v>
      </c>
      <c r="D21" s="44">
        <v>26370113.32</v>
      </c>
      <c r="E21" s="44">
        <v>10168664.470000003</v>
      </c>
      <c r="F21" s="44">
        <v>4576518.8900000006</v>
      </c>
      <c r="G21" s="44">
        <v>73289595.889999986</v>
      </c>
      <c r="H21" s="44">
        <v>1185636.9400000002</v>
      </c>
      <c r="I21" s="44">
        <v>10633836.700000001</v>
      </c>
      <c r="J21" s="44">
        <v>2839995.6899999995</v>
      </c>
      <c r="K21" s="44">
        <v>67677197.810000002</v>
      </c>
      <c r="L21" s="44">
        <v>49347315.710000001</v>
      </c>
      <c r="M21" s="44">
        <v>19030625.440000001</v>
      </c>
      <c r="N21" s="44">
        <v>112312974.48999998</v>
      </c>
      <c r="O21" s="44">
        <v>54258970.449999988</v>
      </c>
      <c r="P21" s="44">
        <v>105522755.68000001</v>
      </c>
      <c r="Q21" s="44">
        <v>46360096.289999999</v>
      </c>
      <c r="R21" s="43">
        <v>26462.166666666668</v>
      </c>
      <c r="S21" s="43">
        <v>24328.416666666668</v>
      </c>
      <c r="T21" s="46">
        <v>14059.741354446</v>
      </c>
      <c r="U21" s="45">
        <v>0.29103202511793147</v>
      </c>
      <c r="V21" s="45">
        <v>0.45020185138152435</v>
      </c>
      <c r="W21" s="45">
        <f t="shared" si="1"/>
        <v>0.19078568139972135</v>
      </c>
      <c r="X21" s="44">
        <f t="shared" si="2"/>
        <v>151882851.97</v>
      </c>
    </row>
    <row r="22" spans="1:24" x14ac:dyDescent="0.35">
      <c r="A22" s="47">
        <v>210055</v>
      </c>
      <c r="B22" s="47" t="s">
        <v>17</v>
      </c>
      <c r="C22" s="44">
        <v>110308077.73999998</v>
      </c>
      <c r="D22" s="44">
        <v>24598707.859999996</v>
      </c>
      <c r="E22" s="44">
        <v>10410840.91</v>
      </c>
      <c r="F22" s="44">
        <v>8042176.7700000005</v>
      </c>
      <c r="G22" s="44">
        <v>36159010.589999996</v>
      </c>
      <c r="H22" s="44">
        <v>112132.69</v>
      </c>
      <c r="I22" s="44">
        <v>9921143.4700000007</v>
      </c>
      <c r="J22" s="44">
        <v>3282581.14</v>
      </c>
      <c r="K22" s="44">
        <v>95153230.680000007</v>
      </c>
      <c r="L22" s="44">
        <v>10441801.619999999</v>
      </c>
      <c r="M22" s="44">
        <v>3255792.32</v>
      </c>
      <c r="N22" s="44">
        <v>99866276.119999975</v>
      </c>
      <c r="O22" s="44">
        <v>32903218.269999996</v>
      </c>
      <c r="P22" s="44">
        <v>21352128.379999999</v>
      </c>
      <c r="Q22" s="44">
        <v>5231861</v>
      </c>
      <c r="R22" s="43">
        <v>31224.083333333332</v>
      </c>
      <c r="S22" s="43">
        <v>26624.916666666668</v>
      </c>
      <c r="T22" s="46">
        <v>10343.645310410695</v>
      </c>
      <c r="U22" s="45">
        <v>9.3519944283581444E-2</v>
      </c>
      <c r="V22" s="45">
        <v>0.51525727550527634</v>
      </c>
      <c r="W22" s="45">
        <f t="shared" si="1"/>
        <v>4.5966946493334632E-2</v>
      </c>
      <c r="X22" s="44">
        <f t="shared" si="2"/>
        <v>26583989.379999999</v>
      </c>
    </row>
    <row r="23" spans="1:24" x14ac:dyDescent="0.35">
      <c r="A23" s="47">
        <v>210064</v>
      </c>
      <c r="B23" s="48" t="s">
        <v>90</v>
      </c>
      <c r="C23" s="44">
        <v>344385511.17000002</v>
      </c>
      <c r="D23" s="44">
        <v>63041327.160000011</v>
      </c>
      <c r="E23" s="44">
        <v>25088884.239999998</v>
      </c>
      <c r="F23" s="44">
        <v>12603482.959999999</v>
      </c>
      <c r="G23" s="44">
        <v>177662165.25</v>
      </c>
      <c r="H23" s="44">
        <v>1329735.5699999998</v>
      </c>
      <c r="I23" s="44">
        <v>28580060.080000002</v>
      </c>
      <c r="J23" s="44">
        <v>8467204.0599999987</v>
      </c>
      <c r="K23" s="44">
        <v>192064876.88999999</v>
      </c>
      <c r="L23" s="44">
        <v>14114714.300000001</v>
      </c>
      <c r="M23" s="44">
        <v>825172.47999999998</v>
      </c>
      <c r="N23" s="44">
        <v>330270796.87</v>
      </c>
      <c r="O23" s="44">
        <v>176836992.77000001</v>
      </c>
      <c r="P23" s="44">
        <v>36072276.539999999</v>
      </c>
      <c r="Q23" s="44">
        <v>1522617.48</v>
      </c>
      <c r="R23" s="43">
        <v>68040.833333333328</v>
      </c>
      <c r="S23" s="43">
        <v>61150.166666666664</v>
      </c>
      <c r="T23" s="46">
        <v>13215.743271178137</v>
      </c>
      <c r="U23" s="45">
        <v>2.8617858971142131E-2</v>
      </c>
      <c r="V23" s="45">
        <v>0.39739137905408578</v>
      </c>
      <c r="W23" s="45">
        <f t="shared" si="1"/>
        <v>1.7509938724567152E-2</v>
      </c>
      <c r="X23" s="44">
        <f t="shared" si="2"/>
        <v>37594894.019999996</v>
      </c>
    </row>
    <row r="24" spans="1:24" x14ac:dyDescent="0.35">
      <c r="A24" s="47">
        <v>210045</v>
      </c>
      <c r="B24" s="47" t="s">
        <v>18</v>
      </c>
      <c r="C24" s="44">
        <v>22482073.68</v>
      </c>
      <c r="D24" s="44">
        <v>3908365.35</v>
      </c>
      <c r="E24" s="44">
        <v>2278158.3499999996</v>
      </c>
      <c r="F24" s="44">
        <v>726783.62</v>
      </c>
      <c r="G24" s="44">
        <v>11859745.300000001</v>
      </c>
      <c r="H24" s="44">
        <v>404771.35000000003</v>
      </c>
      <c r="I24" s="44">
        <v>1795326.49</v>
      </c>
      <c r="J24" s="44">
        <v>671100.53</v>
      </c>
      <c r="K24" s="44">
        <v>14081644.140000001</v>
      </c>
      <c r="L24" s="44">
        <v>1351784.41</v>
      </c>
      <c r="M24" s="44">
        <v>3172059.23</v>
      </c>
      <c r="N24" s="44">
        <v>21130289.27</v>
      </c>
      <c r="O24" s="44">
        <v>8687686.0700000003</v>
      </c>
      <c r="P24" s="44">
        <v>1451290.81</v>
      </c>
      <c r="Q24" s="44">
        <v>3411195.25</v>
      </c>
      <c r="R24" s="43">
        <v>5632.25</v>
      </c>
      <c r="S24" s="43">
        <v>5317.916666666667</v>
      </c>
      <c r="T24" s="46">
        <v>10637.1403303804</v>
      </c>
      <c r="U24" s="45">
        <v>0.13172987845036971</v>
      </c>
      <c r="V24" s="45">
        <v>0.93035611499521687</v>
      </c>
      <c r="W24" s="45">
        <f t="shared" si="1"/>
        <v>7.7718630841879036E-2</v>
      </c>
      <c r="X24" s="44">
        <f t="shared" si="2"/>
        <v>4862486.0600000005</v>
      </c>
    </row>
    <row r="25" spans="1:24" x14ac:dyDescent="0.35">
      <c r="A25" s="47">
        <v>210015</v>
      </c>
      <c r="B25" s="47" t="s">
        <v>19</v>
      </c>
      <c r="C25" s="44">
        <v>118679455.03999998</v>
      </c>
      <c r="D25" s="44">
        <v>21531134.91</v>
      </c>
      <c r="E25" s="44">
        <v>9073023.1699999999</v>
      </c>
      <c r="F25" s="44">
        <v>3983280.33</v>
      </c>
      <c r="G25" s="44">
        <v>48874135.800000012</v>
      </c>
      <c r="H25" s="44">
        <v>407851.17000000004</v>
      </c>
      <c r="I25" s="44">
        <v>5295564.72</v>
      </c>
      <c r="J25" s="44">
        <v>2297181.8199999994</v>
      </c>
      <c r="K25" s="44">
        <v>65603845.399999999</v>
      </c>
      <c r="L25" s="44">
        <v>41791430.259999998</v>
      </c>
      <c r="M25" s="44">
        <v>18277407.859999999</v>
      </c>
      <c r="N25" s="44">
        <v>76888024.779999971</v>
      </c>
      <c r="O25" s="44">
        <v>30596727.940000013</v>
      </c>
      <c r="P25" s="44">
        <v>99028181.780000001</v>
      </c>
      <c r="Q25" s="44">
        <v>44578096.049999997</v>
      </c>
      <c r="R25" s="43">
        <v>22055.75</v>
      </c>
      <c r="S25" s="43">
        <v>20427.916666666668</v>
      </c>
      <c r="T25" s="46">
        <v>12944.71448631259</v>
      </c>
      <c r="U25" s="45">
        <v>0.35850522700740473</v>
      </c>
      <c r="V25" s="45">
        <v>0.41828838563108661</v>
      </c>
      <c r="W25" s="45">
        <f t="shared" si="1"/>
        <v>0.21784161170768754</v>
      </c>
      <c r="X25" s="44">
        <f t="shared" si="2"/>
        <v>143606277.82999998</v>
      </c>
    </row>
    <row r="26" spans="1:24" x14ac:dyDescent="0.35">
      <c r="A26" s="47">
        <v>210056</v>
      </c>
      <c r="B26" s="47" t="s">
        <v>20</v>
      </c>
      <c r="C26" s="44">
        <v>120246845.57999998</v>
      </c>
      <c r="D26" s="44">
        <v>22441192.52</v>
      </c>
      <c r="E26" s="44">
        <v>8807332.9300000016</v>
      </c>
      <c r="F26" s="44">
        <v>5372534.1200000001</v>
      </c>
      <c r="G26" s="44">
        <v>60978525.609999999</v>
      </c>
      <c r="H26" s="44">
        <v>284516.14</v>
      </c>
      <c r="I26" s="44">
        <v>10114274.290000001</v>
      </c>
      <c r="J26" s="44">
        <v>3067083.44</v>
      </c>
      <c r="K26" s="44">
        <v>66839456.009999998</v>
      </c>
      <c r="L26" s="44">
        <v>29495065.469999999</v>
      </c>
      <c r="M26" s="44">
        <v>15537757.390000001</v>
      </c>
      <c r="N26" s="44">
        <v>90751780.109999985</v>
      </c>
      <c r="O26" s="44">
        <v>45440768.219999999</v>
      </c>
      <c r="P26" s="44">
        <v>73742845.390000001</v>
      </c>
      <c r="Q26" s="44">
        <v>37119425.640000001</v>
      </c>
      <c r="R26" s="43">
        <v>24291.833333333332</v>
      </c>
      <c r="S26" s="43">
        <v>22123.25</v>
      </c>
      <c r="T26" s="46">
        <v>12843.855717742646</v>
      </c>
      <c r="U26" s="45">
        <v>0.24849071939704714</v>
      </c>
      <c r="V26" s="45">
        <v>0.4062051267902842</v>
      </c>
      <c r="W26" s="45">
        <f t="shared" si="1"/>
        <v>0.15103993604912627</v>
      </c>
      <c r="X26" s="44">
        <f t="shared" si="2"/>
        <v>110862271.03</v>
      </c>
    </row>
    <row r="27" spans="1:24" x14ac:dyDescent="0.35">
      <c r="A27" s="47">
        <v>210034</v>
      </c>
      <c r="B27" s="47" t="s">
        <v>21</v>
      </c>
      <c r="C27" s="44">
        <v>65897207.640000001</v>
      </c>
      <c r="D27" s="44">
        <v>11861975.91</v>
      </c>
      <c r="E27" s="44">
        <v>4688776.0100000007</v>
      </c>
      <c r="F27" s="44">
        <v>2098149.65</v>
      </c>
      <c r="G27" s="44">
        <v>33033652.149999999</v>
      </c>
      <c r="H27" s="44">
        <v>361413.02999999997</v>
      </c>
      <c r="I27" s="44">
        <v>3885190.7699999996</v>
      </c>
      <c r="J27" s="44">
        <v>1030140.6</v>
      </c>
      <c r="K27" s="44">
        <v>34312966.299999997</v>
      </c>
      <c r="L27" s="44">
        <v>16896863.18</v>
      </c>
      <c r="M27" s="44">
        <v>5383572.9100000001</v>
      </c>
      <c r="N27" s="44">
        <v>49000344.460000001</v>
      </c>
      <c r="O27" s="44">
        <v>27650079.239999998</v>
      </c>
      <c r="P27" s="44">
        <v>36513949.509999998</v>
      </c>
      <c r="Q27" s="44">
        <v>12011702.24</v>
      </c>
      <c r="R27" s="43">
        <v>12464.416666666666</v>
      </c>
      <c r="S27" s="43">
        <v>11424.333333333334</v>
      </c>
      <c r="T27" s="46">
        <v>13139.899270552887</v>
      </c>
      <c r="U27" s="45">
        <v>0.22521219503494222</v>
      </c>
      <c r="V27" s="45">
        <v>0.45914759073792349</v>
      </c>
      <c r="W27" s="45">
        <f t="shared" si="1"/>
        <v>0.14176058364244148</v>
      </c>
      <c r="X27" s="44">
        <f t="shared" si="2"/>
        <v>48525651.75</v>
      </c>
    </row>
    <row r="28" spans="1:24" x14ac:dyDescent="0.35">
      <c r="A28" s="47">
        <v>210018</v>
      </c>
      <c r="B28" s="47" t="s">
        <v>22</v>
      </c>
      <c r="C28" s="44">
        <v>90275053.659999996</v>
      </c>
      <c r="D28" s="44">
        <v>24988879.869999997</v>
      </c>
      <c r="E28" s="44">
        <v>10668025.369999999</v>
      </c>
      <c r="F28" s="44">
        <v>8415121.1500000004</v>
      </c>
      <c r="G28" s="44">
        <v>36184700.869999997</v>
      </c>
      <c r="H28" s="44">
        <v>43339.249999999993</v>
      </c>
      <c r="I28" s="44">
        <v>4428405.3600000003</v>
      </c>
      <c r="J28" s="44">
        <v>4384082.6100000003</v>
      </c>
      <c r="K28" s="44">
        <v>96300648.299999997</v>
      </c>
      <c r="L28" s="44">
        <v>20617726.170000002</v>
      </c>
      <c r="M28" s="44">
        <v>12640200.300000001</v>
      </c>
      <c r="N28" s="44">
        <v>69657327.489999995</v>
      </c>
      <c r="O28" s="44">
        <v>23544500.569999997</v>
      </c>
      <c r="P28" s="44">
        <v>34157451.43</v>
      </c>
      <c r="Q28" s="44">
        <v>21572648.620000001</v>
      </c>
      <c r="R28" s="43">
        <v>29730.666666666668</v>
      </c>
      <c r="S28" s="43">
        <v>25794.583333333332</v>
      </c>
      <c r="T28" s="46">
        <v>9998.2954072256871</v>
      </c>
      <c r="U28" s="45">
        <v>0.26299217955630488</v>
      </c>
      <c r="V28" s="45">
        <v>0.59676775100280843</v>
      </c>
      <c r="W28" s="45">
        <f t="shared" si="1"/>
        <v>0.1206359926224792</v>
      </c>
      <c r="X28" s="44">
        <f t="shared" si="2"/>
        <v>55730100.049999997</v>
      </c>
    </row>
    <row r="29" spans="1:24" x14ac:dyDescent="0.35">
      <c r="A29" s="47">
        <v>210062</v>
      </c>
      <c r="B29" s="47" t="s">
        <v>23</v>
      </c>
      <c r="C29" s="44">
        <v>106202699.81000002</v>
      </c>
      <c r="D29" s="44">
        <v>19993696.550000004</v>
      </c>
      <c r="E29" s="44">
        <v>9330557.5899999999</v>
      </c>
      <c r="F29" s="44">
        <v>5146757.22</v>
      </c>
      <c r="G29" s="44">
        <v>31423814.340000007</v>
      </c>
      <c r="H29" s="44">
        <v>176526.36000000002</v>
      </c>
      <c r="I29" s="44">
        <v>16080462</v>
      </c>
      <c r="J29" s="44">
        <v>2468297.0400000005</v>
      </c>
      <c r="K29" s="44">
        <v>78798568.849999994</v>
      </c>
      <c r="L29" s="44">
        <v>28279453.079999998</v>
      </c>
      <c r="M29" s="44">
        <v>9476602.8699999992</v>
      </c>
      <c r="N29" s="44">
        <v>77923246.730000019</v>
      </c>
      <c r="O29" s="44">
        <v>21947211.470000006</v>
      </c>
      <c r="P29" s="44">
        <v>53718612.539999999</v>
      </c>
      <c r="Q29" s="44">
        <v>19994955.039999999</v>
      </c>
      <c r="R29" s="43">
        <v>27351.5</v>
      </c>
      <c r="S29" s="43">
        <v>23156.083333333332</v>
      </c>
      <c r="T29" s="46">
        <v>10711.811212130706</v>
      </c>
      <c r="U29" s="45">
        <v>0.27433707947328684</v>
      </c>
      <c r="V29" s="45">
        <v>0.51219954737673001</v>
      </c>
      <c r="W29" s="45">
        <f t="shared" si="1"/>
        <v>0.1400336130006013</v>
      </c>
      <c r="X29" s="44">
        <f t="shared" si="2"/>
        <v>73713567.579999998</v>
      </c>
    </row>
    <row r="30" spans="1:24" x14ac:dyDescent="0.35">
      <c r="A30" s="47">
        <v>210028</v>
      </c>
      <c r="B30" s="48" t="s">
        <v>24</v>
      </c>
      <c r="C30" s="44">
        <v>27277162.82</v>
      </c>
      <c r="D30" s="44">
        <v>4883446.4600000009</v>
      </c>
      <c r="E30" s="44">
        <v>1592876.68</v>
      </c>
      <c r="F30" s="44">
        <v>410570.3</v>
      </c>
      <c r="G30" s="44">
        <v>13629097.929999998</v>
      </c>
      <c r="H30" s="44">
        <v>16939.04</v>
      </c>
      <c r="I30" s="44">
        <v>1493649.77</v>
      </c>
      <c r="J30" s="44">
        <v>684630.00999999989</v>
      </c>
      <c r="K30" s="44">
        <v>21583755.050000001</v>
      </c>
      <c r="L30" s="44">
        <v>12501145.01</v>
      </c>
      <c r="M30" s="44">
        <v>8114789.2199999997</v>
      </c>
      <c r="N30" s="44">
        <v>14776017.810000001</v>
      </c>
      <c r="O30" s="44">
        <v>5514308.7099999981</v>
      </c>
      <c r="P30" s="44">
        <v>28912417.27</v>
      </c>
      <c r="Q30" s="44">
        <v>18948105.170000002</v>
      </c>
      <c r="R30" s="43">
        <v>7202.083333333333</v>
      </c>
      <c r="S30" s="43">
        <v>6638.416666666667</v>
      </c>
      <c r="T30" s="46">
        <v>10378.724695842851</v>
      </c>
      <c r="U30" s="45">
        <v>0.50397992512674239</v>
      </c>
      <c r="V30" s="45">
        <v>0.43075029646500451</v>
      </c>
      <c r="W30" s="45">
        <f t="shared" si="1"/>
        <v>0.28804417010931055</v>
      </c>
      <c r="X30" s="44">
        <f t="shared" si="2"/>
        <v>47860522.439999998</v>
      </c>
    </row>
    <row r="31" spans="1:24" x14ac:dyDescent="0.35">
      <c r="A31" s="47">
        <v>210024</v>
      </c>
      <c r="B31" s="47" t="s">
        <v>25</v>
      </c>
      <c r="C31" s="44">
        <v>304540301.09999996</v>
      </c>
      <c r="D31" s="44">
        <v>55030703.359999999</v>
      </c>
      <c r="E31" s="44">
        <v>19383306.82</v>
      </c>
      <c r="F31" s="44">
        <v>10662835.280000001</v>
      </c>
      <c r="G31" s="44">
        <v>154552926.14000002</v>
      </c>
      <c r="H31" s="44">
        <v>1407962.43</v>
      </c>
      <c r="I31" s="44">
        <v>29191509.109999999</v>
      </c>
      <c r="J31" s="44">
        <v>7520711.7000000002</v>
      </c>
      <c r="K31" s="44">
        <v>148281076.55000001</v>
      </c>
      <c r="L31" s="44">
        <v>42386100.170000002</v>
      </c>
      <c r="M31" s="44">
        <v>18955532.559999999</v>
      </c>
      <c r="N31" s="44">
        <v>262154200.92999995</v>
      </c>
      <c r="O31" s="44">
        <v>135597393.58000001</v>
      </c>
      <c r="P31" s="44">
        <v>98800681.579999998</v>
      </c>
      <c r="Q31" s="44">
        <v>39402809.240000002</v>
      </c>
      <c r="R31" s="43">
        <v>55296.25</v>
      </c>
      <c r="S31" s="43">
        <v>50101.833333333336</v>
      </c>
      <c r="T31" s="46">
        <v>13851.219569823421</v>
      </c>
      <c r="U31" s="45">
        <v>0.133614762950821</v>
      </c>
      <c r="V31" s="45">
        <v>0.44385009644867091</v>
      </c>
      <c r="W31" s="45">
        <f t="shared" si="1"/>
        <v>8.3963919746111365E-2</v>
      </c>
      <c r="X31" s="44">
        <f t="shared" si="2"/>
        <v>138203490.81999999</v>
      </c>
    </row>
    <row r="32" spans="1:24" x14ac:dyDescent="0.35">
      <c r="A32" s="47">
        <v>210008</v>
      </c>
      <c r="B32" s="47" t="s">
        <v>26</v>
      </c>
      <c r="C32" s="44">
        <v>574402296.60000002</v>
      </c>
      <c r="D32" s="44">
        <v>102008847.3</v>
      </c>
      <c r="E32" s="44">
        <v>37153262.920000002</v>
      </c>
      <c r="F32" s="44">
        <v>18024279.550000001</v>
      </c>
      <c r="G32" s="44">
        <v>284898097.13999993</v>
      </c>
      <c r="H32" s="44">
        <v>3338929.33</v>
      </c>
      <c r="I32" s="44">
        <v>49087928.609999999</v>
      </c>
      <c r="J32" s="44">
        <v>12289748.200000001</v>
      </c>
      <c r="K32" s="44">
        <v>267619586.00999999</v>
      </c>
      <c r="L32" s="44">
        <v>26408513.260000002</v>
      </c>
      <c r="M32" s="44">
        <v>31518353</v>
      </c>
      <c r="N32" s="44">
        <v>547993783.34000003</v>
      </c>
      <c r="O32" s="44">
        <v>253379744.13999993</v>
      </c>
      <c r="P32" s="44">
        <v>54875264.880000003</v>
      </c>
      <c r="Q32" s="44">
        <v>56686872.560000002</v>
      </c>
      <c r="R32" s="43">
        <v>101279.41666666667</v>
      </c>
      <c r="S32" s="43">
        <v>92252.166666666672</v>
      </c>
      <c r="T32" s="46">
        <v>13914.198062753941</v>
      </c>
      <c r="U32" s="45">
        <v>6.7411660325070247E-2</v>
      </c>
      <c r="V32" s="45">
        <v>0.51923410208193665</v>
      </c>
      <c r="W32" s="45">
        <f t="shared" si="1"/>
        <v>4.2946233349602826E-2</v>
      </c>
      <c r="X32" s="44">
        <f t="shared" si="2"/>
        <v>111562137.44</v>
      </c>
    </row>
    <row r="33" spans="1:24" x14ac:dyDescent="0.35">
      <c r="A33" s="47">
        <v>210001</v>
      </c>
      <c r="B33" s="47" t="s">
        <v>27</v>
      </c>
      <c r="C33" s="44">
        <v>90199644.75999999</v>
      </c>
      <c r="D33" s="44">
        <v>20494854.559999999</v>
      </c>
      <c r="E33" s="44">
        <v>6880760.9800000014</v>
      </c>
      <c r="F33" s="44">
        <v>10418854.859999999</v>
      </c>
      <c r="G33" s="44">
        <v>34119583.519999996</v>
      </c>
      <c r="H33" s="44">
        <v>794224.74</v>
      </c>
      <c r="I33" s="44">
        <v>3585890.2199999997</v>
      </c>
      <c r="J33" s="44">
        <v>3794740.54</v>
      </c>
      <c r="K33" s="44">
        <v>80745933.890000001</v>
      </c>
      <c r="L33" s="44">
        <v>57211262.700000003</v>
      </c>
      <c r="M33" s="44">
        <v>20478229.07</v>
      </c>
      <c r="N33" s="44">
        <v>32988382.059999987</v>
      </c>
      <c r="O33" s="44">
        <v>13641354.449999996</v>
      </c>
      <c r="P33" s="44">
        <v>63901380.700000003</v>
      </c>
      <c r="Q33" s="44">
        <v>22636451.120000001</v>
      </c>
      <c r="R33" s="43">
        <v>25055.333333333332</v>
      </c>
      <c r="S33" s="43">
        <v>23547</v>
      </c>
      <c r="T33" s="46">
        <v>10333.767815781068</v>
      </c>
      <c r="U33" s="45">
        <v>0.6249193535453953</v>
      </c>
      <c r="V33" s="45">
        <v>0.89775177094331782</v>
      </c>
      <c r="W33" s="45">
        <f t="shared" si="1"/>
        <v>0.30947736451390134</v>
      </c>
      <c r="X33" s="44">
        <f t="shared" si="2"/>
        <v>86537831.820000008</v>
      </c>
    </row>
    <row r="34" spans="1:24" x14ac:dyDescent="0.35">
      <c r="A34" s="47">
        <v>210040</v>
      </c>
      <c r="B34" s="47" t="s">
        <v>28</v>
      </c>
      <c r="C34" s="44">
        <v>344385511.17000002</v>
      </c>
      <c r="D34" s="44">
        <v>63041327.160000011</v>
      </c>
      <c r="E34" s="44">
        <v>25088884.239999998</v>
      </c>
      <c r="F34" s="44">
        <v>12603482.959999999</v>
      </c>
      <c r="G34" s="44">
        <v>177662165.25</v>
      </c>
      <c r="H34" s="44">
        <v>1329735.5699999998</v>
      </c>
      <c r="I34" s="44">
        <v>28580060.080000002</v>
      </c>
      <c r="J34" s="44">
        <v>8467204.0599999987</v>
      </c>
      <c r="K34" s="44">
        <v>192064876.88999999</v>
      </c>
      <c r="L34" s="44">
        <v>45155411.539999999</v>
      </c>
      <c r="M34" s="44">
        <v>23367483.140000001</v>
      </c>
      <c r="N34" s="44">
        <v>299230099.63</v>
      </c>
      <c r="O34" s="44">
        <v>154294682.11000001</v>
      </c>
      <c r="P34" s="44">
        <v>55677018.590000004</v>
      </c>
      <c r="Q34" s="44">
        <v>28364878.48</v>
      </c>
      <c r="R34" s="43">
        <v>68040.833333333328</v>
      </c>
      <c r="S34" s="43">
        <v>61150.166666666664</v>
      </c>
      <c r="T34" s="46">
        <v>13215.743271178137</v>
      </c>
      <c r="U34" s="45">
        <v>0.13125792485066379</v>
      </c>
      <c r="V34" s="45">
        <v>0.8153420742385914</v>
      </c>
      <c r="W34" s="45">
        <f t="shared" si="1"/>
        <v>8.0310627834407761E-2</v>
      </c>
      <c r="X34" s="44">
        <f t="shared" si="2"/>
        <v>84041897.070000008</v>
      </c>
    </row>
    <row r="35" spans="1:24" x14ac:dyDescent="0.35">
      <c r="A35" s="47">
        <v>210019</v>
      </c>
      <c r="B35" s="47" t="s">
        <v>29</v>
      </c>
      <c r="C35" s="44">
        <v>138596097.34999999</v>
      </c>
      <c r="D35" s="44">
        <v>20383480.740000002</v>
      </c>
      <c r="E35" s="44">
        <v>13689197.639999999</v>
      </c>
      <c r="F35" s="44">
        <v>6765147.75</v>
      </c>
      <c r="G35" s="44">
        <v>65153719.100000001</v>
      </c>
      <c r="H35" s="44">
        <v>1658055.28</v>
      </c>
      <c r="I35" s="44">
        <v>7998141.5100000007</v>
      </c>
      <c r="J35" s="44">
        <v>4514672.96</v>
      </c>
      <c r="K35" s="44">
        <v>98719467.890000001</v>
      </c>
      <c r="L35" s="44">
        <v>77610863.180000007</v>
      </c>
      <c r="M35" s="44">
        <v>38202370.090000004</v>
      </c>
      <c r="N35" s="44">
        <v>60985234.169999987</v>
      </c>
      <c r="O35" s="44">
        <v>26951349.009999998</v>
      </c>
      <c r="P35" s="44">
        <v>85083503.069999993</v>
      </c>
      <c r="Q35" s="44">
        <v>41319763.759999998</v>
      </c>
      <c r="R35" s="43">
        <v>35195.666666666664</v>
      </c>
      <c r="S35" s="43">
        <v>33241.583333333336</v>
      </c>
      <c r="T35" s="46">
        <v>10454.246530553341</v>
      </c>
      <c r="U35" s="45">
        <v>0.56840901890294693</v>
      </c>
      <c r="V35" s="45">
        <v>0.91622025422616227</v>
      </c>
      <c r="W35" s="45">
        <f t="shared" si="1"/>
        <v>0.32397305478431415</v>
      </c>
      <c r="X35" s="44">
        <f t="shared" si="2"/>
        <v>126403266.82999998</v>
      </c>
    </row>
    <row r="36" spans="1:24" x14ac:dyDescent="0.35">
      <c r="A36" s="47">
        <v>210003</v>
      </c>
      <c r="B36" s="48" t="s">
        <v>30</v>
      </c>
      <c r="C36" s="44">
        <v>143690442.37</v>
      </c>
      <c r="D36" s="44">
        <v>28130789.519999996</v>
      </c>
      <c r="E36" s="44">
        <v>11291534.809999999</v>
      </c>
      <c r="F36" s="44">
        <v>7611621.8600000003</v>
      </c>
      <c r="G36" s="44">
        <v>41925156.090000004</v>
      </c>
      <c r="H36" s="44">
        <v>308118.23000000004</v>
      </c>
      <c r="I36" s="44">
        <v>23718247.970000003</v>
      </c>
      <c r="J36" s="44">
        <v>2453769.15</v>
      </c>
      <c r="K36" s="44">
        <v>101176256.94</v>
      </c>
      <c r="L36" s="44">
        <v>22928899.329999998</v>
      </c>
      <c r="M36" s="44">
        <v>4049167.82</v>
      </c>
      <c r="N36" s="44">
        <v>120761543.04000001</v>
      </c>
      <c r="O36" s="44">
        <v>37875988.270000003</v>
      </c>
      <c r="P36" s="44">
        <v>41848310.259999998</v>
      </c>
      <c r="Q36" s="44">
        <v>7637523.3099999996</v>
      </c>
      <c r="R36" s="43">
        <v>34591.666666666664</v>
      </c>
      <c r="S36" s="43">
        <v>28974.666666666668</v>
      </c>
      <c r="T36" s="46">
        <v>11366.345850584215</v>
      </c>
      <c r="U36" s="45">
        <v>0.14534375006103675</v>
      </c>
      <c r="V36" s="45">
        <v>0.54516747933200471</v>
      </c>
      <c r="W36" s="45">
        <f t="shared" si="1"/>
        <v>7.4875444404604766E-2</v>
      </c>
      <c r="X36" s="44">
        <f t="shared" si="2"/>
        <v>49485833.57</v>
      </c>
    </row>
    <row r="37" spans="1:24" x14ac:dyDescent="0.35">
      <c r="A37" s="47">
        <v>210088</v>
      </c>
      <c r="B37" s="48" t="s">
        <v>31</v>
      </c>
      <c r="C37" s="44">
        <v>22946123.700000003</v>
      </c>
      <c r="D37" s="44">
        <v>4502171.1500000013</v>
      </c>
      <c r="E37" s="44">
        <v>2149611.8800000004</v>
      </c>
      <c r="F37" s="44">
        <v>1331934.8699999996</v>
      </c>
      <c r="G37" s="44">
        <v>11102524.720000001</v>
      </c>
      <c r="H37" s="44">
        <v>22873.61</v>
      </c>
      <c r="I37" s="44">
        <v>736683.14999999991</v>
      </c>
      <c r="J37" s="44">
        <v>1101780.1299999999</v>
      </c>
      <c r="K37" s="44">
        <v>20641786.309999999</v>
      </c>
      <c r="L37" s="44">
        <v>0</v>
      </c>
      <c r="M37" s="44">
        <v>0</v>
      </c>
      <c r="N37" s="44">
        <v>22946123.700000003</v>
      </c>
      <c r="O37" s="44">
        <v>11102524.720000001</v>
      </c>
      <c r="P37" s="44">
        <v>0</v>
      </c>
      <c r="Q37" s="44">
        <v>0</v>
      </c>
      <c r="R37" s="43">
        <v>6881.25</v>
      </c>
      <c r="S37" s="43">
        <v>6362.583333333333</v>
      </c>
      <c r="T37" s="46">
        <v>9776.5614052735164</v>
      </c>
      <c r="U37" s="45">
        <v>0</v>
      </c>
      <c r="V37" s="45" t="s">
        <v>95</v>
      </c>
      <c r="W37" s="45">
        <f t="shared" si="1"/>
        <v>0</v>
      </c>
      <c r="X37" s="44">
        <f t="shared" si="2"/>
        <v>0</v>
      </c>
    </row>
    <row r="38" spans="1:24" x14ac:dyDescent="0.35">
      <c r="A38" s="47">
        <v>210057</v>
      </c>
      <c r="B38" s="47" t="s">
        <v>32</v>
      </c>
      <c r="C38" s="44">
        <v>184386996.55999997</v>
      </c>
      <c r="D38" s="44">
        <v>47445543.040000007</v>
      </c>
      <c r="E38" s="44">
        <v>19681710.75</v>
      </c>
      <c r="F38" s="44">
        <v>15428015.950000001</v>
      </c>
      <c r="G38" s="44">
        <v>70751271.740000024</v>
      </c>
      <c r="H38" s="44">
        <v>155784.28999999998</v>
      </c>
      <c r="I38" s="44">
        <v>9077390.7799999993</v>
      </c>
      <c r="J38" s="44">
        <v>7993039.7599999998</v>
      </c>
      <c r="K38" s="44">
        <v>211039475.53</v>
      </c>
      <c r="L38" s="44">
        <v>49092072.369999997</v>
      </c>
      <c r="M38" s="44">
        <v>20555093.16</v>
      </c>
      <c r="N38" s="44">
        <v>135294924.18999997</v>
      </c>
      <c r="O38" s="44">
        <v>50196178.580000028</v>
      </c>
      <c r="P38" s="44">
        <v>63314038.399999999</v>
      </c>
      <c r="Q38" s="44">
        <v>26606169.07</v>
      </c>
      <c r="R38" s="43">
        <v>66287.166666666672</v>
      </c>
      <c r="S38" s="43">
        <v>55934.25</v>
      </c>
      <c r="T38" s="46">
        <v>9372.923249768799</v>
      </c>
      <c r="U38" s="45">
        <v>0.27297812278049394</v>
      </c>
      <c r="V38" s="45">
        <v>0.77454409291967352</v>
      </c>
      <c r="W38" s="45">
        <f t="shared" ref="W38:W55" si="3">(L38+M38)/SUM(C38:K38)</f>
        <v>0.123060393814757</v>
      </c>
      <c r="X38" s="44">
        <f t="shared" si="2"/>
        <v>89920207.469999999</v>
      </c>
    </row>
    <row r="39" spans="1:24" x14ac:dyDescent="0.35">
      <c r="A39" s="47">
        <v>210012</v>
      </c>
      <c r="B39" s="47" t="s">
        <v>33</v>
      </c>
      <c r="C39" s="44">
        <v>344385511.17000002</v>
      </c>
      <c r="D39" s="44">
        <v>63041327.160000011</v>
      </c>
      <c r="E39" s="44">
        <v>25088884.239999998</v>
      </c>
      <c r="F39" s="44">
        <v>12603482.959999999</v>
      </c>
      <c r="G39" s="44">
        <v>177662165.25</v>
      </c>
      <c r="H39" s="44">
        <v>1329735.5699999998</v>
      </c>
      <c r="I39" s="44">
        <v>28580060.080000002</v>
      </c>
      <c r="J39" s="44">
        <v>8467204.0599999987</v>
      </c>
      <c r="K39" s="44">
        <v>192064876.88999999</v>
      </c>
      <c r="L39" s="44">
        <v>90249514.109999999</v>
      </c>
      <c r="M39" s="44">
        <v>46941838.859999999</v>
      </c>
      <c r="N39" s="44">
        <v>254135997.06</v>
      </c>
      <c r="O39" s="44">
        <v>130720326.39</v>
      </c>
      <c r="P39" s="44">
        <v>139620497.96000001</v>
      </c>
      <c r="Q39" s="44">
        <v>69136923.290000007</v>
      </c>
      <c r="R39" s="43">
        <v>68040.833333333328</v>
      </c>
      <c r="S39" s="43">
        <v>61150.166666666664</v>
      </c>
      <c r="T39" s="46">
        <v>13215.743271178137</v>
      </c>
      <c r="U39" s="45">
        <v>0.26279468172486647</v>
      </c>
      <c r="V39" s="45">
        <v>0.65718072271885764</v>
      </c>
      <c r="W39" s="45">
        <f t="shared" si="3"/>
        <v>0.16079186003343751</v>
      </c>
      <c r="X39" s="44">
        <f t="shared" si="2"/>
        <v>208757421.25</v>
      </c>
    </row>
    <row r="40" spans="1:24" x14ac:dyDescent="0.35">
      <c r="A40" s="47">
        <v>210011</v>
      </c>
      <c r="B40" s="47" t="s">
        <v>34</v>
      </c>
      <c r="C40" s="44">
        <v>211941769.24000004</v>
      </c>
      <c r="D40" s="44">
        <v>43180611.29999999</v>
      </c>
      <c r="E40" s="44">
        <v>18273904.640000001</v>
      </c>
      <c r="F40" s="44">
        <v>9415384.6499999985</v>
      </c>
      <c r="G40" s="44">
        <v>104279442.52999999</v>
      </c>
      <c r="H40" s="44">
        <v>645922.7300000001</v>
      </c>
      <c r="I40" s="44">
        <v>15864163.220000001</v>
      </c>
      <c r="J40" s="44">
        <v>5545218.3299999991</v>
      </c>
      <c r="K40" s="44">
        <v>130245013.09</v>
      </c>
      <c r="L40" s="44">
        <v>51020885.060000002</v>
      </c>
      <c r="M40" s="44">
        <v>26651840.539999999</v>
      </c>
      <c r="N40" s="44">
        <v>160920884.18000004</v>
      </c>
      <c r="O40" s="44">
        <v>77627601.98999998</v>
      </c>
      <c r="P40" s="44">
        <v>78243393.829999998</v>
      </c>
      <c r="Q40" s="44">
        <v>39292651.93</v>
      </c>
      <c r="R40" s="43">
        <v>48037</v>
      </c>
      <c r="S40" s="43">
        <v>42903.666666666664</v>
      </c>
      <c r="T40" s="46">
        <v>11867.740647341558</v>
      </c>
      <c r="U40" s="45">
        <v>0.24562781593694727</v>
      </c>
      <c r="V40" s="45">
        <v>0.6608417451664319</v>
      </c>
      <c r="W40" s="45">
        <f t="shared" si="3"/>
        <v>0.1440006668976557</v>
      </c>
      <c r="X40" s="44">
        <f t="shared" si="2"/>
        <v>117536045.75999999</v>
      </c>
    </row>
    <row r="41" spans="1:24" x14ac:dyDescent="0.35">
      <c r="A41" s="47">
        <v>210022</v>
      </c>
      <c r="B41" s="47" t="s">
        <v>35</v>
      </c>
      <c r="C41" s="44">
        <v>217471373.65000001</v>
      </c>
      <c r="D41" s="44">
        <v>59533627.859999999</v>
      </c>
      <c r="E41" s="44">
        <v>24952649.839999996</v>
      </c>
      <c r="F41" s="44">
        <v>20587823.679999996</v>
      </c>
      <c r="G41" s="44">
        <v>82063019.439999998</v>
      </c>
      <c r="H41" s="44">
        <v>107243.05000000002</v>
      </c>
      <c r="I41" s="44">
        <v>10085120.18</v>
      </c>
      <c r="J41" s="44">
        <v>11192355.460000003</v>
      </c>
      <c r="K41" s="44">
        <v>254975849.55000001</v>
      </c>
      <c r="L41" s="44">
        <v>45901219.710000001</v>
      </c>
      <c r="M41" s="44">
        <v>16296351.539999999</v>
      </c>
      <c r="N41" s="44">
        <v>171570153.94</v>
      </c>
      <c r="O41" s="44">
        <v>65766667.899999999</v>
      </c>
      <c r="P41" s="44">
        <v>62838087.200000003</v>
      </c>
      <c r="Q41" s="44">
        <v>22532542.239999998</v>
      </c>
      <c r="R41" s="43">
        <v>80861.75</v>
      </c>
      <c r="S41" s="43">
        <v>68061.083333333328</v>
      </c>
      <c r="T41" s="46">
        <v>9255.0555971407393</v>
      </c>
      <c r="U41" s="45">
        <v>0.20764751122022812</v>
      </c>
      <c r="V41" s="45">
        <v>0.7285593611994341</v>
      </c>
      <c r="W41" s="45">
        <f t="shared" si="3"/>
        <v>9.1336853105304261E-2</v>
      </c>
      <c r="X41" s="44">
        <f t="shared" si="2"/>
        <v>85370629.439999998</v>
      </c>
    </row>
    <row r="42" spans="1:24" x14ac:dyDescent="0.35">
      <c r="A42" s="47">
        <v>210009</v>
      </c>
      <c r="B42" s="47" t="s">
        <v>16</v>
      </c>
      <c r="C42" s="44">
        <v>161660290.19999999</v>
      </c>
      <c r="D42" s="44">
        <v>26370113.32</v>
      </c>
      <c r="E42" s="44">
        <v>10168664.470000003</v>
      </c>
      <c r="F42" s="44">
        <v>4576518.8900000006</v>
      </c>
      <c r="G42" s="44">
        <v>73289595.889999986</v>
      </c>
      <c r="H42" s="44">
        <v>1185636.9400000002</v>
      </c>
      <c r="I42" s="44">
        <v>10633836.700000001</v>
      </c>
      <c r="J42" s="44">
        <v>2839995.6899999995</v>
      </c>
      <c r="K42" s="44">
        <v>67677197.810000002</v>
      </c>
      <c r="L42" s="44">
        <v>37753486.799999997</v>
      </c>
      <c r="M42" s="44">
        <v>16562521.42</v>
      </c>
      <c r="N42" s="44">
        <v>123906803.39999999</v>
      </c>
      <c r="O42" s="44">
        <v>56727074.469999984</v>
      </c>
      <c r="P42" s="44">
        <v>260704720.72999999</v>
      </c>
      <c r="Q42" s="44">
        <v>119475451.22</v>
      </c>
      <c r="R42" s="43">
        <v>26462.166666666668</v>
      </c>
      <c r="S42" s="43">
        <v>24328.416666666668</v>
      </c>
      <c r="T42" s="46">
        <v>14059.741354446</v>
      </c>
      <c r="U42" s="45">
        <v>0.23118124943118165</v>
      </c>
      <c r="V42" s="45">
        <v>0.14286912424023906</v>
      </c>
      <c r="W42" s="45">
        <f t="shared" si="3"/>
        <v>0.15155057998065455</v>
      </c>
      <c r="X42" s="44">
        <f t="shared" si="2"/>
        <v>380180171.94999999</v>
      </c>
    </row>
    <row r="43" spans="1:24" x14ac:dyDescent="0.35">
      <c r="A43" s="47">
        <v>210032</v>
      </c>
      <c r="B43" s="47" t="s">
        <v>36</v>
      </c>
      <c r="C43" s="44">
        <v>62055987.270000003</v>
      </c>
      <c r="D43" s="44">
        <v>10022272.460000001</v>
      </c>
      <c r="E43" s="44">
        <v>5057331.9600000009</v>
      </c>
      <c r="F43" s="44">
        <v>5264415.1500000004</v>
      </c>
      <c r="G43" s="44">
        <v>30083368.659999996</v>
      </c>
      <c r="H43" s="44">
        <v>253704.53999999998</v>
      </c>
      <c r="I43" s="44">
        <v>2098471.9500000002</v>
      </c>
      <c r="J43" s="44">
        <v>1198072.6399999999</v>
      </c>
      <c r="K43" s="44">
        <v>47977646.170000002</v>
      </c>
      <c r="L43" s="44">
        <v>26299530.399999999</v>
      </c>
      <c r="M43" s="44">
        <v>14898094.550000001</v>
      </c>
      <c r="N43" s="44">
        <v>35756456.870000005</v>
      </c>
      <c r="O43" s="44">
        <v>15185274.109999996</v>
      </c>
      <c r="P43" s="44">
        <v>28740673.149999999</v>
      </c>
      <c r="Q43" s="44">
        <v>16073704.26</v>
      </c>
      <c r="R43" s="43">
        <v>16477.916666666668</v>
      </c>
      <c r="S43" s="43">
        <v>15270.583333333334</v>
      </c>
      <c r="T43" s="46">
        <v>10344.977461368991</v>
      </c>
      <c r="U43" s="45">
        <v>0.44712299683642903</v>
      </c>
      <c r="V43" s="45">
        <v>0.9192948185598816</v>
      </c>
      <c r="W43" s="45">
        <f t="shared" si="3"/>
        <v>0.25118776745677163</v>
      </c>
      <c r="X43" s="44">
        <f t="shared" si="2"/>
        <v>44814377.409999996</v>
      </c>
    </row>
    <row r="44" spans="1:24" x14ac:dyDescent="0.35">
      <c r="A44" s="47">
        <v>210043</v>
      </c>
      <c r="B44" s="47" t="s">
        <v>75</v>
      </c>
      <c r="C44" s="44">
        <v>132144542.24999999</v>
      </c>
      <c r="D44" s="44">
        <v>21736638.200000003</v>
      </c>
      <c r="E44" s="44">
        <v>10555860.140000001</v>
      </c>
      <c r="F44" s="44">
        <v>5700513.2000000002</v>
      </c>
      <c r="G44" s="44">
        <v>52064087.349999987</v>
      </c>
      <c r="H44" s="44">
        <v>275653.61</v>
      </c>
      <c r="I44" s="44">
        <v>7624448.3500000006</v>
      </c>
      <c r="J44" s="44">
        <v>1865680.79</v>
      </c>
      <c r="K44" s="44">
        <v>90424504.909999996</v>
      </c>
      <c r="L44" s="44">
        <v>55122493.509999998</v>
      </c>
      <c r="M44" s="44">
        <v>23418350.550000001</v>
      </c>
      <c r="N44" s="44">
        <v>77022048.73999998</v>
      </c>
      <c r="O44" s="44">
        <v>28645736.799999986</v>
      </c>
      <c r="P44" s="44">
        <v>93454040.189999998</v>
      </c>
      <c r="Q44" s="44">
        <v>38432676.939999998</v>
      </c>
      <c r="R44" s="43">
        <v>29046.5</v>
      </c>
      <c r="S44" s="43">
        <v>26523.166666666668</v>
      </c>
      <c r="T44" s="46">
        <v>11597.849879917323</v>
      </c>
      <c r="U44" s="45">
        <v>0.4263689721298487</v>
      </c>
      <c r="V44" s="45">
        <v>0.59551746960675911</v>
      </c>
      <c r="W44" s="45">
        <f t="shared" si="3"/>
        <v>0.24361913883000416</v>
      </c>
      <c r="X44" s="44">
        <f t="shared" si="2"/>
        <v>131886717.13</v>
      </c>
    </row>
    <row r="45" spans="1:24" x14ac:dyDescent="0.35">
      <c r="A45" s="47">
        <v>210035</v>
      </c>
      <c r="B45" s="47" t="s">
        <v>76</v>
      </c>
      <c r="C45" s="44">
        <v>54046218.360000007</v>
      </c>
      <c r="D45" s="44">
        <v>9295735.0300000012</v>
      </c>
      <c r="E45" s="44">
        <v>3527050.76</v>
      </c>
      <c r="F45" s="44">
        <v>1300636.5100000002</v>
      </c>
      <c r="G45" s="44">
        <v>17419065.549999997</v>
      </c>
      <c r="H45" s="44">
        <v>87573.659999999989</v>
      </c>
      <c r="I45" s="44">
        <v>4693390.0200000005</v>
      </c>
      <c r="J45" s="44">
        <v>879262.71999999997</v>
      </c>
      <c r="K45" s="44">
        <v>41858771.649999999</v>
      </c>
      <c r="L45" s="44">
        <v>19322144.91</v>
      </c>
      <c r="M45" s="44">
        <v>8019700.2699999996</v>
      </c>
      <c r="N45" s="44">
        <v>34724073.450000003</v>
      </c>
      <c r="O45" s="44">
        <v>9399365.2799999975</v>
      </c>
      <c r="P45" s="44">
        <v>31766971.800000001</v>
      </c>
      <c r="Q45" s="44">
        <v>14299359.25</v>
      </c>
      <c r="R45" s="43">
        <v>12903.25</v>
      </c>
      <c r="S45" s="43">
        <v>11661.5</v>
      </c>
      <c r="T45" s="46">
        <v>10851.723070418804</v>
      </c>
      <c r="U45" s="45">
        <v>0.38258919133985431</v>
      </c>
      <c r="V45" s="45">
        <v>0.59353207769734029</v>
      </c>
      <c r="W45" s="45">
        <f t="shared" si="3"/>
        <v>0.20541143979609947</v>
      </c>
      <c r="X45" s="44">
        <f t="shared" si="2"/>
        <v>46066331.049999997</v>
      </c>
    </row>
    <row r="46" spans="1:24" x14ac:dyDescent="0.35">
      <c r="A46" s="47">
        <v>210006</v>
      </c>
      <c r="B46" s="47" t="s">
        <v>77</v>
      </c>
      <c r="C46" s="44">
        <v>35602884.440000005</v>
      </c>
      <c r="D46" s="44">
        <v>6264682.5899999999</v>
      </c>
      <c r="E46" s="44">
        <v>2734918.28</v>
      </c>
      <c r="F46" s="44">
        <v>1980791.78</v>
      </c>
      <c r="G46" s="44">
        <v>19816879.050000001</v>
      </c>
      <c r="H46" s="44">
        <v>130628.48000000001</v>
      </c>
      <c r="I46" s="44">
        <v>1990231.78</v>
      </c>
      <c r="J46" s="44">
        <v>656904.29</v>
      </c>
      <c r="K46" s="44">
        <v>27878285.030000001</v>
      </c>
      <c r="L46" s="44">
        <v>12734571.73</v>
      </c>
      <c r="M46" s="44">
        <v>7739648.9699999997</v>
      </c>
      <c r="N46" s="44">
        <v>22868312.710000005</v>
      </c>
      <c r="O46" s="44">
        <v>12077230.080000002</v>
      </c>
      <c r="P46" s="44">
        <v>19473619.739999998</v>
      </c>
      <c r="Q46" s="44">
        <v>11567937.630000001</v>
      </c>
      <c r="R46" s="43">
        <v>9652.5833333333339</v>
      </c>
      <c r="S46" s="43">
        <v>8805</v>
      </c>
      <c r="T46" s="46">
        <v>10558.293749332428</v>
      </c>
      <c r="U46" s="45">
        <v>0.36943897647081053</v>
      </c>
      <c r="V46" s="45">
        <v>0.65957453280959533</v>
      </c>
      <c r="W46" s="45">
        <f t="shared" si="3"/>
        <v>0.21095220597296599</v>
      </c>
      <c r="X46" s="44">
        <f t="shared" si="2"/>
        <v>31041557.369999997</v>
      </c>
    </row>
    <row r="47" spans="1:24" x14ac:dyDescent="0.35">
      <c r="A47" s="47">
        <v>210002</v>
      </c>
      <c r="B47" s="47" t="s">
        <v>78</v>
      </c>
      <c r="C47" s="44">
        <v>156536516.98000002</v>
      </c>
      <c r="D47" s="44">
        <v>30609853.68</v>
      </c>
      <c r="E47" s="44">
        <v>9664841.0199999996</v>
      </c>
      <c r="F47" s="44">
        <v>4456718.6900000004</v>
      </c>
      <c r="G47" s="44">
        <v>86533628.459999993</v>
      </c>
      <c r="H47" s="44">
        <v>1274486.4500000002</v>
      </c>
      <c r="I47" s="44">
        <v>15032922.509999998</v>
      </c>
      <c r="J47" s="44">
        <v>3501345.24</v>
      </c>
      <c r="K47" s="44">
        <v>67162364.920000002</v>
      </c>
      <c r="L47" s="44">
        <v>30930330.52</v>
      </c>
      <c r="M47" s="44">
        <v>16286524.119999999</v>
      </c>
      <c r="N47" s="44">
        <v>125606186.46000002</v>
      </c>
      <c r="O47" s="44">
        <v>70247104.339999989</v>
      </c>
      <c r="P47" s="44">
        <v>259688897.21000001</v>
      </c>
      <c r="Q47" s="44">
        <v>73292260.519999996</v>
      </c>
      <c r="R47" s="43">
        <v>27447.833333333332</v>
      </c>
      <c r="S47" s="43">
        <v>24838.75</v>
      </c>
      <c r="T47" s="46">
        <v>14317.988556186612</v>
      </c>
      <c r="U47" s="45">
        <v>0.19425197016494614</v>
      </c>
      <c r="V47" s="45">
        <v>0.14180037982295113</v>
      </c>
      <c r="W47" s="45">
        <f t="shared" si="3"/>
        <v>0.12598798529891603</v>
      </c>
      <c r="X47" s="44">
        <f t="shared" si="2"/>
        <v>332981157.73000002</v>
      </c>
    </row>
    <row r="48" spans="1:24" x14ac:dyDescent="0.35">
      <c r="A48" s="47">
        <v>210038</v>
      </c>
      <c r="B48" s="47" t="s">
        <v>79</v>
      </c>
      <c r="C48" s="44">
        <v>273306050.04000002</v>
      </c>
      <c r="D48" s="44">
        <v>50618532.430000007</v>
      </c>
      <c r="E48" s="44">
        <v>16966105.66</v>
      </c>
      <c r="F48" s="44">
        <v>7854168.5999999996</v>
      </c>
      <c r="G48" s="44">
        <v>143848273.79999995</v>
      </c>
      <c r="H48" s="44">
        <v>1581554.6600000004</v>
      </c>
      <c r="I48" s="44">
        <v>27962034.25</v>
      </c>
      <c r="J48" s="44">
        <v>6187088.3199999994</v>
      </c>
      <c r="K48" s="44">
        <v>123075327.61</v>
      </c>
      <c r="L48" s="44">
        <v>18330214.539999999</v>
      </c>
      <c r="M48" s="44">
        <v>11161366.15</v>
      </c>
      <c r="N48" s="44">
        <v>254975835.50000003</v>
      </c>
      <c r="O48" s="44">
        <v>132686907.64999995</v>
      </c>
      <c r="P48" s="44">
        <v>32626431.120000001</v>
      </c>
      <c r="Q48" s="44">
        <v>18516736.850000001</v>
      </c>
      <c r="R48" s="43">
        <v>47314.666666666664</v>
      </c>
      <c r="S48" s="43">
        <v>42909</v>
      </c>
      <c r="T48" s="46">
        <v>14424.15441881894</v>
      </c>
      <c r="U48" s="45">
        <v>7.0697051437758868E-2</v>
      </c>
      <c r="V48" s="45">
        <v>0.5766475144304597</v>
      </c>
      <c r="W48" s="45">
        <f t="shared" si="3"/>
        <v>4.5274209142522948E-2</v>
      </c>
      <c r="X48" s="44">
        <f t="shared" si="2"/>
        <v>51143167.969999999</v>
      </c>
    </row>
    <row r="49" spans="1:24" x14ac:dyDescent="0.35">
      <c r="A49" s="47">
        <v>210030</v>
      </c>
      <c r="B49" s="47" t="s">
        <v>81</v>
      </c>
      <c r="C49" s="44">
        <v>23245605.619999997</v>
      </c>
      <c r="D49" s="44">
        <v>4150241.62</v>
      </c>
      <c r="E49" s="44">
        <v>1123118.6100000001</v>
      </c>
      <c r="F49" s="44">
        <v>763887.09000000008</v>
      </c>
      <c r="G49" s="44">
        <v>13247921.74</v>
      </c>
      <c r="H49" s="44">
        <v>10099.11</v>
      </c>
      <c r="I49" s="44">
        <v>713217.29</v>
      </c>
      <c r="J49" s="44">
        <v>1158143.02</v>
      </c>
      <c r="K49" s="44">
        <v>16450068.470000001</v>
      </c>
      <c r="L49" s="44">
        <v>10833537.960000001</v>
      </c>
      <c r="M49" s="44">
        <v>8475188.4299999997</v>
      </c>
      <c r="N49" s="44">
        <v>12412067.659999996</v>
      </c>
      <c r="O49" s="44">
        <v>4772733.3100000005</v>
      </c>
      <c r="P49" s="44">
        <v>15096074.25</v>
      </c>
      <c r="Q49" s="44">
        <v>11338726.57</v>
      </c>
      <c r="R49" s="43">
        <v>5181.666666666667</v>
      </c>
      <c r="S49" s="43">
        <v>4889.333333333333</v>
      </c>
      <c r="T49" s="46">
        <v>12110.087835227398</v>
      </c>
      <c r="U49" s="45">
        <v>0.52910002915103249</v>
      </c>
      <c r="V49" s="45">
        <v>0.73042829115593089</v>
      </c>
      <c r="W49" s="45">
        <f t="shared" si="3"/>
        <v>0.31725264366710931</v>
      </c>
      <c r="X49" s="44">
        <f t="shared" si="2"/>
        <v>26434800.82</v>
      </c>
    </row>
    <row r="50" spans="1:24" x14ac:dyDescent="0.35">
      <c r="A50" s="47">
        <v>210010</v>
      </c>
      <c r="B50" s="47" t="s">
        <v>82</v>
      </c>
      <c r="C50" s="44">
        <v>25505464.740000002</v>
      </c>
      <c r="D50" s="44">
        <v>4434236.4400000004</v>
      </c>
      <c r="E50" s="44">
        <v>2331606.17</v>
      </c>
      <c r="F50" s="44">
        <v>548898.62</v>
      </c>
      <c r="G50" s="44">
        <v>12105447.15</v>
      </c>
      <c r="H50" s="44">
        <v>325969.91999999998</v>
      </c>
      <c r="I50" s="44">
        <v>1498179.9000000004</v>
      </c>
      <c r="J50" s="44">
        <v>1185135.75</v>
      </c>
      <c r="K50" s="44">
        <v>15941898.48</v>
      </c>
      <c r="L50" s="44">
        <v>0</v>
      </c>
      <c r="M50" s="44">
        <v>0</v>
      </c>
      <c r="N50" s="44">
        <v>25505464.740000002</v>
      </c>
      <c r="O50" s="44">
        <v>12105447.15</v>
      </c>
      <c r="P50" s="44">
        <v>0</v>
      </c>
      <c r="Q50" s="44">
        <v>0</v>
      </c>
      <c r="R50" s="43">
        <v>5250.333333333333</v>
      </c>
      <c r="S50" s="43">
        <v>4950.583333333333</v>
      </c>
      <c r="T50" s="46">
        <v>12524.398538475689</v>
      </c>
      <c r="U50" s="45">
        <v>0</v>
      </c>
      <c r="V50" s="45" t="s">
        <v>95</v>
      </c>
      <c r="W50" s="45">
        <f t="shared" si="3"/>
        <v>0</v>
      </c>
      <c r="X50" s="44">
        <f t="shared" si="2"/>
        <v>0</v>
      </c>
    </row>
    <row r="51" spans="1:24" x14ac:dyDescent="0.35">
      <c r="A51" s="47">
        <v>210037</v>
      </c>
      <c r="B51" s="47" t="s">
        <v>83</v>
      </c>
      <c r="C51" s="44">
        <v>74094970.920000002</v>
      </c>
      <c r="D51" s="44">
        <v>13470278.870000003</v>
      </c>
      <c r="E51" s="44">
        <v>6679528.1000000006</v>
      </c>
      <c r="F51" s="44">
        <v>2321159.8499999996</v>
      </c>
      <c r="G51" s="44">
        <v>36832900.429999992</v>
      </c>
      <c r="H51" s="44">
        <v>977491.44</v>
      </c>
      <c r="I51" s="44">
        <v>3402821.66</v>
      </c>
      <c r="J51" s="44">
        <v>4451251.6600000011</v>
      </c>
      <c r="K51" s="44">
        <v>56185794.009999998</v>
      </c>
      <c r="L51" s="44">
        <v>41127055.060000002</v>
      </c>
      <c r="M51" s="44">
        <v>26711752.309999999</v>
      </c>
      <c r="N51" s="44">
        <v>32967915.859999999</v>
      </c>
      <c r="O51" s="44">
        <v>10121148.119999994</v>
      </c>
      <c r="P51" s="44">
        <v>62398312.479999997</v>
      </c>
      <c r="Q51" s="44">
        <v>42347305.950000003</v>
      </c>
      <c r="R51" s="43">
        <v>18172.5</v>
      </c>
      <c r="S51" s="43">
        <v>17127.75</v>
      </c>
      <c r="T51" s="46">
        <v>11260.355401738385</v>
      </c>
      <c r="U51" s="45">
        <v>0.61155782171240602</v>
      </c>
      <c r="V51" s="45">
        <v>0.64765293657925849</v>
      </c>
      <c r="W51" s="45">
        <f t="shared" si="3"/>
        <v>0.34190156053900234</v>
      </c>
      <c r="X51" s="44">
        <f t="shared" si="2"/>
        <v>104745618.43000001</v>
      </c>
    </row>
    <row r="52" spans="1:24" x14ac:dyDescent="0.35">
      <c r="A52" s="47">
        <v>210063</v>
      </c>
      <c r="B52" s="47" t="s">
        <v>84</v>
      </c>
      <c r="C52" s="44">
        <v>470733957.07000005</v>
      </c>
      <c r="D52" s="44">
        <v>89950676.270000011</v>
      </c>
      <c r="E52" s="44">
        <v>38707427.900000006</v>
      </c>
      <c r="F52" s="44">
        <v>24230439.760000002</v>
      </c>
      <c r="G52" s="44">
        <v>225575498.56999999</v>
      </c>
      <c r="H52" s="44">
        <v>924625.24000000011</v>
      </c>
      <c r="I52" s="44">
        <v>24189303.139999997</v>
      </c>
      <c r="J52" s="44">
        <v>13965657.539999999</v>
      </c>
      <c r="K52" s="44">
        <v>305440093.55000001</v>
      </c>
      <c r="L52" s="44">
        <v>54743309.670000002</v>
      </c>
      <c r="M52" s="44">
        <v>23675283.059999999</v>
      </c>
      <c r="N52" s="44">
        <v>415990647.40000004</v>
      </c>
      <c r="O52" s="44">
        <v>201900215.50999999</v>
      </c>
      <c r="P52" s="44">
        <v>92820472.140000001</v>
      </c>
      <c r="Q52" s="44">
        <v>38262242.829999998</v>
      </c>
      <c r="R52" s="43">
        <v>104338.33333333333</v>
      </c>
      <c r="S52" s="43">
        <v>94653</v>
      </c>
      <c r="T52" s="46">
        <v>11999.927715736078</v>
      </c>
      <c r="U52" s="45">
        <v>0.11262031858798038</v>
      </c>
      <c r="V52" s="45">
        <v>0.59823747736646382</v>
      </c>
      <c r="W52" s="45">
        <f t="shared" si="3"/>
        <v>6.5692746372881944E-2</v>
      </c>
      <c r="X52" s="44">
        <f t="shared" si="2"/>
        <v>131082714.97</v>
      </c>
    </row>
    <row r="53" spans="1:24" x14ac:dyDescent="0.35">
      <c r="A53" s="47">
        <v>210049</v>
      </c>
      <c r="B53" s="47" t="s">
        <v>85</v>
      </c>
      <c r="C53" s="44">
        <v>100989770.56</v>
      </c>
      <c r="D53" s="44">
        <v>18509242.129999999</v>
      </c>
      <c r="E53" s="44">
        <v>8653010.4600000009</v>
      </c>
      <c r="F53" s="44">
        <v>6717171.7400000002</v>
      </c>
      <c r="G53" s="44">
        <v>55685499.409999996</v>
      </c>
      <c r="H53" s="44">
        <v>88150.77</v>
      </c>
      <c r="I53" s="44">
        <v>4025351.5700000003</v>
      </c>
      <c r="J53" s="44">
        <v>1857441.5899999999</v>
      </c>
      <c r="K53" s="44">
        <v>82501061.319999993</v>
      </c>
      <c r="L53" s="44">
        <v>37987523.920000002</v>
      </c>
      <c r="M53" s="44">
        <v>29987839.879999999</v>
      </c>
      <c r="N53" s="44">
        <v>63002246.640000001</v>
      </c>
      <c r="O53" s="44">
        <v>25697659.529999997</v>
      </c>
      <c r="P53" s="44">
        <v>57880641.090000004</v>
      </c>
      <c r="Q53" s="44">
        <v>45926631.009999998</v>
      </c>
      <c r="R53" s="43">
        <v>26391.833333333332</v>
      </c>
      <c r="S53" s="43">
        <v>24125.166666666668</v>
      </c>
      <c r="T53" s="46">
        <v>11085.661777602156</v>
      </c>
      <c r="U53" s="45">
        <v>0.4338614754773733</v>
      </c>
      <c r="V53" s="45">
        <v>0.65482275398314793</v>
      </c>
      <c r="W53" s="45">
        <f t="shared" si="3"/>
        <v>0.2436159833794658</v>
      </c>
      <c r="X53" s="44">
        <f t="shared" si="2"/>
        <v>103807272.09999999</v>
      </c>
    </row>
    <row r="54" spans="1:24" x14ac:dyDescent="0.35">
      <c r="A54" s="47">
        <v>210016</v>
      </c>
      <c r="B54" s="47" t="s">
        <v>37</v>
      </c>
      <c r="C54" s="44">
        <v>356346872.49000001</v>
      </c>
      <c r="D54" s="44">
        <v>85428002.980000019</v>
      </c>
      <c r="E54" s="44">
        <v>32098280.029999997</v>
      </c>
      <c r="F54" s="44">
        <v>23330350.219999995</v>
      </c>
      <c r="G54" s="44">
        <v>113404066.22999999</v>
      </c>
      <c r="H54" s="44">
        <v>499797.45999999996</v>
      </c>
      <c r="I54" s="44">
        <v>35601789.030000001</v>
      </c>
      <c r="J54" s="44">
        <v>10779538.880000001</v>
      </c>
      <c r="K54" s="44">
        <v>307377670.68000001</v>
      </c>
      <c r="L54" s="44">
        <v>34568107.100000001</v>
      </c>
      <c r="M54" s="44">
        <v>14171053.960000001</v>
      </c>
      <c r="N54" s="44">
        <v>321778765.38999999</v>
      </c>
      <c r="O54" s="44">
        <v>99233012.269999981</v>
      </c>
      <c r="P54" s="44">
        <v>45029353.280000001</v>
      </c>
      <c r="Q54" s="44">
        <v>20025609.870000001</v>
      </c>
      <c r="R54" s="43">
        <v>99959.25</v>
      </c>
      <c r="S54" s="43">
        <v>84509.25</v>
      </c>
      <c r="T54" s="46">
        <v>10507.92795219156</v>
      </c>
      <c r="U54" s="45">
        <v>0.1037553244551396</v>
      </c>
      <c r="V54" s="45">
        <v>0.74919973357943559</v>
      </c>
      <c r="W54" s="45">
        <f t="shared" si="3"/>
        <v>5.0513897754595589E-2</v>
      </c>
      <c r="X54" s="44">
        <f t="shared" si="2"/>
        <v>65054963.150000006</v>
      </c>
    </row>
    <row r="55" spans="1:24" x14ac:dyDescent="0.35">
      <c r="A55" s="47">
        <v>210027</v>
      </c>
      <c r="B55" s="47" t="s">
        <v>38</v>
      </c>
      <c r="C55" s="44">
        <v>74479507.969999999</v>
      </c>
      <c r="D55" s="44">
        <v>15196913.310000001</v>
      </c>
      <c r="E55" s="44">
        <v>3949013.52</v>
      </c>
      <c r="F55" s="44">
        <v>1534107.72</v>
      </c>
      <c r="G55" s="44">
        <v>37524917.880000003</v>
      </c>
      <c r="H55" s="44">
        <v>716536.12000000011</v>
      </c>
      <c r="I55" s="44">
        <v>2677234.6100000003</v>
      </c>
      <c r="J55" s="44">
        <v>4822749.4100000011</v>
      </c>
      <c r="K55" s="44">
        <v>45542029.5</v>
      </c>
      <c r="L55" s="44">
        <v>58627052.700000003</v>
      </c>
      <c r="M55" s="44">
        <v>31463340.359999999</v>
      </c>
      <c r="N55" s="44">
        <v>15852455.269999996</v>
      </c>
      <c r="O55" s="44">
        <v>6061577.5200000033</v>
      </c>
      <c r="P55" s="44">
        <v>63859494.93</v>
      </c>
      <c r="Q55" s="44">
        <v>33521778.539999999</v>
      </c>
      <c r="R55" s="43">
        <v>16877.583333333332</v>
      </c>
      <c r="S55" s="43">
        <v>16202</v>
      </c>
      <c r="T55" s="46">
        <v>11272.307245598338</v>
      </c>
      <c r="U55" s="45">
        <v>0.80434672448258437</v>
      </c>
      <c r="V55" s="45">
        <v>0.92513057028109125</v>
      </c>
      <c r="W55" s="45">
        <f t="shared" si="3"/>
        <v>0.48320606409793398</v>
      </c>
      <c r="X55" s="44">
        <f t="shared" si="2"/>
        <v>97381273.469999999</v>
      </c>
    </row>
  </sheetData>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5"/>
  <sheetViews>
    <sheetView topLeftCell="I1" workbookViewId="0">
      <selection activeCell="X5" sqref="X5:X6"/>
    </sheetView>
  </sheetViews>
  <sheetFormatPr defaultColWidth="9.1796875" defaultRowHeight="14.5" x14ac:dyDescent="0.35"/>
  <cols>
    <col min="1" max="1" width="9.1796875" style="7"/>
    <col min="2" max="2" width="56.54296875" style="7" bestFit="1" customWidth="1"/>
    <col min="3" max="4" width="12.81640625" style="44" bestFit="1" customWidth="1"/>
    <col min="5" max="6" width="11.81640625" style="44" bestFit="1" customWidth="1"/>
    <col min="7" max="7" width="12.81640625" style="44" bestFit="1" customWidth="1"/>
    <col min="8" max="8" width="10.81640625" style="44" bestFit="1" customWidth="1"/>
    <col min="9" max="10" width="11.81640625" style="44" bestFit="1" customWidth="1"/>
    <col min="11" max="12" width="12.81640625" style="44" bestFit="1" customWidth="1"/>
    <col min="13" max="13" width="11.81640625" style="44" bestFit="1" customWidth="1"/>
    <col min="14" max="15" width="12.81640625" style="44" bestFit="1" customWidth="1"/>
    <col min="16" max="16" width="18.54296875" style="44" customWidth="1"/>
    <col min="17" max="17" width="18.26953125" style="44" customWidth="1"/>
    <col min="18" max="19" width="9.1796875" style="43"/>
    <col min="20" max="20" width="10.81640625" style="7" bestFit="1" customWidth="1"/>
    <col min="21" max="23" width="9.1796875" style="7"/>
    <col min="24" max="24" width="12.81640625" style="7" bestFit="1" customWidth="1"/>
    <col min="25" max="16384" width="9.1796875" style="7"/>
  </cols>
  <sheetData>
    <row r="1" spans="1:24" x14ac:dyDescent="0.35">
      <c r="A1" s="7" t="s">
        <v>120</v>
      </c>
    </row>
    <row r="2" spans="1:24" x14ac:dyDescent="0.35">
      <c r="A2" s="7">
        <v>2014</v>
      </c>
      <c r="B2" s="7" t="s">
        <v>119</v>
      </c>
    </row>
    <row r="3" spans="1:24" x14ac:dyDescent="0.35">
      <c r="W3" s="45">
        <f>SUMPRODUCT(W6:W55,S6:S55)/SUM(S6:S55)</f>
        <v>0.12643568561099494</v>
      </c>
    </row>
    <row r="5" spans="1:24" s="49" customFormat="1" ht="87" x14ac:dyDescent="0.35">
      <c r="A5" s="49" t="s">
        <v>118</v>
      </c>
      <c r="B5" s="49" t="s">
        <v>117</v>
      </c>
      <c r="C5" s="51" t="s">
        <v>116</v>
      </c>
      <c r="D5" s="51" t="s">
        <v>115</v>
      </c>
      <c r="E5" s="51" t="s">
        <v>114</v>
      </c>
      <c r="F5" s="51" t="s">
        <v>122</v>
      </c>
      <c r="G5" s="51" t="s">
        <v>112</v>
      </c>
      <c r="H5" s="51" t="s">
        <v>111</v>
      </c>
      <c r="I5" s="51" t="s">
        <v>110</v>
      </c>
      <c r="J5" s="51" t="s">
        <v>109</v>
      </c>
      <c r="K5" s="51" t="s">
        <v>108</v>
      </c>
      <c r="L5" s="51" t="s">
        <v>107</v>
      </c>
      <c r="M5" s="51" t="s">
        <v>106</v>
      </c>
      <c r="N5" s="51" t="s">
        <v>105</v>
      </c>
      <c r="O5" s="51" t="s">
        <v>104</v>
      </c>
      <c r="P5" s="51" t="s">
        <v>103</v>
      </c>
      <c r="Q5" s="51" t="s">
        <v>121</v>
      </c>
      <c r="R5" s="50" t="s">
        <v>101</v>
      </c>
      <c r="S5" s="50" t="s">
        <v>100</v>
      </c>
      <c r="T5" s="49" t="s">
        <v>99</v>
      </c>
      <c r="U5" s="49" t="s">
        <v>98</v>
      </c>
      <c r="V5" s="49" t="s">
        <v>97</v>
      </c>
      <c r="W5" s="49" t="s">
        <v>96</v>
      </c>
      <c r="X5" s="49" t="s">
        <v>94</v>
      </c>
    </row>
    <row r="6" spans="1:24" x14ac:dyDescent="0.35">
      <c r="A6" s="47">
        <v>210023</v>
      </c>
      <c r="B6" s="47" t="s">
        <v>0</v>
      </c>
      <c r="C6" s="44">
        <v>114471614.33</v>
      </c>
      <c r="D6" s="44">
        <v>28405268</v>
      </c>
      <c r="E6" s="44">
        <v>12479391.779999997</v>
      </c>
      <c r="F6" s="44">
        <v>10210251.050000001</v>
      </c>
      <c r="G6" s="44">
        <v>57322303.260000005</v>
      </c>
      <c r="H6" s="44">
        <v>292827.53999999998</v>
      </c>
      <c r="I6" s="44">
        <v>5117086.0199999986</v>
      </c>
      <c r="J6" s="44">
        <v>3871875.04</v>
      </c>
      <c r="K6" s="44">
        <v>113106871.16</v>
      </c>
      <c r="L6" s="44">
        <v>56908455.600000001</v>
      </c>
      <c r="M6" s="44">
        <v>36524638.119999997</v>
      </c>
      <c r="N6" s="44">
        <v>57563158.729999997</v>
      </c>
      <c r="O6" s="44">
        <v>20797665.140000008</v>
      </c>
      <c r="P6" s="44">
        <v>96819300.730000004</v>
      </c>
      <c r="Q6" s="44">
        <v>55996049.530000001</v>
      </c>
      <c r="R6" s="43">
        <v>41658.416666666664</v>
      </c>
      <c r="S6" s="43">
        <v>37025.25</v>
      </c>
      <c r="T6" s="46">
        <v>8828.1242362985049</v>
      </c>
      <c r="U6" s="45">
        <v>0.54386729769435482</v>
      </c>
      <c r="V6" s="45">
        <v>0.61141170413203227</v>
      </c>
      <c r="W6" s="45">
        <f t="shared" ref="W6:W37" si="0">(L6+M6)/SUM(C6:K6)</f>
        <v>0.27060291191440627</v>
      </c>
      <c r="X6" s="44">
        <f>P6+Q6</f>
        <v>152815350.25999999</v>
      </c>
    </row>
    <row r="7" spans="1:24" x14ac:dyDescent="0.35">
      <c r="A7" s="47">
        <v>210061</v>
      </c>
      <c r="B7" s="47" t="s">
        <v>1</v>
      </c>
      <c r="C7" s="44">
        <v>31351505.899999999</v>
      </c>
      <c r="D7" s="44">
        <v>4677181.0200000005</v>
      </c>
      <c r="E7" s="44">
        <v>3411800.1599999997</v>
      </c>
      <c r="F7" s="44">
        <v>1576344.58</v>
      </c>
      <c r="G7" s="44">
        <v>19923306.370000001</v>
      </c>
      <c r="H7" s="44">
        <v>72171.669999999984</v>
      </c>
      <c r="I7" s="44">
        <v>1154260.6600000001</v>
      </c>
      <c r="J7" s="44">
        <v>908436.28999999992</v>
      </c>
      <c r="K7" s="44">
        <v>27045258.760000002</v>
      </c>
      <c r="L7" s="44">
        <v>9623063.4700000007</v>
      </c>
      <c r="M7" s="44">
        <v>11711327.199999999</v>
      </c>
      <c r="N7" s="44">
        <v>21728442.43</v>
      </c>
      <c r="O7" s="44">
        <v>8211979.1700000018</v>
      </c>
      <c r="P7" s="44">
        <v>13816405.699999999</v>
      </c>
      <c r="Q7" s="44">
        <v>15694295.130000001</v>
      </c>
      <c r="R7" s="43">
        <v>9131.25</v>
      </c>
      <c r="S7" s="43">
        <v>8705.9166666666661</v>
      </c>
      <c r="T7" s="46">
        <v>10132.155645270377</v>
      </c>
      <c r="U7" s="45">
        <v>0.41607935213216535</v>
      </c>
      <c r="V7" s="45">
        <v>0.72293744539986926</v>
      </c>
      <c r="W7" s="45">
        <f t="shared" si="0"/>
        <v>0.23673244383979231</v>
      </c>
      <c r="X7" s="44">
        <f t="shared" ref="X7:X55" si="1">P7+Q7</f>
        <v>29510700.829999998</v>
      </c>
    </row>
    <row r="8" spans="1:24" x14ac:dyDescent="0.35">
      <c r="A8" s="47">
        <v>210013</v>
      </c>
      <c r="B8" s="47" t="s">
        <v>2</v>
      </c>
      <c r="C8" s="44">
        <v>158165763.36999997</v>
      </c>
      <c r="D8" s="44">
        <v>28736775.460000001</v>
      </c>
      <c r="E8" s="44">
        <v>8837723.209999999</v>
      </c>
      <c r="F8" s="44">
        <v>4083435.2</v>
      </c>
      <c r="G8" s="44">
        <v>79775279.610000014</v>
      </c>
      <c r="H8" s="44">
        <v>996537.6100000001</v>
      </c>
      <c r="I8" s="44">
        <v>15676502.909999998</v>
      </c>
      <c r="J8" s="44">
        <v>3239128.0300000003</v>
      </c>
      <c r="K8" s="44">
        <v>65098637.189999998</v>
      </c>
      <c r="L8" s="44">
        <v>12007915.779999999</v>
      </c>
      <c r="M8" s="44">
        <v>4711578.32</v>
      </c>
      <c r="N8" s="44">
        <v>146157847.58999997</v>
      </c>
      <c r="O8" s="44">
        <v>75063701.290000021</v>
      </c>
      <c r="P8" s="44">
        <v>15636942.75</v>
      </c>
      <c r="Q8" s="44">
        <v>6915792.4900000002</v>
      </c>
      <c r="R8" s="43">
        <v>26836.416666666668</v>
      </c>
      <c r="S8" s="43">
        <v>24193.083333333332</v>
      </c>
      <c r="T8" s="46">
        <v>14257.279387300936</v>
      </c>
      <c r="U8" s="45">
        <v>7.0267381745508062E-2</v>
      </c>
      <c r="V8" s="45">
        <v>0.74135105662686784</v>
      </c>
      <c r="W8" s="45">
        <f t="shared" si="0"/>
        <v>4.585585713370971E-2</v>
      </c>
      <c r="X8" s="44">
        <f t="shared" si="1"/>
        <v>22552735.240000002</v>
      </c>
    </row>
    <row r="9" spans="1:24" x14ac:dyDescent="0.35">
      <c r="A9" s="47">
        <v>210333</v>
      </c>
      <c r="B9" s="47" t="s">
        <v>3</v>
      </c>
      <c r="C9" s="44">
        <v>116427544.85999998</v>
      </c>
      <c r="D9" s="44">
        <v>22721630.759999998</v>
      </c>
      <c r="E9" s="44">
        <v>8622086.3099999987</v>
      </c>
      <c r="F9" s="44">
        <v>6297005.4500000002</v>
      </c>
      <c r="G9" s="44">
        <v>35167983.490000002</v>
      </c>
      <c r="H9" s="44">
        <v>124104.91</v>
      </c>
      <c r="I9" s="44">
        <v>15639690.35</v>
      </c>
      <c r="J9" s="44">
        <v>2303467.0299999998</v>
      </c>
      <c r="K9" s="44">
        <v>84613222.230000004</v>
      </c>
      <c r="L9" s="44">
        <v>0</v>
      </c>
      <c r="M9" s="44">
        <v>0</v>
      </c>
      <c r="N9" s="44">
        <v>116427544.85999998</v>
      </c>
      <c r="O9" s="44">
        <v>35167983.490000002</v>
      </c>
      <c r="P9" s="44">
        <v>0</v>
      </c>
      <c r="Q9" s="44">
        <v>0</v>
      </c>
      <c r="R9" s="43">
        <v>29674.25</v>
      </c>
      <c r="S9" s="43">
        <v>25189.75</v>
      </c>
      <c r="T9" s="46">
        <v>10664.388399096322</v>
      </c>
      <c r="U9" s="45">
        <v>0</v>
      </c>
      <c r="V9" s="45" t="s">
        <v>95</v>
      </c>
      <c r="W9" s="45">
        <f t="shared" si="0"/>
        <v>0</v>
      </c>
      <c r="X9" s="44">
        <f t="shared" si="1"/>
        <v>0</v>
      </c>
    </row>
    <row r="10" spans="1:24" x14ac:dyDescent="0.35">
      <c r="A10" s="47">
        <v>210039</v>
      </c>
      <c r="B10" s="47" t="s">
        <v>4</v>
      </c>
      <c r="C10" s="44">
        <v>44584548.949999996</v>
      </c>
      <c r="D10" s="44">
        <v>7452713.9500000002</v>
      </c>
      <c r="E10" s="44">
        <v>2842187.28</v>
      </c>
      <c r="F10" s="44">
        <v>2243053.29</v>
      </c>
      <c r="G10" s="44">
        <v>19752610.48</v>
      </c>
      <c r="H10" s="44">
        <v>31362.429999999997</v>
      </c>
      <c r="I10" s="44">
        <v>2051003.29</v>
      </c>
      <c r="J10" s="44">
        <v>1270074.03</v>
      </c>
      <c r="K10" s="44">
        <v>35228971.030000001</v>
      </c>
      <c r="L10" s="44">
        <v>16821295.140000001</v>
      </c>
      <c r="M10" s="44">
        <v>11333003.449999999</v>
      </c>
      <c r="N10" s="44">
        <v>27763253.809999995</v>
      </c>
      <c r="O10" s="44">
        <v>8419607.0300000012</v>
      </c>
      <c r="P10" s="44">
        <v>23495909.629999999</v>
      </c>
      <c r="Q10" s="44">
        <v>14703519.310000001</v>
      </c>
      <c r="R10" s="43">
        <v>12624.416666666666</v>
      </c>
      <c r="S10" s="43">
        <v>11492.583333333334</v>
      </c>
      <c r="T10" s="46">
        <v>9600.5609044409757</v>
      </c>
      <c r="U10" s="45">
        <v>0.43760555858286521</v>
      </c>
      <c r="V10" s="45">
        <v>0.73703454138600011</v>
      </c>
      <c r="W10" s="45">
        <f t="shared" si="0"/>
        <v>0.24385194908507787</v>
      </c>
      <c r="X10" s="44">
        <f t="shared" si="1"/>
        <v>38199428.939999998</v>
      </c>
    </row>
    <row r="11" spans="1:24" x14ac:dyDescent="0.35">
      <c r="A11" s="47">
        <v>210033</v>
      </c>
      <c r="B11" s="47" t="s">
        <v>5</v>
      </c>
      <c r="C11" s="44">
        <v>100906344.09999999</v>
      </c>
      <c r="D11" s="44">
        <v>16053994.100000001</v>
      </c>
      <c r="E11" s="44">
        <v>8272757.8700000001</v>
      </c>
      <c r="F11" s="44">
        <v>5244990.32</v>
      </c>
      <c r="G11" s="44">
        <v>40851168.120000005</v>
      </c>
      <c r="H11" s="44">
        <v>15969.78</v>
      </c>
      <c r="I11" s="44">
        <v>2007197.83</v>
      </c>
      <c r="J11" s="44">
        <v>4198347.1000000006</v>
      </c>
      <c r="K11" s="44">
        <v>81693129.010000005</v>
      </c>
      <c r="L11" s="44">
        <v>45867296.25</v>
      </c>
      <c r="M11" s="44">
        <v>22889942.640000001</v>
      </c>
      <c r="N11" s="44">
        <v>55039047.849999994</v>
      </c>
      <c r="O11" s="44">
        <v>17961225.480000004</v>
      </c>
      <c r="P11" s="44">
        <v>57035852.109999999</v>
      </c>
      <c r="Q11" s="44">
        <v>27284483.98</v>
      </c>
      <c r="R11" s="43">
        <v>26610.833333333332</v>
      </c>
      <c r="S11" s="43">
        <v>24329</v>
      </c>
      <c r="T11" s="46">
        <v>10195.882528270688</v>
      </c>
      <c r="U11" s="45">
        <v>0.48503418135112641</v>
      </c>
      <c r="V11" s="45">
        <v>0.81542889981618905</v>
      </c>
      <c r="W11" s="45">
        <f t="shared" si="0"/>
        <v>0.26522220719347034</v>
      </c>
      <c r="X11" s="44">
        <f t="shared" si="1"/>
        <v>84320336.090000004</v>
      </c>
    </row>
    <row r="12" spans="1:24" x14ac:dyDescent="0.35">
      <c r="A12" s="47">
        <v>210051</v>
      </c>
      <c r="B12" s="47" t="s">
        <v>6</v>
      </c>
      <c r="C12" s="44">
        <v>140658610.31</v>
      </c>
      <c r="D12" s="44">
        <v>27310992.810000002</v>
      </c>
      <c r="E12" s="44">
        <v>10070269.58</v>
      </c>
      <c r="F12" s="44">
        <v>8003561.3499999996</v>
      </c>
      <c r="G12" s="44">
        <v>40813192.549999997</v>
      </c>
      <c r="H12" s="44">
        <v>156807.94</v>
      </c>
      <c r="I12" s="44">
        <v>19138610.460000001</v>
      </c>
      <c r="J12" s="44">
        <v>2437489.0699999998</v>
      </c>
      <c r="K12" s="44">
        <v>100431564.64</v>
      </c>
      <c r="L12" s="44">
        <v>30137412.829999998</v>
      </c>
      <c r="M12" s="44">
        <v>10734781.58</v>
      </c>
      <c r="N12" s="44">
        <v>110521197.48</v>
      </c>
      <c r="O12" s="44">
        <v>30078410.969999999</v>
      </c>
      <c r="P12" s="44">
        <v>47424183.229999997</v>
      </c>
      <c r="Q12" s="44">
        <v>17787629.449999999</v>
      </c>
      <c r="R12" s="43">
        <v>34844.25</v>
      </c>
      <c r="S12" s="43">
        <v>29464.666666666668</v>
      </c>
      <c r="T12" s="46">
        <v>10870.57816064998</v>
      </c>
      <c r="U12" s="45">
        <v>0.2252261440392018</v>
      </c>
      <c r="V12" s="45">
        <v>0.62676059336923196</v>
      </c>
      <c r="W12" s="45">
        <f t="shared" si="0"/>
        <v>0.11710522533183734</v>
      </c>
      <c r="X12" s="44">
        <f t="shared" si="1"/>
        <v>65211812.679999992</v>
      </c>
    </row>
    <row r="13" spans="1:24" x14ac:dyDescent="0.35">
      <c r="A13" s="47">
        <v>210060</v>
      </c>
      <c r="B13" s="47" t="s">
        <v>7</v>
      </c>
      <c r="C13" s="44">
        <v>59696270.749999993</v>
      </c>
      <c r="D13" s="44">
        <v>10864190.649999999</v>
      </c>
      <c r="E13" s="44">
        <v>4838591.4000000004</v>
      </c>
      <c r="F13" s="44">
        <v>2816535.92</v>
      </c>
      <c r="G13" s="44">
        <v>16772087.029999997</v>
      </c>
      <c r="H13" s="44">
        <v>88078.97</v>
      </c>
      <c r="I13" s="44">
        <v>10412259.17</v>
      </c>
      <c r="J13" s="44">
        <v>1020295.28</v>
      </c>
      <c r="K13" s="44">
        <v>41295289.149999999</v>
      </c>
      <c r="L13" s="44">
        <v>4780821.6100000003</v>
      </c>
      <c r="M13" s="44">
        <v>2412391.9</v>
      </c>
      <c r="N13" s="44">
        <v>54915449.139999993</v>
      </c>
      <c r="O13" s="44">
        <v>14359695.129999997</v>
      </c>
      <c r="P13" s="44">
        <v>7028101.6299999999</v>
      </c>
      <c r="Q13" s="44">
        <v>3759278.82</v>
      </c>
      <c r="R13" s="43">
        <v>15860.5</v>
      </c>
      <c r="S13" s="43">
        <v>13310.583333333334</v>
      </c>
      <c r="T13" s="46">
        <v>10159.491584775689</v>
      </c>
      <c r="U13" s="45">
        <v>9.4067843469254647E-2</v>
      </c>
      <c r="V13" s="45">
        <v>0.66681744871619875</v>
      </c>
      <c r="W13" s="45">
        <f t="shared" si="0"/>
        <v>4.8667377464156447E-2</v>
      </c>
      <c r="X13" s="44">
        <f t="shared" si="1"/>
        <v>10787380.449999999</v>
      </c>
    </row>
    <row r="14" spans="1:24" x14ac:dyDescent="0.35">
      <c r="A14" s="47">
        <v>210005</v>
      </c>
      <c r="B14" s="47" t="s">
        <v>8</v>
      </c>
      <c r="C14" s="44">
        <v>88831728.060000017</v>
      </c>
      <c r="D14" s="44">
        <v>21610919.84</v>
      </c>
      <c r="E14" s="44">
        <v>9952024.8900000006</v>
      </c>
      <c r="F14" s="44">
        <v>4232781.99</v>
      </c>
      <c r="G14" s="44">
        <v>37427548.380000003</v>
      </c>
      <c r="H14" s="44">
        <v>21614.3</v>
      </c>
      <c r="I14" s="44">
        <v>3939213.2100000004</v>
      </c>
      <c r="J14" s="44">
        <v>4367679.7600000007</v>
      </c>
      <c r="K14" s="44">
        <v>82839489.700000003</v>
      </c>
      <c r="L14" s="44">
        <v>48337475.170000002</v>
      </c>
      <c r="M14" s="44">
        <v>25846332.289999999</v>
      </c>
      <c r="N14" s="44">
        <v>40494252.890000015</v>
      </c>
      <c r="O14" s="44">
        <v>11581216.090000004</v>
      </c>
      <c r="P14" s="44">
        <v>65058961.609999999</v>
      </c>
      <c r="Q14" s="44">
        <v>34967320.549999997</v>
      </c>
      <c r="R14" s="43">
        <v>27274.75</v>
      </c>
      <c r="S14" s="43">
        <v>24531.416666666668</v>
      </c>
      <c r="T14" s="46">
        <v>9811.4102374785925</v>
      </c>
      <c r="U14" s="45">
        <v>0.58755134317004476</v>
      </c>
      <c r="V14" s="45">
        <v>0.74164315475943721</v>
      </c>
      <c r="W14" s="45">
        <f t="shared" si="0"/>
        <v>0.29295840986764787</v>
      </c>
      <c r="X14" s="44">
        <f t="shared" si="1"/>
        <v>100026282.16</v>
      </c>
    </row>
    <row r="15" spans="1:24" x14ac:dyDescent="0.35">
      <c r="A15" s="47">
        <v>210017</v>
      </c>
      <c r="B15" s="47" t="s">
        <v>9</v>
      </c>
      <c r="C15" s="44">
        <v>13430827.68</v>
      </c>
      <c r="D15" s="44">
        <v>2203887.37</v>
      </c>
      <c r="E15" s="44">
        <v>871021.73</v>
      </c>
      <c r="F15" s="44">
        <v>566102.81000000006</v>
      </c>
      <c r="G15" s="44">
        <v>9477806.5899999999</v>
      </c>
      <c r="H15" s="44">
        <v>261232.65999999997</v>
      </c>
      <c r="I15" s="44">
        <v>529453.41</v>
      </c>
      <c r="J15" s="44">
        <v>530464.96</v>
      </c>
      <c r="K15" s="44">
        <v>9432288.1799999997</v>
      </c>
      <c r="L15" s="44">
        <v>5254230.55</v>
      </c>
      <c r="M15" s="44">
        <v>4588367.01</v>
      </c>
      <c r="N15" s="44">
        <v>8176597.1299999999</v>
      </c>
      <c r="O15" s="44">
        <v>4889439.58</v>
      </c>
      <c r="P15" s="44">
        <v>6174503.6799999997</v>
      </c>
      <c r="Q15" s="44">
        <v>5119285.26</v>
      </c>
      <c r="R15" s="43">
        <v>4747.75</v>
      </c>
      <c r="S15" s="43">
        <v>4546.75</v>
      </c>
      <c r="T15" s="46">
        <v>8045.3806926649104</v>
      </c>
      <c r="U15" s="45">
        <v>0.42964575906165525</v>
      </c>
      <c r="V15" s="45">
        <v>0.87150535681960417</v>
      </c>
      <c r="W15" s="45">
        <f t="shared" si="0"/>
        <v>0.26385478458676093</v>
      </c>
      <c r="X15" s="44">
        <f t="shared" si="1"/>
        <v>11293788.939999999</v>
      </c>
    </row>
    <row r="16" spans="1:24" x14ac:dyDescent="0.35">
      <c r="A16" s="47">
        <v>210087</v>
      </c>
      <c r="B16" s="47" t="s">
        <v>10</v>
      </c>
      <c r="C16" s="44">
        <v>62755177.24000001</v>
      </c>
      <c r="D16" s="44">
        <v>15983660.08</v>
      </c>
      <c r="E16" s="44">
        <v>5956046.9600000009</v>
      </c>
      <c r="F16" s="44">
        <v>4113962.51</v>
      </c>
      <c r="G16" s="44">
        <v>21781583.490000002</v>
      </c>
      <c r="H16" s="44">
        <v>83300.17</v>
      </c>
      <c r="I16" s="44">
        <v>4100832.96</v>
      </c>
      <c r="J16" s="44">
        <v>1808376.57</v>
      </c>
      <c r="K16" s="44">
        <v>68385731.189999998</v>
      </c>
      <c r="L16" s="44">
        <v>0</v>
      </c>
      <c r="M16" s="44">
        <v>0</v>
      </c>
      <c r="N16" s="44">
        <v>62755177.24000001</v>
      </c>
      <c r="O16" s="44">
        <v>21781583.490000002</v>
      </c>
      <c r="P16" s="44">
        <v>0</v>
      </c>
      <c r="Q16" s="44">
        <v>0</v>
      </c>
      <c r="R16" s="43">
        <v>23055.083333333332</v>
      </c>
      <c r="S16" s="43">
        <v>19088.333333333332</v>
      </c>
      <c r="T16" s="46">
        <v>8889.6517393144677</v>
      </c>
      <c r="U16" s="45">
        <v>0</v>
      </c>
      <c r="V16" s="45" t="s">
        <v>95</v>
      </c>
      <c r="W16" s="45">
        <f t="shared" si="0"/>
        <v>0</v>
      </c>
      <c r="X16" s="44">
        <f t="shared" si="1"/>
        <v>0</v>
      </c>
    </row>
    <row r="17" spans="1:24" x14ac:dyDescent="0.35">
      <c r="A17" s="47">
        <v>210044</v>
      </c>
      <c r="B17" s="47" t="s">
        <v>11</v>
      </c>
      <c r="C17" s="44">
        <v>186711367.85999998</v>
      </c>
      <c r="D17" s="44">
        <v>36877659.460000001</v>
      </c>
      <c r="E17" s="44">
        <v>16123323.699999999</v>
      </c>
      <c r="F17" s="44">
        <v>12216897.960000001</v>
      </c>
      <c r="G17" s="44">
        <v>85619230.650000021</v>
      </c>
      <c r="H17" s="44">
        <v>153736.32000000001</v>
      </c>
      <c r="I17" s="44">
        <v>8106627.1600000011</v>
      </c>
      <c r="J17" s="44">
        <v>6896275.3900000006</v>
      </c>
      <c r="K17" s="44">
        <v>133522604.51000001</v>
      </c>
      <c r="L17" s="44">
        <v>27641278.050000001</v>
      </c>
      <c r="M17" s="44">
        <v>17420834.530000001</v>
      </c>
      <c r="N17" s="44">
        <v>159070089.80999997</v>
      </c>
      <c r="O17" s="44">
        <v>68198396.12000002</v>
      </c>
      <c r="P17" s="44">
        <v>61110393.560000002</v>
      </c>
      <c r="Q17" s="44">
        <v>44547514.229999997</v>
      </c>
      <c r="R17" s="43">
        <v>46862.083333333336</v>
      </c>
      <c r="S17" s="43">
        <v>42268.666666666664</v>
      </c>
      <c r="T17" s="46">
        <v>10919.049024085165</v>
      </c>
      <c r="U17" s="45">
        <v>0.16546841532515236</v>
      </c>
      <c r="V17" s="45">
        <v>0.42649067658582679</v>
      </c>
      <c r="W17" s="45">
        <f t="shared" si="0"/>
        <v>9.2676970990140828E-2</v>
      </c>
      <c r="X17" s="44">
        <f t="shared" si="1"/>
        <v>105657907.78999999</v>
      </c>
    </row>
    <row r="18" spans="1:24" x14ac:dyDescent="0.35">
      <c r="A18" s="47">
        <v>210065</v>
      </c>
      <c r="B18" s="47" t="s">
        <v>12</v>
      </c>
      <c r="C18" s="44">
        <v>103770106.66</v>
      </c>
      <c r="D18" s="44">
        <v>26594276.620000005</v>
      </c>
      <c r="E18" s="44">
        <v>10056321.510000002</v>
      </c>
      <c r="F18" s="44">
        <v>7184619.3599999994</v>
      </c>
      <c r="G18" s="44">
        <v>36775298.63000001</v>
      </c>
      <c r="H18" s="44">
        <v>112887.96000000002</v>
      </c>
      <c r="I18" s="44">
        <v>5835411.3600000003</v>
      </c>
      <c r="J18" s="44">
        <v>3527652.6300000004</v>
      </c>
      <c r="K18" s="44">
        <v>116472711.39</v>
      </c>
      <c r="L18" s="44">
        <v>1637204.7</v>
      </c>
      <c r="M18" s="44">
        <v>277549.27</v>
      </c>
      <c r="N18" s="44">
        <v>102132901.95999999</v>
      </c>
      <c r="O18" s="44">
        <v>36497749.360000007</v>
      </c>
      <c r="P18" s="44">
        <v>1950736.91</v>
      </c>
      <c r="Q18" s="44">
        <v>342878.7</v>
      </c>
      <c r="R18" s="43">
        <v>39008.083333333336</v>
      </c>
      <c r="S18" s="43">
        <v>32649.416666666668</v>
      </c>
      <c r="T18" s="46">
        <v>8767.9452373121785</v>
      </c>
      <c r="U18" s="45">
        <v>1.3623739360593932E-2</v>
      </c>
      <c r="V18" s="45">
        <v>0.83481903491230602</v>
      </c>
      <c r="W18" s="45">
        <f t="shared" si="0"/>
        <v>6.1700717774331856E-3</v>
      </c>
      <c r="X18" s="44">
        <f t="shared" si="1"/>
        <v>2293615.61</v>
      </c>
    </row>
    <row r="19" spans="1:24" x14ac:dyDescent="0.35">
      <c r="A19" s="47">
        <v>210004</v>
      </c>
      <c r="B19" s="47" t="s">
        <v>13</v>
      </c>
      <c r="C19" s="44">
        <v>223822111.67999998</v>
      </c>
      <c r="D19" s="44">
        <v>57945497.750000007</v>
      </c>
      <c r="E19" s="44">
        <v>21940855.399999999</v>
      </c>
      <c r="F19" s="44">
        <v>16423824.399999999</v>
      </c>
      <c r="G19" s="44">
        <v>71766949.730000019</v>
      </c>
      <c r="H19" s="44">
        <v>194472.93</v>
      </c>
      <c r="I19" s="44">
        <v>15768468.98</v>
      </c>
      <c r="J19" s="44">
        <v>8875433.790000001</v>
      </c>
      <c r="K19" s="44">
        <v>215105843.59</v>
      </c>
      <c r="L19" s="44">
        <v>49669059.210000001</v>
      </c>
      <c r="M19" s="44">
        <v>10807992.25</v>
      </c>
      <c r="N19" s="44">
        <v>174153052.46999997</v>
      </c>
      <c r="O19" s="44">
        <v>60958957.480000019</v>
      </c>
      <c r="P19" s="44">
        <v>66828477.43</v>
      </c>
      <c r="Q19" s="44">
        <v>15478234.439999999</v>
      </c>
      <c r="R19" s="43">
        <v>70773</v>
      </c>
      <c r="S19" s="43">
        <v>60232.083333333336</v>
      </c>
      <c r="T19" s="46">
        <v>9698.5358280784221</v>
      </c>
      <c r="U19" s="45">
        <v>0.20459840824797865</v>
      </c>
      <c r="V19" s="45">
        <v>0.73477666749123649</v>
      </c>
      <c r="W19" s="45">
        <f t="shared" si="0"/>
        <v>9.5715245082226036E-2</v>
      </c>
      <c r="X19" s="44">
        <f t="shared" si="1"/>
        <v>82306711.870000005</v>
      </c>
    </row>
    <row r="20" spans="1:24" x14ac:dyDescent="0.35">
      <c r="A20" s="47">
        <v>210048</v>
      </c>
      <c r="B20" s="47" t="s">
        <v>14</v>
      </c>
      <c r="C20" s="44">
        <v>92311609.719999999</v>
      </c>
      <c r="D20" s="44">
        <v>16314909</v>
      </c>
      <c r="E20" s="44">
        <v>9069864.3300000019</v>
      </c>
      <c r="F20" s="44">
        <v>6231628.9700000007</v>
      </c>
      <c r="G20" s="44">
        <v>31498313.870000001</v>
      </c>
      <c r="H20" s="44">
        <v>142107.89000000001</v>
      </c>
      <c r="I20" s="44">
        <v>4556765.1499999994</v>
      </c>
      <c r="J20" s="44">
        <v>3580022.1599999997</v>
      </c>
      <c r="K20" s="44">
        <v>78710809.030000001</v>
      </c>
      <c r="L20" s="44">
        <v>35427782.43</v>
      </c>
      <c r="M20" s="44">
        <v>9704090.9100000001</v>
      </c>
      <c r="N20" s="44">
        <v>56883827.289999999</v>
      </c>
      <c r="O20" s="44">
        <v>21794222.960000001</v>
      </c>
      <c r="P20" s="44">
        <v>54647042.079999998</v>
      </c>
      <c r="Q20" s="44">
        <v>15355562.380000001</v>
      </c>
      <c r="R20" s="43">
        <v>28489.333333333332</v>
      </c>
      <c r="S20" s="43">
        <v>24118.916666666668</v>
      </c>
      <c r="T20" s="46">
        <v>9262.6385714928456</v>
      </c>
      <c r="U20" s="45">
        <v>0.36452549223320302</v>
      </c>
      <c r="V20" s="45">
        <v>0.6447170600029416</v>
      </c>
      <c r="W20" s="45">
        <f t="shared" si="0"/>
        <v>0.18617528435581993</v>
      </c>
      <c r="X20" s="44">
        <f t="shared" si="1"/>
        <v>70002604.459999993</v>
      </c>
    </row>
    <row r="21" spans="1:24" x14ac:dyDescent="0.35">
      <c r="A21" s="47">
        <v>210029</v>
      </c>
      <c r="B21" s="47" t="s">
        <v>15</v>
      </c>
      <c r="C21" s="44">
        <v>151607141.91</v>
      </c>
      <c r="D21" s="44">
        <v>25693179.34</v>
      </c>
      <c r="E21" s="44">
        <v>9733328.1799999997</v>
      </c>
      <c r="F21" s="44">
        <v>4403156.4799999986</v>
      </c>
      <c r="G21" s="44">
        <v>71153918.689999998</v>
      </c>
      <c r="H21" s="44">
        <v>977140.69</v>
      </c>
      <c r="I21" s="44">
        <v>10416548.880000003</v>
      </c>
      <c r="J21" s="44">
        <v>2685445.1500000004</v>
      </c>
      <c r="K21" s="44">
        <v>65029965.119999997</v>
      </c>
      <c r="L21" s="44">
        <v>50225138.619999997</v>
      </c>
      <c r="M21" s="44">
        <v>18577603.260000002</v>
      </c>
      <c r="N21" s="44">
        <v>101382003.28999999</v>
      </c>
      <c r="O21" s="44">
        <v>52576315.429999992</v>
      </c>
      <c r="P21" s="44">
        <v>106991071.13</v>
      </c>
      <c r="Q21" s="44">
        <v>41115865.75</v>
      </c>
      <c r="R21" s="43">
        <v>26119.916666666668</v>
      </c>
      <c r="S21" s="43">
        <v>24015.5</v>
      </c>
      <c r="T21" s="46">
        <v>13586.06889396861</v>
      </c>
      <c r="U21" s="45">
        <v>0.30886341488356156</v>
      </c>
      <c r="V21" s="45">
        <v>0.46454773374825598</v>
      </c>
      <c r="W21" s="45">
        <f t="shared" si="0"/>
        <v>0.20135433781026496</v>
      </c>
      <c r="X21" s="44">
        <f t="shared" si="1"/>
        <v>148106936.88</v>
      </c>
    </row>
    <row r="22" spans="1:24" x14ac:dyDescent="0.35">
      <c r="A22" s="47">
        <v>210055</v>
      </c>
      <c r="B22" s="47" t="s">
        <v>17</v>
      </c>
      <c r="C22" s="44">
        <v>108346484.84999999</v>
      </c>
      <c r="D22" s="44">
        <v>23960674.210000001</v>
      </c>
      <c r="E22" s="44">
        <v>9467052.2800000012</v>
      </c>
      <c r="F22" s="44">
        <v>7816620.5199999996</v>
      </c>
      <c r="G22" s="44">
        <v>33355499.919999998</v>
      </c>
      <c r="H22" s="44">
        <v>90665.27</v>
      </c>
      <c r="I22" s="44">
        <v>9533289.7899999991</v>
      </c>
      <c r="J22" s="44">
        <v>3095474.1199999996</v>
      </c>
      <c r="K22" s="44">
        <v>91090688.950000003</v>
      </c>
      <c r="L22" s="44">
        <v>11650586.83</v>
      </c>
      <c r="M22" s="44">
        <v>4336087.22</v>
      </c>
      <c r="N22" s="44">
        <v>96695898.019999996</v>
      </c>
      <c r="O22" s="44">
        <v>29019412.699999999</v>
      </c>
      <c r="P22" s="44">
        <v>20909099.899999999</v>
      </c>
      <c r="Q22" s="44">
        <v>6782255.54</v>
      </c>
      <c r="R22" s="43">
        <v>30361.083333333332</v>
      </c>
      <c r="S22" s="43">
        <v>25985.166666666668</v>
      </c>
      <c r="T22" s="46">
        <v>10205.670649346339</v>
      </c>
      <c r="U22" s="45">
        <v>0.11281898468781767</v>
      </c>
      <c r="V22" s="45">
        <v>0.5773164150320842</v>
      </c>
      <c r="W22" s="45">
        <f t="shared" si="0"/>
        <v>5.5750006861284201E-2</v>
      </c>
      <c r="X22" s="44">
        <f t="shared" si="1"/>
        <v>27691355.439999998</v>
      </c>
    </row>
    <row r="23" spans="1:24" x14ac:dyDescent="0.35">
      <c r="A23" s="47">
        <v>210064</v>
      </c>
      <c r="B23" s="48" t="s">
        <v>90</v>
      </c>
      <c r="C23" s="44">
        <v>336958144.83999997</v>
      </c>
      <c r="D23" s="44">
        <v>61168202.319999993</v>
      </c>
      <c r="E23" s="44">
        <v>22606553.209999997</v>
      </c>
      <c r="F23" s="44">
        <v>11715026.959999999</v>
      </c>
      <c r="G23" s="44">
        <v>162889095.22999999</v>
      </c>
      <c r="H23" s="44">
        <v>1077843.8500000001</v>
      </c>
      <c r="I23" s="44">
        <v>28816051.560000006</v>
      </c>
      <c r="J23" s="44">
        <v>8669929.2599999979</v>
      </c>
      <c r="K23" s="44">
        <v>181755075.34999999</v>
      </c>
      <c r="L23" s="44">
        <v>12093914.789999999</v>
      </c>
      <c r="M23" s="44">
        <v>746926.79</v>
      </c>
      <c r="N23" s="44">
        <v>324864230.04999995</v>
      </c>
      <c r="O23" s="44">
        <v>162142168.44</v>
      </c>
      <c r="P23" s="44">
        <v>33383200.09</v>
      </c>
      <c r="Q23" s="44">
        <v>1362984.29</v>
      </c>
      <c r="R23" s="43">
        <v>65990.833333333328</v>
      </c>
      <c r="S23" s="43">
        <v>59192.5</v>
      </c>
      <c r="T23" s="46">
        <v>13027.079687696758</v>
      </c>
      <c r="U23" s="45">
        <v>2.5689531822165775E-2</v>
      </c>
      <c r="V23" s="45">
        <v>0.36956119957134692</v>
      </c>
      <c r="W23" s="45">
        <f t="shared" si="0"/>
        <v>1.5742963698937108E-2</v>
      </c>
      <c r="X23" s="44">
        <f t="shared" si="1"/>
        <v>34746184.380000003</v>
      </c>
    </row>
    <row r="24" spans="1:24" x14ac:dyDescent="0.35">
      <c r="A24" s="47">
        <v>210045</v>
      </c>
      <c r="B24" s="47" t="s">
        <v>18</v>
      </c>
      <c r="C24" s="44">
        <v>21576179.699999999</v>
      </c>
      <c r="D24" s="44">
        <v>3580553.37</v>
      </c>
      <c r="E24" s="44">
        <v>2144229.4899999998</v>
      </c>
      <c r="F24" s="44">
        <v>1036581.48</v>
      </c>
      <c r="G24" s="44">
        <v>10935394.640000001</v>
      </c>
      <c r="H24" s="44">
        <v>328679.86</v>
      </c>
      <c r="I24" s="44">
        <v>1952422.23</v>
      </c>
      <c r="J24" s="44">
        <v>545838.54</v>
      </c>
      <c r="K24" s="44">
        <v>13321677.17</v>
      </c>
      <c r="L24" s="44">
        <v>1751862</v>
      </c>
      <c r="M24" s="44">
        <v>2858373.68</v>
      </c>
      <c r="N24" s="44">
        <v>19824317.699999999</v>
      </c>
      <c r="O24" s="44">
        <v>8077020.9600000009</v>
      </c>
      <c r="P24" s="44">
        <v>1854786.49</v>
      </c>
      <c r="Q24" s="44">
        <v>3044020.05</v>
      </c>
      <c r="R24" s="43">
        <v>5476.416666666667</v>
      </c>
      <c r="S24" s="43">
        <v>5150.833333333333</v>
      </c>
      <c r="T24" s="46">
        <v>10432.64893054101</v>
      </c>
      <c r="U24" s="45">
        <v>0.1418029047682223</v>
      </c>
      <c r="V24" s="45">
        <v>0.94109364032979337</v>
      </c>
      <c r="W24" s="45">
        <f t="shared" si="0"/>
        <v>8.3184882793100504E-2</v>
      </c>
      <c r="X24" s="44">
        <f t="shared" si="1"/>
        <v>4898806.54</v>
      </c>
    </row>
    <row r="25" spans="1:24" x14ac:dyDescent="0.35">
      <c r="A25" s="47">
        <v>210015</v>
      </c>
      <c r="B25" s="47" t="s">
        <v>19</v>
      </c>
      <c r="C25" s="44">
        <v>115863088.00999999</v>
      </c>
      <c r="D25" s="44">
        <v>21435772.280000001</v>
      </c>
      <c r="E25" s="44">
        <v>8244987.3299999991</v>
      </c>
      <c r="F25" s="44">
        <v>4069814.6400000006</v>
      </c>
      <c r="G25" s="44">
        <v>46386681.840000011</v>
      </c>
      <c r="H25" s="44">
        <v>343612.17999999993</v>
      </c>
      <c r="I25" s="44">
        <v>4965777.97</v>
      </c>
      <c r="J25" s="44">
        <v>2037421.22</v>
      </c>
      <c r="K25" s="44">
        <v>61187974.899999999</v>
      </c>
      <c r="L25" s="44">
        <v>42740081.299999997</v>
      </c>
      <c r="M25" s="44">
        <v>16416954.66</v>
      </c>
      <c r="N25" s="44">
        <v>73123006.709999993</v>
      </c>
      <c r="O25" s="44">
        <v>29969727.180000011</v>
      </c>
      <c r="P25" s="44">
        <v>97796945.650000006</v>
      </c>
      <c r="Q25" s="44">
        <v>40142657.579999998</v>
      </c>
      <c r="R25" s="43">
        <v>21605.5</v>
      </c>
      <c r="S25" s="43">
        <v>20001.083333333332</v>
      </c>
      <c r="T25" s="46">
        <v>12670.557356646465</v>
      </c>
      <c r="U25" s="45">
        <v>0.36460474498478923</v>
      </c>
      <c r="V25" s="45">
        <v>0.42886186834510287</v>
      </c>
      <c r="W25" s="45">
        <f t="shared" si="0"/>
        <v>0.22362638896867207</v>
      </c>
      <c r="X25" s="44">
        <f t="shared" si="1"/>
        <v>137939603.23000002</v>
      </c>
    </row>
    <row r="26" spans="1:24" x14ac:dyDescent="0.35">
      <c r="A26" s="47">
        <v>210056</v>
      </c>
      <c r="B26" s="47" t="s">
        <v>20</v>
      </c>
      <c r="C26" s="44">
        <v>115074194.27999999</v>
      </c>
      <c r="D26" s="44">
        <v>21413992.849999998</v>
      </c>
      <c r="E26" s="44">
        <v>8417689.4000000004</v>
      </c>
      <c r="F26" s="44">
        <v>4825093.1700000009</v>
      </c>
      <c r="G26" s="44">
        <v>57197014.139999993</v>
      </c>
      <c r="H26" s="44">
        <v>239785.77000000002</v>
      </c>
      <c r="I26" s="44">
        <v>9751832.6699999999</v>
      </c>
      <c r="J26" s="44">
        <v>3427087.7300000004</v>
      </c>
      <c r="K26" s="44">
        <v>64653738.469999999</v>
      </c>
      <c r="L26" s="44">
        <v>32640779.16</v>
      </c>
      <c r="M26" s="44">
        <v>15866288.560000001</v>
      </c>
      <c r="N26" s="44">
        <v>82433415.11999999</v>
      </c>
      <c r="O26" s="44">
        <v>41330725.579999991</v>
      </c>
      <c r="P26" s="44">
        <v>78967144.200000003</v>
      </c>
      <c r="Q26" s="44">
        <v>35941509.590000004</v>
      </c>
      <c r="R26" s="43">
        <v>23812.75</v>
      </c>
      <c r="S26" s="43">
        <v>21745.166666666668</v>
      </c>
      <c r="T26" s="46">
        <v>12508.516555676621</v>
      </c>
      <c r="U26" s="45">
        <v>0.28157385186350459</v>
      </c>
      <c r="V26" s="45">
        <v>0.4221358976900777</v>
      </c>
      <c r="W26" s="45">
        <f t="shared" si="0"/>
        <v>0.17019998172881345</v>
      </c>
      <c r="X26" s="44">
        <f t="shared" si="1"/>
        <v>114908653.79000001</v>
      </c>
    </row>
    <row r="27" spans="1:24" x14ac:dyDescent="0.35">
      <c r="A27" s="47">
        <v>210034</v>
      </c>
      <c r="B27" s="47" t="s">
        <v>21</v>
      </c>
      <c r="C27" s="44">
        <v>61026386.079999991</v>
      </c>
      <c r="D27" s="44">
        <v>9986083.7199999988</v>
      </c>
      <c r="E27" s="44">
        <v>3981454.77</v>
      </c>
      <c r="F27" s="44">
        <v>2174776.5500000003</v>
      </c>
      <c r="G27" s="44">
        <v>29940418.16</v>
      </c>
      <c r="H27" s="44">
        <v>256726.49000000002</v>
      </c>
      <c r="I27" s="44">
        <v>3509040.23</v>
      </c>
      <c r="J27" s="44">
        <v>874397.24</v>
      </c>
      <c r="K27" s="44">
        <v>32285679.100000001</v>
      </c>
      <c r="L27" s="44">
        <v>16822460.010000002</v>
      </c>
      <c r="M27" s="44">
        <v>5394362.8600000003</v>
      </c>
      <c r="N27" s="44">
        <v>44203926.069999993</v>
      </c>
      <c r="O27" s="44">
        <v>24546055.300000001</v>
      </c>
      <c r="P27" s="44">
        <v>36602090.25</v>
      </c>
      <c r="Q27" s="44">
        <v>11427259.49</v>
      </c>
      <c r="R27" s="43">
        <v>12293.5</v>
      </c>
      <c r="S27" s="43">
        <v>11298.75</v>
      </c>
      <c r="T27" s="46">
        <v>12195.218255004116</v>
      </c>
      <c r="U27" s="45">
        <v>0.24423000297322528</v>
      </c>
      <c r="V27" s="45">
        <v>0.46256763812684504</v>
      </c>
      <c r="W27" s="45">
        <f t="shared" si="0"/>
        <v>0.15424604213493909</v>
      </c>
      <c r="X27" s="44">
        <f t="shared" si="1"/>
        <v>48029349.740000002</v>
      </c>
    </row>
    <row r="28" spans="1:24" x14ac:dyDescent="0.35">
      <c r="A28" s="47">
        <v>210018</v>
      </c>
      <c r="B28" s="47" t="s">
        <v>22</v>
      </c>
      <c r="C28" s="44">
        <v>91845468.62999998</v>
      </c>
      <c r="D28" s="44">
        <v>25981739.900000002</v>
      </c>
      <c r="E28" s="44">
        <v>9818103.0099999998</v>
      </c>
      <c r="F28" s="44">
        <v>7389229.2599999998</v>
      </c>
      <c r="G28" s="44">
        <v>31777904.710000001</v>
      </c>
      <c r="H28" s="44">
        <v>54710.55</v>
      </c>
      <c r="I28" s="44">
        <v>4673010.88</v>
      </c>
      <c r="J28" s="44">
        <v>4310724.07</v>
      </c>
      <c r="K28" s="44">
        <v>94586117.75</v>
      </c>
      <c r="L28" s="44">
        <v>22354417.629999999</v>
      </c>
      <c r="M28" s="44">
        <v>10379022.470000001</v>
      </c>
      <c r="N28" s="44">
        <v>69491050.999999985</v>
      </c>
      <c r="O28" s="44">
        <v>21398882.240000002</v>
      </c>
      <c r="P28" s="44">
        <v>36383653.390000001</v>
      </c>
      <c r="Q28" s="44">
        <v>18873318.359999999</v>
      </c>
      <c r="R28" s="43">
        <v>29382.916666666668</v>
      </c>
      <c r="S28" s="43">
        <v>25599.166666666668</v>
      </c>
      <c r="T28" s="46">
        <v>9885.0130687142664</v>
      </c>
      <c r="U28" s="45">
        <v>0.26478358594837553</v>
      </c>
      <c r="V28" s="45">
        <v>0.59238570380035349</v>
      </c>
      <c r="W28" s="45">
        <f t="shared" si="0"/>
        <v>0.12103905545357284</v>
      </c>
      <c r="X28" s="44">
        <f t="shared" si="1"/>
        <v>55256971.75</v>
      </c>
    </row>
    <row r="29" spans="1:24" x14ac:dyDescent="0.35">
      <c r="A29" s="47">
        <v>210062</v>
      </c>
      <c r="B29" s="47" t="s">
        <v>23</v>
      </c>
      <c r="C29" s="44">
        <v>102714710.42999999</v>
      </c>
      <c r="D29" s="44">
        <v>19495970.759999998</v>
      </c>
      <c r="E29" s="44">
        <v>8079027.3799999999</v>
      </c>
      <c r="F29" s="44">
        <v>4969964.1999999993</v>
      </c>
      <c r="G29" s="44">
        <v>27974496.280000001</v>
      </c>
      <c r="H29" s="44">
        <v>128094.45</v>
      </c>
      <c r="I29" s="44">
        <v>16399845.560000001</v>
      </c>
      <c r="J29" s="44">
        <v>2016049.02</v>
      </c>
      <c r="K29" s="44">
        <v>71942525.230000004</v>
      </c>
      <c r="L29" s="44">
        <v>29641103.859999999</v>
      </c>
      <c r="M29" s="44">
        <v>8300427.9699999997</v>
      </c>
      <c r="N29" s="44">
        <v>73073606.569999993</v>
      </c>
      <c r="O29" s="44">
        <v>19674068.310000002</v>
      </c>
      <c r="P29" s="44">
        <v>54159079.530000001</v>
      </c>
      <c r="Q29" s="44">
        <v>17733642.66</v>
      </c>
      <c r="R29" s="43">
        <v>26303.5</v>
      </c>
      <c r="S29" s="43">
        <v>22282.416666666668</v>
      </c>
      <c r="T29" s="46">
        <v>10458.613830139871</v>
      </c>
      <c r="U29" s="45">
        <v>0.29031878595906124</v>
      </c>
      <c r="V29" s="45">
        <v>0.52775205436966355</v>
      </c>
      <c r="W29" s="45">
        <f t="shared" si="0"/>
        <v>0.14954055512944692</v>
      </c>
      <c r="X29" s="44">
        <f t="shared" si="1"/>
        <v>71892722.189999998</v>
      </c>
    </row>
    <row r="30" spans="1:24" x14ac:dyDescent="0.35">
      <c r="A30" s="47">
        <v>210028</v>
      </c>
      <c r="B30" s="48" t="s">
        <v>24</v>
      </c>
      <c r="C30" s="44">
        <v>28615645.530000009</v>
      </c>
      <c r="D30" s="44">
        <v>4304483.47</v>
      </c>
      <c r="E30" s="44">
        <v>1508097.69</v>
      </c>
      <c r="F30" s="44">
        <v>351711.91</v>
      </c>
      <c r="G30" s="44">
        <v>13182478.530000001</v>
      </c>
      <c r="H30" s="44">
        <v>11966.63</v>
      </c>
      <c r="I30" s="44">
        <v>1645562.1800000002</v>
      </c>
      <c r="J30" s="44">
        <v>853049</v>
      </c>
      <c r="K30" s="44">
        <v>20778119.829999998</v>
      </c>
      <c r="L30" s="44">
        <v>11523207.609999999</v>
      </c>
      <c r="M30" s="44">
        <v>8318790.6900000004</v>
      </c>
      <c r="N30" s="44">
        <v>17092437.920000009</v>
      </c>
      <c r="O30" s="44">
        <v>4863687.8400000008</v>
      </c>
      <c r="P30" s="44">
        <v>25052180.68</v>
      </c>
      <c r="Q30" s="44">
        <v>18238081.989999998</v>
      </c>
      <c r="R30" s="43">
        <v>7003</v>
      </c>
      <c r="S30" s="43">
        <v>6455.25</v>
      </c>
      <c r="T30" s="46">
        <v>10616.281390337324</v>
      </c>
      <c r="U30" s="45">
        <v>0.47471025904218528</v>
      </c>
      <c r="V30" s="45">
        <v>0.45834783797120349</v>
      </c>
      <c r="W30" s="45">
        <f t="shared" si="0"/>
        <v>0.27847982960056639</v>
      </c>
      <c r="X30" s="44">
        <f t="shared" si="1"/>
        <v>43290262.670000002</v>
      </c>
    </row>
    <row r="31" spans="1:24" x14ac:dyDescent="0.35">
      <c r="A31" s="47">
        <v>210024</v>
      </c>
      <c r="B31" s="47" t="s">
        <v>25</v>
      </c>
      <c r="C31" s="44">
        <v>285962587.70999998</v>
      </c>
      <c r="D31" s="44">
        <v>51176113.749999993</v>
      </c>
      <c r="E31" s="44">
        <v>18289476.850000001</v>
      </c>
      <c r="F31" s="44">
        <v>9858341.9500000011</v>
      </c>
      <c r="G31" s="44">
        <v>142723198.67999998</v>
      </c>
      <c r="H31" s="44">
        <v>1141521.8399999996</v>
      </c>
      <c r="I31" s="44">
        <v>28702884.210000005</v>
      </c>
      <c r="J31" s="44">
        <v>7550158.3600000003</v>
      </c>
      <c r="K31" s="44">
        <v>143034552.49000001</v>
      </c>
      <c r="L31" s="44">
        <v>41818415.090000004</v>
      </c>
      <c r="M31" s="44">
        <v>18323074</v>
      </c>
      <c r="N31" s="44">
        <v>244144172.61999997</v>
      </c>
      <c r="O31" s="44">
        <v>124400124.67999998</v>
      </c>
      <c r="P31" s="44">
        <v>97803476.260000005</v>
      </c>
      <c r="Q31" s="44">
        <v>38176854.32</v>
      </c>
      <c r="R31" s="43">
        <v>54213.25</v>
      </c>
      <c r="S31" s="43">
        <v>49102.583333333336</v>
      </c>
      <c r="T31" s="46">
        <v>13319.123796621107</v>
      </c>
      <c r="U31" s="45">
        <v>0.14029270621836257</v>
      </c>
      <c r="V31" s="45">
        <v>0.44228079777036233</v>
      </c>
      <c r="W31" s="45">
        <f t="shared" si="0"/>
        <v>8.7359233615312032E-2</v>
      </c>
      <c r="X31" s="44">
        <f t="shared" si="1"/>
        <v>135980330.58000001</v>
      </c>
    </row>
    <row r="32" spans="1:24" x14ac:dyDescent="0.35">
      <c r="A32" s="47">
        <v>210008</v>
      </c>
      <c r="B32" s="47" t="s">
        <v>26</v>
      </c>
      <c r="C32" s="44">
        <v>553926092.38</v>
      </c>
      <c r="D32" s="44">
        <v>97672345.140000001</v>
      </c>
      <c r="E32" s="44">
        <v>34813892.379999995</v>
      </c>
      <c r="F32" s="44">
        <v>16363846.25</v>
      </c>
      <c r="G32" s="44">
        <v>264726847.80000001</v>
      </c>
      <c r="H32" s="44">
        <v>2668763.6999999997</v>
      </c>
      <c r="I32" s="44">
        <v>48611264.900000006</v>
      </c>
      <c r="J32" s="44">
        <v>12275627.600000001</v>
      </c>
      <c r="K32" s="44">
        <v>257183452.47999999</v>
      </c>
      <c r="L32" s="44">
        <v>25248477.100000001</v>
      </c>
      <c r="M32" s="44">
        <v>28694014.530000001</v>
      </c>
      <c r="N32" s="44">
        <v>528677615.27999997</v>
      </c>
      <c r="O32" s="44">
        <v>236032833.27000001</v>
      </c>
      <c r="P32" s="44">
        <v>53184541.82</v>
      </c>
      <c r="Q32" s="44">
        <v>51671086.850000001</v>
      </c>
      <c r="R32" s="43">
        <v>99189.583333333328</v>
      </c>
      <c r="S32" s="43">
        <v>90285.916666666672</v>
      </c>
      <c r="T32" s="46">
        <v>13569.758005774507</v>
      </c>
      <c r="U32" s="45">
        <v>6.5891770471305552E-2</v>
      </c>
      <c r="V32" s="45">
        <v>0.51444535991259921</v>
      </c>
      <c r="W32" s="45">
        <f t="shared" si="0"/>
        <v>4.18729447389476E-2</v>
      </c>
      <c r="X32" s="44">
        <f t="shared" si="1"/>
        <v>104855628.67</v>
      </c>
    </row>
    <row r="33" spans="1:24" x14ac:dyDescent="0.35">
      <c r="A33" s="47">
        <v>210001</v>
      </c>
      <c r="B33" s="47" t="s">
        <v>27</v>
      </c>
      <c r="C33" s="44">
        <v>88801939.720000014</v>
      </c>
      <c r="D33" s="44">
        <v>18483527.149999999</v>
      </c>
      <c r="E33" s="44">
        <v>6212995.0299999993</v>
      </c>
      <c r="F33" s="44">
        <v>10502265.189999999</v>
      </c>
      <c r="G33" s="44">
        <v>29661340.809999999</v>
      </c>
      <c r="H33" s="44">
        <v>572497.4</v>
      </c>
      <c r="I33" s="44">
        <v>3588796.48</v>
      </c>
      <c r="J33" s="44">
        <v>3703868.18</v>
      </c>
      <c r="K33" s="44">
        <v>74755204.689999998</v>
      </c>
      <c r="L33" s="44">
        <v>57100115.990000002</v>
      </c>
      <c r="M33" s="44">
        <v>17617513.239999998</v>
      </c>
      <c r="N33" s="44">
        <v>31701823.730000012</v>
      </c>
      <c r="O33" s="44">
        <v>12043827.57</v>
      </c>
      <c r="P33" s="44">
        <v>63091935.700000003</v>
      </c>
      <c r="Q33" s="44">
        <v>19460081.219999999</v>
      </c>
      <c r="R33" s="43">
        <v>24345.083333333332</v>
      </c>
      <c r="S33" s="43">
        <v>22859.083333333332</v>
      </c>
      <c r="T33" s="46">
        <v>10005.368483027223</v>
      </c>
      <c r="U33" s="45">
        <v>0.63072395847655316</v>
      </c>
      <c r="V33" s="45">
        <v>0.90509756172775047</v>
      </c>
      <c r="W33" s="45">
        <f t="shared" si="0"/>
        <v>0.31622168334551654</v>
      </c>
      <c r="X33" s="44">
        <f t="shared" si="1"/>
        <v>82552016.920000002</v>
      </c>
    </row>
    <row r="34" spans="1:24" x14ac:dyDescent="0.35">
      <c r="A34" s="47">
        <v>210040</v>
      </c>
      <c r="B34" s="47" t="s">
        <v>28</v>
      </c>
      <c r="C34" s="44">
        <v>336958144.83999997</v>
      </c>
      <c r="D34" s="44">
        <v>61168202.319999993</v>
      </c>
      <c r="E34" s="44">
        <v>22606553.209999997</v>
      </c>
      <c r="F34" s="44">
        <v>11715026.959999999</v>
      </c>
      <c r="G34" s="44">
        <v>162889095.22999999</v>
      </c>
      <c r="H34" s="44">
        <v>1077843.8500000001</v>
      </c>
      <c r="I34" s="44">
        <v>28816051.560000006</v>
      </c>
      <c r="J34" s="44">
        <v>8669929.2599999979</v>
      </c>
      <c r="K34" s="44">
        <v>181755075.34999999</v>
      </c>
      <c r="L34" s="44">
        <v>44940129.729999997</v>
      </c>
      <c r="M34" s="44">
        <v>21141119.800000001</v>
      </c>
      <c r="N34" s="44">
        <v>292018015.10999995</v>
      </c>
      <c r="O34" s="44">
        <v>141747975.42999998</v>
      </c>
      <c r="P34" s="44">
        <v>55211786.130000003</v>
      </c>
      <c r="Q34" s="44">
        <v>26732518.43</v>
      </c>
      <c r="R34" s="43">
        <v>65990.833333333328</v>
      </c>
      <c r="S34" s="43">
        <v>59192.5</v>
      </c>
      <c r="T34" s="46">
        <v>13027.079687696758</v>
      </c>
      <c r="U34" s="45">
        <v>0.13220288966834309</v>
      </c>
      <c r="V34" s="45">
        <v>0.80641662510681267</v>
      </c>
      <c r="W34" s="45">
        <f t="shared" si="0"/>
        <v>8.1016084969969315E-2</v>
      </c>
      <c r="X34" s="44">
        <f t="shared" si="1"/>
        <v>81944304.560000002</v>
      </c>
    </row>
    <row r="35" spans="1:24" x14ac:dyDescent="0.35">
      <c r="A35" s="47">
        <v>210019</v>
      </c>
      <c r="B35" s="47" t="s">
        <v>29</v>
      </c>
      <c r="C35" s="44">
        <v>133445515.11999999</v>
      </c>
      <c r="D35" s="44">
        <v>20217055.830000002</v>
      </c>
      <c r="E35" s="44">
        <v>13350672.129999999</v>
      </c>
      <c r="F35" s="44">
        <v>6355867.7699999996</v>
      </c>
      <c r="G35" s="44">
        <v>64407452.009999998</v>
      </c>
      <c r="H35" s="44">
        <v>1324449.1199999996</v>
      </c>
      <c r="I35" s="44">
        <v>8768398.2800000012</v>
      </c>
      <c r="J35" s="44">
        <v>4040468.21</v>
      </c>
      <c r="K35" s="44">
        <v>93941625.549999997</v>
      </c>
      <c r="L35" s="44">
        <v>76897140.680000007</v>
      </c>
      <c r="M35" s="44">
        <v>37484129.710000001</v>
      </c>
      <c r="N35" s="44">
        <v>56548374.439999983</v>
      </c>
      <c r="O35" s="44">
        <v>26923322.299999997</v>
      </c>
      <c r="P35" s="44">
        <v>85144746.540000007</v>
      </c>
      <c r="Q35" s="44">
        <v>40528390.039999999</v>
      </c>
      <c r="R35" s="43">
        <v>34282.75</v>
      </c>
      <c r="S35" s="43">
        <v>32334.5</v>
      </c>
      <c r="T35" s="46">
        <v>10391.350819378706</v>
      </c>
      <c r="U35" s="45">
        <v>0.57811248448371966</v>
      </c>
      <c r="V35" s="45">
        <v>0.91014892683280879</v>
      </c>
      <c r="W35" s="45">
        <f t="shared" si="0"/>
        <v>0.33072364601712284</v>
      </c>
      <c r="X35" s="44">
        <f t="shared" si="1"/>
        <v>125673136.58000001</v>
      </c>
    </row>
    <row r="36" spans="1:24" x14ac:dyDescent="0.35">
      <c r="A36" s="47">
        <v>210003</v>
      </c>
      <c r="B36" s="48" t="s">
        <v>30</v>
      </c>
      <c r="C36" s="44">
        <v>144471757.42000002</v>
      </c>
      <c r="D36" s="44">
        <v>27007563.050000004</v>
      </c>
      <c r="E36" s="44">
        <v>9952456.040000001</v>
      </c>
      <c r="F36" s="44">
        <v>7159925.5499999989</v>
      </c>
      <c r="G36" s="44">
        <v>39061679.949999996</v>
      </c>
      <c r="H36" s="44">
        <v>205220.21</v>
      </c>
      <c r="I36" s="44">
        <v>23297001.549999997</v>
      </c>
      <c r="J36" s="44">
        <v>1937549.1699999997</v>
      </c>
      <c r="K36" s="44">
        <v>96018429.680000007</v>
      </c>
      <c r="L36" s="44">
        <v>23179445.82</v>
      </c>
      <c r="M36" s="44">
        <v>4102287.04</v>
      </c>
      <c r="N36" s="44">
        <v>121292311.60000002</v>
      </c>
      <c r="O36" s="44">
        <v>34959392.909999996</v>
      </c>
      <c r="P36" s="44">
        <v>38863019.880000003</v>
      </c>
      <c r="Q36" s="44">
        <v>7384432.4800000004</v>
      </c>
      <c r="R36" s="43">
        <v>33523.833333333336</v>
      </c>
      <c r="S36" s="43">
        <v>28157.916666666668</v>
      </c>
      <c r="T36" s="46">
        <v>11326.30235227447</v>
      </c>
      <c r="U36" s="45">
        <v>0.14864720702092302</v>
      </c>
      <c r="V36" s="45">
        <v>0.58990779962608952</v>
      </c>
      <c r="W36" s="45">
        <f t="shared" si="0"/>
        <v>7.8146169357249717E-2</v>
      </c>
      <c r="X36" s="44">
        <f t="shared" si="1"/>
        <v>46247452.359999999</v>
      </c>
    </row>
    <row r="37" spans="1:24" x14ac:dyDescent="0.35">
      <c r="A37" s="47">
        <v>210088</v>
      </c>
      <c r="B37" s="48" t="s">
        <v>31</v>
      </c>
      <c r="C37" s="44">
        <v>22237309.649999999</v>
      </c>
      <c r="D37" s="44">
        <v>4536611.7</v>
      </c>
      <c r="E37" s="44">
        <v>1689095.14</v>
      </c>
      <c r="F37" s="44">
        <v>1119243.28</v>
      </c>
      <c r="G37" s="44">
        <v>9495692.1300000008</v>
      </c>
      <c r="H37" s="44">
        <v>12730.06</v>
      </c>
      <c r="I37" s="44">
        <v>746576.96</v>
      </c>
      <c r="J37" s="44">
        <v>1114341.8700000001</v>
      </c>
      <c r="K37" s="44">
        <v>18916341.48</v>
      </c>
      <c r="L37" s="44">
        <v>0</v>
      </c>
      <c r="M37" s="44">
        <v>0</v>
      </c>
      <c r="N37" s="44">
        <v>22237309.649999999</v>
      </c>
      <c r="O37" s="44">
        <v>9495692.1300000008</v>
      </c>
      <c r="P37" s="44">
        <v>0</v>
      </c>
      <c r="Q37" s="44">
        <v>0</v>
      </c>
      <c r="R37" s="43">
        <v>6708.75</v>
      </c>
      <c r="S37" s="43">
        <v>6198.833333333333</v>
      </c>
      <c r="T37" s="46">
        <v>9295.210825118942</v>
      </c>
      <c r="U37" s="45">
        <v>0</v>
      </c>
      <c r="V37" s="45" t="s">
        <v>95</v>
      </c>
      <c r="W37" s="45">
        <f t="shared" si="0"/>
        <v>0</v>
      </c>
      <c r="X37" s="44">
        <f t="shared" si="1"/>
        <v>0</v>
      </c>
    </row>
    <row r="38" spans="1:24" x14ac:dyDescent="0.35">
      <c r="A38" s="47">
        <v>210057</v>
      </c>
      <c r="B38" s="47" t="s">
        <v>32</v>
      </c>
      <c r="C38" s="44">
        <v>173603066.31999999</v>
      </c>
      <c r="D38" s="44">
        <v>46231490.399999999</v>
      </c>
      <c r="E38" s="44">
        <v>17940065.609999999</v>
      </c>
      <c r="F38" s="44">
        <v>13222222.310000002</v>
      </c>
      <c r="G38" s="44">
        <v>63160175.619999997</v>
      </c>
      <c r="H38" s="44">
        <v>135577.5</v>
      </c>
      <c r="I38" s="44">
        <v>8874665.1199999992</v>
      </c>
      <c r="J38" s="44">
        <v>7328812.1700000009</v>
      </c>
      <c r="K38" s="44">
        <v>199340866.21000001</v>
      </c>
      <c r="L38" s="44">
        <v>48721885.840000004</v>
      </c>
      <c r="M38" s="44">
        <v>17905656.300000001</v>
      </c>
      <c r="N38" s="44">
        <v>124881180.47999999</v>
      </c>
      <c r="O38" s="44">
        <v>45254519.319999993</v>
      </c>
      <c r="P38" s="44">
        <v>61945901.329999998</v>
      </c>
      <c r="Q38" s="44">
        <v>23700282.050000001</v>
      </c>
      <c r="R38" s="43">
        <v>64336.666666666664</v>
      </c>
      <c r="S38" s="43">
        <v>54405.166666666664</v>
      </c>
      <c r="T38" s="46">
        <v>9026.5535140966349</v>
      </c>
      <c r="U38" s="45">
        <v>0.28140999250586629</v>
      </c>
      <c r="V38" s="45">
        <v>0.77793941902096242</v>
      </c>
      <c r="W38" s="45">
        <f t="shared" ref="W38:W55" si="2">(L38+M38)/SUM(C38:K38)</f>
        <v>0.12575103197137161</v>
      </c>
      <c r="X38" s="44">
        <f t="shared" si="1"/>
        <v>85646183.379999995</v>
      </c>
    </row>
    <row r="39" spans="1:24" x14ac:dyDescent="0.35">
      <c r="A39" s="47">
        <v>210012</v>
      </c>
      <c r="B39" s="47" t="s">
        <v>33</v>
      </c>
      <c r="C39" s="44">
        <v>336958144.83999997</v>
      </c>
      <c r="D39" s="44">
        <v>61168202.319999993</v>
      </c>
      <c r="E39" s="44">
        <v>22606553.209999997</v>
      </c>
      <c r="F39" s="44">
        <v>11715026.959999999</v>
      </c>
      <c r="G39" s="44">
        <v>162889095.22999999</v>
      </c>
      <c r="H39" s="44">
        <v>1077843.8500000001</v>
      </c>
      <c r="I39" s="44">
        <v>28816051.560000006</v>
      </c>
      <c r="J39" s="44">
        <v>8669929.2599999979</v>
      </c>
      <c r="K39" s="44">
        <v>181755075.34999999</v>
      </c>
      <c r="L39" s="44">
        <v>91749517.780000001</v>
      </c>
      <c r="M39" s="44">
        <v>40870839.640000001</v>
      </c>
      <c r="N39" s="44">
        <v>245208627.05999997</v>
      </c>
      <c r="O39" s="44">
        <v>122018255.58999999</v>
      </c>
      <c r="P39" s="44">
        <v>141384123.81999999</v>
      </c>
      <c r="Q39" s="44">
        <v>60651931.159999996</v>
      </c>
      <c r="R39" s="43">
        <v>65990.833333333328</v>
      </c>
      <c r="S39" s="43">
        <v>59192.5</v>
      </c>
      <c r="T39" s="46">
        <v>13027.079687696758</v>
      </c>
      <c r="U39" s="45">
        <v>0.26532177591183159</v>
      </c>
      <c r="V39" s="45">
        <v>0.65641925859782002</v>
      </c>
      <c r="W39" s="45">
        <f t="shared" si="2"/>
        <v>0.16259350756690241</v>
      </c>
      <c r="X39" s="44">
        <f t="shared" si="1"/>
        <v>202036054.97999999</v>
      </c>
    </row>
    <row r="40" spans="1:24" x14ac:dyDescent="0.35">
      <c r="A40" s="47">
        <v>210011</v>
      </c>
      <c r="B40" s="47" t="s">
        <v>34</v>
      </c>
      <c r="C40" s="44">
        <v>209796783.68999997</v>
      </c>
      <c r="D40" s="44">
        <v>41705551.670000002</v>
      </c>
      <c r="E40" s="44">
        <v>16475600.68</v>
      </c>
      <c r="F40" s="44">
        <v>8858966.4299999997</v>
      </c>
      <c r="G40" s="44">
        <v>96106298.959999993</v>
      </c>
      <c r="H40" s="44">
        <v>527674.73</v>
      </c>
      <c r="I40" s="44">
        <v>16164354.949999999</v>
      </c>
      <c r="J40" s="44">
        <v>5493520.7200000007</v>
      </c>
      <c r="K40" s="44">
        <v>125693916.05</v>
      </c>
      <c r="L40" s="44">
        <v>48550712.789999999</v>
      </c>
      <c r="M40" s="44">
        <v>24958734.34</v>
      </c>
      <c r="N40" s="44">
        <v>161246070.89999998</v>
      </c>
      <c r="O40" s="44">
        <v>71147564.61999999</v>
      </c>
      <c r="P40" s="44">
        <v>73365509.640000001</v>
      </c>
      <c r="Q40" s="44">
        <v>37207603.799999997</v>
      </c>
      <c r="R40" s="43">
        <v>46641.75</v>
      </c>
      <c r="S40" s="43">
        <v>41688.833333333336</v>
      </c>
      <c r="T40" s="46">
        <v>11787.933228096492</v>
      </c>
      <c r="U40" s="45">
        <v>0.2403030609995718</v>
      </c>
      <c r="V40" s="45">
        <v>0.66480399116090949</v>
      </c>
      <c r="W40" s="45">
        <f t="shared" si="2"/>
        <v>0.14114102872906623</v>
      </c>
      <c r="X40" s="44">
        <f t="shared" si="1"/>
        <v>110573113.44</v>
      </c>
    </row>
    <row r="41" spans="1:24" x14ac:dyDescent="0.35">
      <c r="A41" s="47">
        <v>210022</v>
      </c>
      <c r="B41" s="47" t="s">
        <v>35</v>
      </c>
      <c r="C41" s="44">
        <v>212970490.09</v>
      </c>
      <c r="D41" s="44">
        <v>57965081.079999983</v>
      </c>
      <c r="E41" s="44">
        <v>23198522.840000004</v>
      </c>
      <c r="F41" s="44">
        <v>17879358.220000003</v>
      </c>
      <c r="G41" s="44">
        <v>73936445.25</v>
      </c>
      <c r="H41" s="44">
        <v>116653.54000000001</v>
      </c>
      <c r="I41" s="44">
        <v>10059529.299999999</v>
      </c>
      <c r="J41" s="44">
        <v>10522634.35</v>
      </c>
      <c r="K41" s="44">
        <v>244581797.99000001</v>
      </c>
      <c r="L41" s="44">
        <v>45329752.18</v>
      </c>
      <c r="M41" s="44">
        <v>15409330.210000001</v>
      </c>
      <c r="N41" s="44">
        <v>167640737.91</v>
      </c>
      <c r="O41" s="44">
        <v>58527115.039999999</v>
      </c>
      <c r="P41" s="44">
        <v>62321727.340000004</v>
      </c>
      <c r="Q41" s="44">
        <v>20987283.16</v>
      </c>
      <c r="R41" s="43">
        <v>79106.5</v>
      </c>
      <c r="S41" s="43">
        <v>66850.083333333328</v>
      </c>
      <c r="T41" s="46">
        <v>9018.5154134461118</v>
      </c>
      <c r="U41" s="45">
        <v>0.21170308176071431</v>
      </c>
      <c r="V41" s="45">
        <v>0.72908178869799445</v>
      </c>
      <c r="W41" s="45">
        <f t="shared" si="2"/>
        <v>9.3268176489315041E-2</v>
      </c>
      <c r="X41" s="44">
        <f t="shared" si="1"/>
        <v>83309010.5</v>
      </c>
    </row>
    <row r="42" spans="1:24" x14ac:dyDescent="0.35">
      <c r="A42" s="47">
        <v>210009</v>
      </c>
      <c r="B42" s="47" t="s">
        <v>16</v>
      </c>
      <c r="C42" s="44">
        <v>151607141.91</v>
      </c>
      <c r="D42" s="44">
        <v>25693179.34</v>
      </c>
      <c r="E42" s="44">
        <v>9733328.1799999997</v>
      </c>
      <c r="F42" s="44">
        <v>4403156.4799999986</v>
      </c>
      <c r="G42" s="44">
        <v>71153918.689999998</v>
      </c>
      <c r="H42" s="44">
        <v>977140.69</v>
      </c>
      <c r="I42" s="44">
        <v>10416548.880000003</v>
      </c>
      <c r="J42" s="44">
        <v>2685445.1500000004</v>
      </c>
      <c r="K42" s="44">
        <v>65029965.119999997</v>
      </c>
      <c r="L42" s="44">
        <v>34428961.460000001</v>
      </c>
      <c r="M42" s="44">
        <v>16157834.390000001</v>
      </c>
      <c r="N42" s="44">
        <v>117178180.44999999</v>
      </c>
      <c r="O42" s="44">
        <v>54996084.299999997</v>
      </c>
      <c r="P42" s="44">
        <v>234656261.75</v>
      </c>
      <c r="Q42" s="44">
        <v>113532886.97</v>
      </c>
      <c r="R42" s="43">
        <v>26119.916666666668</v>
      </c>
      <c r="S42" s="43">
        <v>24015.5</v>
      </c>
      <c r="T42" s="46">
        <v>13586.06889396861</v>
      </c>
      <c r="U42" s="45">
        <v>0.22708993983843515</v>
      </c>
      <c r="V42" s="45">
        <v>0.14528538880653027</v>
      </c>
      <c r="W42" s="45">
        <f t="shared" si="2"/>
        <v>0.1480445473827941</v>
      </c>
      <c r="X42" s="44">
        <f t="shared" si="1"/>
        <v>348189148.72000003</v>
      </c>
    </row>
    <row r="43" spans="1:24" x14ac:dyDescent="0.35">
      <c r="A43" s="47">
        <v>210032</v>
      </c>
      <c r="B43" s="47" t="s">
        <v>36</v>
      </c>
      <c r="C43" s="44">
        <v>61971733.649999999</v>
      </c>
      <c r="D43" s="44">
        <v>10849644.330000002</v>
      </c>
      <c r="E43" s="44">
        <v>4703200.1100000003</v>
      </c>
      <c r="F43" s="44">
        <v>4915260.03</v>
      </c>
      <c r="G43" s="44">
        <v>29526959.520000003</v>
      </c>
      <c r="H43" s="44">
        <v>168384.33000000002</v>
      </c>
      <c r="I43" s="44">
        <v>2153561.4500000002</v>
      </c>
      <c r="J43" s="44">
        <v>1416529.44</v>
      </c>
      <c r="K43" s="44">
        <v>43154574.439999998</v>
      </c>
      <c r="L43" s="44">
        <v>26536150.75</v>
      </c>
      <c r="M43" s="44">
        <v>15225820.68</v>
      </c>
      <c r="N43" s="44">
        <v>35435582.899999999</v>
      </c>
      <c r="O43" s="44">
        <v>14301138.840000004</v>
      </c>
      <c r="P43" s="44">
        <v>28548600.32</v>
      </c>
      <c r="Q43" s="44">
        <v>16374058.74</v>
      </c>
      <c r="R43" s="43">
        <v>15312.833333333334</v>
      </c>
      <c r="S43" s="43">
        <v>14180.583333333334</v>
      </c>
      <c r="T43" s="46">
        <v>10772.768597151287</v>
      </c>
      <c r="U43" s="45">
        <v>0.45642150705265638</v>
      </c>
      <c r="V43" s="45">
        <v>0.92964157295812577</v>
      </c>
      <c r="W43" s="45">
        <f t="shared" si="2"/>
        <v>0.26288563246025476</v>
      </c>
      <c r="X43" s="44">
        <f t="shared" si="1"/>
        <v>44922659.060000002</v>
      </c>
    </row>
    <row r="44" spans="1:24" x14ac:dyDescent="0.35">
      <c r="A44" s="47">
        <v>210043</v>
      </c>
      <c r="B44" s="47" t="s">
        <v>75</v>
      </c>
      <c r="C44" s="44">
        <v>124237823.12</v>
      </c>
      <c r="D44" s="44">
        <v>21624693.609999996</v>
      </c>
      <c r="E44" s="44">
        <v>9664100.4499999993</v>
      </c>
      <c r="F44" s="44">
        <v>4788393.3900000006</v>
      </c>
      <c r="G44" s="44">
        <v>47428260.07</v>
      </c>
      <c r="H44" s="44">
        <v>202380.11</v>
      </c>
      <c r="I44" s="44">
        <v>7452983.4399999995</v>
      </c>
      <c r="J44" s="44">
        <v>1799702.4700000002</v>
      </c>
      <c r="K44" s="44">
        <v>85245783.5</v>
      </c>
      <c r="L44" s="44">
        <v>55516383.369999997</v>
      </c>
      <c r="M44" s="44">
        <v>21442400.449999999</v>
      </c>
      <c r="N44" s="44">
        <v>68721439.75</v>
      </c>
      <c r="O44" s="44">
        <v>25985859.620000001</v>
      </c>
      <c r="P44" s="44">
        <v>90712528.560000002</v>
      </c>
      <c r="Q44" s="44">
        <v>35059531.57</v>
      </c>
      <c r="R44" s="43">
        <v>28237.833333333332</v>
      </c>
      <c r="S44" s="43">
        <v>25729.333333333332</v>
      </c>
      <c r="T44" s="46">
        <v>11201.323308700303</v>
      </c>
      <c r="U44" s="45">
        <v>0.44830511880918272</v>
      </c>
      <c r="V44" s="45">
        <v>0.61189093778422787</v>
      </c>
      <c r="W44" s="45">
        <f t="shared" si="2"/>
        <v>0.25445620757740972</v>
      </c>
      <c r="X44" s="44">
        <f t="shared" si="1"/>
        <v>125772060.13</v>
      </c>
    </row>
    <row r="45" spans="1:24" x14ac:dyDescent="0.35">
      <c r="A45" s="47">
        <v>210035</v>
      </c>
      <c r="B45" s="47" t="s">
        <v>76</v>
      </c>
      <c r="C45" s="44">
        <v>49293603.539999999</v>
      </c>
      <c r="D45" s="44">
        <v>7384395.79</v>
      </c>
      <c r="E45" s="44">
        <v>3260418.22</v>
      </c>
      <c r="F45" s="44">
        <v>1048386.34</v>
      </c>
      <c r="G45" s="44">
        <v>15317417.170000002</v>
      </c>
      <c r="H45" s="44">
        <v>58388.770000000004</v>
      </c>
      <c r="I45" s="44">
        <v>4661216.21</v>
      </c>
      <c r="J45" s="44">
        <v>717436.12999999989</v>
      </c>
      <c r="K45" s="44">
        <v>37827488.780000001</v>
      </c>
      <c r="L45" s="44">
        <v>17524793.710000001</v>
      </c>
      <c r="M45" s="44">
        <v>6778160.4000000004</v>
      </c>
      <c r="N45" s="44">
        <v>31768809.829999998</v>
      </c>
      <c r="O45" s="44">
        <v>8539256.7700000014</v>
      </c>
      <c r="P45" s="44">
        <v>30207932.370000001</v>
      </c>
      <c r="Q45" s="44">
        <v>11834041.23</v>
      </c>
      <c r="R45" s="43">
        <v>12358.5</v>
      </c>
      <c r="S45" s="43">
        <v>11187.416666666666</v>
      </c>
      <c r="T45" s="46">
        <v>10171.220479876316</v>
      </c>
      <c r="U45" s="45">
        <v>0.37614255034108407</v>
      </c>
      <c r="V45" s="45">
        <v>0.57806406381454933</v>
      </c>
      <c r="W45" s="45">
        <f t="shared" si="2"/>
        <v>0.20325506385997755</v>
      </c>
      <c r="X45" s="44">
        <f t="shared" si="1"/>
        <v>42041973.600000001</v>
      </c>
    </row>
    <row r="46" spans="1:24" x14ac:dyDescent="0.35">
      <c r="A46" s="47">
        <v>210006</v>
      </c>
      <c r="B46" s="47" t="s">
        <v>77</v>
      </c>
      <c r="C46" s="44">
        <v>34417007.620000005</v>
      </c>
      <c r="D46" s="44">
        <v>6322627.9000000004</v>
      </c>
      <c r="E46" s="44">
        <v>2526581.4899999998</v>
      </c>
      <c r="F46" s="44">
        <v>1573713.1699999997</v>
      </c>
      <c r="G46" s="44">
        <v>20046078.48</v>
      </c>
      <c r="H46" s="44">
        <v>53406.2</v>
      </c>
      <c r="I46" s="44">
        <v>1969613.67</v>
      </c>
      <c r="J46" s="44">
        <v>613150.31999999995</v>
      </c>
      <c r="K46" s="44">
        <v>25184327.739999998</v>
      </c>
      <c r="L46" s="44">
        <v>11976936.35</v>
      </c>
      <c r="M46" s="44">
        <v>7850047.3499999996</v>
      </c>
      <c r="N46" s="44">
        <v>22440071.270000003</v>
      </c>
      <c r="O46" s="44">
        <v>12196031.130000001</v>
      </c>
      <c r="P46" s="44">
        <v>18261252.329999998</v>
      </c>
      <c r="Q46" s="44">
        <v>12183258.07</v>
      </c>
      <c r="R46" s="43">
        <v>9147.5</v>
      </c>
      <c r="S46" s="43">
        <v>8318.4166666666661</v>
      </c>
      <c r="T46" s="46">
        <v>10656.167475581762</v>
      </c>
      <c r="U46" s="45">
        <v>0.36404444036820743</v>
      </c>
      <c r="V46" s="45">
        <v>0.65124987853310989</v>
      </c>
      <c r="W46" s="45">
        <f t="shared" si="2"/>
        <v>0.21386830794612943</v>
      </c>
      <c r="X46" s="44">
        <f t="shared" si="1"/>
        <v>30444510.399999999</v>
      </c>
    </row>
    <row r="47" spans="1:24" x14ac:dyDescent="0.35">
      <c r="A47" s="47">
        <v>210002</v>
      </c>
      <c r="B47" s="47" t="s">
        <v>78</v>
      </c>
      <c r="C47" s="44">
        <v>158165763.36999997</v>
      </c>
      <c r="D47" s="44">
        <v>28736775.460000001</v>
      </c>
      <c r="E47" s="44">
        <v>8837723.209999999</v>
      </c>
      <c r="F47" s="44">
        <v>4083435.2</v>
      </c>
      <c r="G47" s="44">
        <v>79775279.610000014</v>
      </c>
      <c r="H47" s="44">
        <v>996537.6100000001</v>
      </c>
      <c r="I47" s="44">
        <v>15676502.909999998</v>
      </c>
      <c r="J47" s="44">
        <v>3239128.0300000003</v>
      </c>
      <c r="K47" s="44">
        <v>65098637.189999998</v>
      </c>
      <c r="L47" s="44">
        <v>27689023.469999999</v>
      </c>
      <c r="M47" s="44">
        <v>14698581.949999999</v>
      </c>
      <c r="N47" s="44">
        <v>130476739.89999998</v>
      </c>
      <c r="O47" s="44">
        <v>65076697.660000011</v>
      </c>
      <c r="P47" s="44">
        <v>240778095.61000001</v>
      </c>
      <c r="Q47" s="44">
        <v>69602390.239999995</v>
      </c>
      <c r="R47" s="43">
        <v>26836.416666666668</v>
      </c>
      <c r="S47" s="43">
        <v>24193.083333333332</v>
      </c>
      <c r="T47" s="46">
        <v>14257.279387300936</v>
      </c>
      <c r="U47" s="45">
        <v>0.17814331184369428</v>
      </c>
      <c r="V47" s="45">
        <v>0.13656659278665151</v>
      </c>
      <c r="W47" s="45">
        <f t="shared" si="2"/>
        <v>0.11625471241857609</v>
      </c>
      <c r="X47" s="44">
        <f t="shared" si="1"/>
        <v>310380485.85000002</v>
      </c>
    </row>
    <row r="48" spans="1:24" x14ac:dyDescent="0.35">
      <c r="A48" s="47">
        <v>210038</v>
      </c>
      <c r="B48" s="47" t="s">
        <v>79</v>
      </c>
      <c r="C48" s="44">
        <v>268968749.71000004</v>
      </c>
      <c r="D48" s="44">
        <v>49271373.019999996</v>
      </c>
      <c r="E48" s="44">
        <v>15775790.380000001</v>
      </c>
      <c r="F48" s="44">
        <v>6894202.8099999996</v>
      </c>
      <c r="G48" s="44">
        <v>130433553.86000001</v>
      </c>
      <c r="H48" s="44">
        <v>1266189.1900000002</v>
      </c>
      <c r="I48" s="44">
        <v>28247273.760000002</v>
      </c>
      <c r="J48" s="44">
        <v>5745853.2000000011</v>
      </c>
      <c r="K48" s="44">
        <v>118720553.97</v>
      </c>
      <c r="L48" s="44">
        <v>17597302.5</v>
      </c>
      <c r="M48" s="44">
        <v>10792257.92</v>
      </c>
      <c r="N48" s="44">
        <v>251371447.21000004</v>
      </c>
      <c r="O48" s="44">
        <v>119641295.94000001</v>
      </c>
      <c r="P48" s="44">
        <v>32575743.760000002</v>
      </c>
      <c r="Q48" s="44">
        <v>17618476.390000001</v>
      </c>
      <c r="R48" s="43">
        <v>46113.833333333336</v>
      </c>
      <c r="S48" s="43">
        <v>41702.583333333336</v>
      </c>
      <c r="T48" s="46">
        <v>14212.838285673597</v>
      </c>
      <c r="U48" s="45">
        <v>7.1080111872775895E-2</v>
      </c>
      <c r="V48" s="45">
        <v>0.56559421254401132</v>
      </c>
      <c r="W48" s="45">
        <f t="shared" si="2"/>
        <v>4.5399794839867988E-2</v>
      </c>
      <c r="X48" s="44">
        <f t="shared" si="1"/>
        <v>50194220.150000006</v>
      </c>
    </row>
    <row r="49" spans="1:24" x14ac:dyDescent="0.35">
      <c r="A49" s="47">
        <v>210030</v>
      </c>
      <c r="B49" s="47" t="s">
        <v>81</v>
      </c>
      <c r="C49" s="44">
        <v>23528686.459999997</v>
      </c>
      <c r="D49" s="44">
        <v>3604835.3699999996</v>
      </c>
      <c r="E49" s="44">
        <v>1075768.1199999999</v>
      </c>
      <c r="F49" s="44">
        <v>573381.76</v>
      </c>
      <c r="G49" s="44">
        <v>12723568.939999999</v>
      </c>
      <c r="H49" s="44">
        <v>7953.36</v>
      </c>
      <c r="I49" s="44">
        <v>630240.85</v>
      </c>
      <c r="J49" s="44">
        <v>1014057.1999999998</v>
      </c>
      <c r="K49" s="44">
        <v>15417236.35</v>
      </c>
      <c r="L49" s="44">
        <v>11877037.289999999</v>
      </c>
      <c r="M49" s="44">
        <v>8260860.2300000004</v>
      </c>
      <c r="N49" s="44">
        <v>11651649.169999998</v>
      </c>
      <c r="O49" s="44">
        <v>4462708.709999999</v>
      </c>
      <c r="P49" s="44">
        <v>16443310.4</v>
      </c>
      <c r="Q49" s="44">
        <v>11421912.369999999</v>
      </c>
      <c r="R49" s="43">
        <v>5077.5</v>
      </c>
      <c r="S49" s="43">
        <v>4792.666666666667</v>
      </c>
      <c r="T49" s="46">
        <v>11885.054023590392</v>
      </c>
      <c r="U49" s="45">
        <v>0.55549364578293248</v>
      </c>
      <c r="V49" s="45">
        <v>0.72268927064457844</v>
      </c>
      <c r="W49" s="45">
        <f t="shared" si="2"/>
        <v>0.34379252408173339</v>
      </c>
      <c r="X49" s="44">
        <f t="shared" si="1"/>
        <v>27865222.77</v>
      </c>
    </row>
    <row r="50" spans="1:24" x14ac:dyDescent="0.35">
      <c r="A50" s="47">
        <v>210010</v>
      </c>
      <c r="B50" s="47" t="s">
        <v>82</v>
      </c>
      <c r="C50" s="44">
        <v>25012851.020000003</v>
      </c>
      <c r="D50" s="44">
        <v>4421924.4399999995</v>
      </c>
      <c r="E50" s="44">
        <v>2008987.85</v>
      </c>
      <c r="F50" s="44">
        <v>465327.63</v>
      </c>
      <c r="G50" s="44">
        <v>10951802.360000001</v>
      </c>
      <c r="H50" s="44">
        <v>197194.43</v>
      </c>
      <c r="I50" s="44">
        <v>1323187.3999999999</v>
      </c>
      <c r="J50" s="44">
        <v>1188996.4100000001</v>
      </c>
      <c r="K50" s="44">
        <v>14448227.810000001</v>
      </c>
      <c r="L50" s="44">
        <v>0</v>
      </c>
      <c r="M50" s="44">
        <v>0</v>
      </c>
      <c r="N50" s="44">
        <v>25012851.020000003</v>
      </c>
      <c r="O50" s="44">
        <v>10951802.360000001</v>
      </c>
      <c r="P50" s="44">
        <v>0</v>
      </c>
      <c r="Q50" s="44">
        <v>0</v>
      </c>
      <c r="R50" s="43">
        <v>5139.5</v>
      </c>
      <c r="S50" s="43">
        <v>4844.416666666667</v>
      </c>
      <c r="T50" s="46">
        <v>12011.032384969692</v>
      </c>
      <c r="U50" s="45">
        <v>0</v>
      </c>
      <c r="V50" s="45" t="s">
        <v>95</v>
      </c>
      <c r="W50" s="45">
        <f t="shared" si="2"/>
        <v>0</v>
      </c>
      <c r="X50" s="44">
        <f t="shared" si="1"/>
        <v>0</v>
      </c>
    </row>
    <row r="51" spans="1:24" x14ac:dyDescent="0.35">
      <c r="A51" s="47">
        <v>210037</v>
      </c>
      <c r="B51" s="47" t="s">
        <v>83</v>
      </c>
      <c r="C51" s="44">
        <v>78249493.030000016</v>
      </c>
      <c r="D51" s="44">
        <v>14210741.16</v>
      </c>
      <c r="E51" s="44">
        <v>5835027.0800000001</v>
      </c>
      <c r="F51" s="44">
        <v>2045392.3599999999</v>
      </c>
      <c r="G51" s="44">
        <v>34180387.329999998</v>
      </c>
      <c r="H51" s="44">
        <v>622889.92999999993</v>
      </c>
      <c r="I51" s="44">
        <v>3154230.27</v>
      </c>
      <c r="J51" s="44">
        <v>4716687.58</v>
      </c>
      <c r="K51" s="44">
        <v>51663145.780000001</v>
      </c>
      <c r="L51" s="44">
        <v>44335035.810000002</v>
      </c>
      <c r="M51" s="44">
        <v>24150033.850000001</v>
      </c>
      <c r="N51" s="44">
        <v>33914457.220000014</v>
      </c>
      <c r="O51" s="44">
        <v>10030353.479999997</v>
      </c>
      <c r="P51" s="44">
        <v>65935266.149999999</v>
      </c>
      <c r="Q51" s="44">
        <v>37170289.469999999</v>
      </c>
      <c r="R51" s="43">
        <v>17802.25</v>
      </c>
      <c r="S51" s="43">
        <v>16762.083333333332</v>
      </c>
      <c r="T51" s="46">
        <v>11264.422944491034</v>
      </c>
      <c r="U51" s="45">
        <v>0.60913584040747071</v>
      </c>
      <c r="V51" s="45">
        <v>0.66422288545153363</v>
      </c>
      <c r="W51" s="45">
        <f t="shared" si="2"/>
        <v>0.35178639388009647</v>
      </c>
      <c r="X51" s="44">
        <f t="shared" si="1"/>
        <v>103105555.62</v>
      </c>
    </row>
    <row r="52" spans="1:24" x14ac:dyDescent="0.35">
      <c r="A52" s="47">
        <v>210063</v>
      </c>
      <c r="B52" s="47" t="s">
        <v>84</v>
      </c>
      <c r="C52" s="44">
        <v>452627360.65000004</v>
      </c>
      <c r="D52" s="44">
        <v>85052652.38000001</v>
      </c>
      <c r="E52" s="44">
        <v>35396483.809999995</v>
      </c>
      <c r="F52" s="44">
        <v>23446533.34</v>
      </c>
      <c r="G52" s="44">
        <v>209030571.63</v>
      </c>
      <c r="H52" s="44">
        <v>757526.91</v>
      </c>
      <c r="I52" s="44">
        <v>23214225.66</v>
      </c>
      <c r="J52" s="44">
        <v>13510010.330000002</v>
      </c>
      <c r="K52" s="44">
        <v>289419937.63999999</v>
      </c>
      <c r="L52" s="44">
        <v>46297024.299999997</v>
      </c>
      <c r="M52" s="44">
        <v>19855952.170000002</v>
      </c>
      <c r="N52" s="44">
        <v>406330336.35000002</v>
      </c>
      <c r="O52" s="44">
        <v>189174619.45999998</v>
      </c>
      <c r="P52" s="44">
        <v>79244480.519999996</v>
      </c>
      <c r="Q52" s="44">
        <v>32744138.469999999</v>
      </c>
      <c r="R52" s="43">
        <v>101767.08333333333</v>
      </c>
      <c r="S52" s="43">
        <v>92322.5</v>
      </c>
      <c r="T52" s="46">
        <v>11666.651790003085</v>
      </c>
      <c r="U52" s="45">
        <v>9.9980629329182474E-2</v>
      </c>
      <c r="V52" s="45">
        <v>0.59071160147003077</v>
      </c>
      <c r="W52" s="45">
        <f t="shared" si="2"/>
        <v>5.8415529807422428E-2</v>
      </c>
      <c r="X52" s="44">
        <f t="shared" si="1"/>
        <v>111988618.98999999</v>
      </c>
    </row>
    <row r="53" spans="1:24" x14ac:dyDescent="0.35">
      <c r="A53" s="47">
        <v>210049</v>
      </c>
      <c r="B53" s="47" t="s">
        <v>85</v>
      </c>
      <c r="C53" s="44">
        <v>96830952.329999998</v>
      </c>
      <c r="D53" s="44">
        <v>16099711.819999998</v>
      </c>
      <c r="E53" s="44">
        <v>7756567.6899999995</v>
      </c>
      <c r="F53" s="44">
        <v>4979280.8800000008</v>
      </c>
      <c r="G53" s="44">
        <v>51511878.11999999</v>
      </c>
      <c r="H53" s="44">
        <v>35587.32</v>
      </c>
      <c r="I53" s="44">
        <v>3481481.58</v>
      </c>
      <c r="J53" s="44">
        <v>1691559.9000000001</v>
      </c>
      <c r="K53" s="44">
        <v>74631328.819999993</v>
      </c>
      <c r="L53" s="44">
        <v>35428797.219999999</v>
      </c>
      <c r="M53" s="44">
        <v>27564685.52</v>
      </c>
      <c r="N53" s="44">
        <v>61402155.109999999</v>
      </c>
      <c r="O53" s="44">
        <v>23947192.59999999</v>
      </c>
      <c r="P53" s="44">
        <v>56675365.649999999</v>
      </c>
      <c r="Q53" s="44">
        <v>43565997.939999998</v>
      </c>
      <c r="R53" s="43">
        <v>25039.833333333332</v>
      </c>
      <c r="S53" s="43">
        <v>22881.833333333332</v>
      </c>
      <c r="T53" s="46">
        <v>10759.106044398261</v>
      </c>
      <c r="U53" s="45">
        <v>0.42464797623793754</v>
      </c>
      <c r="V53" s="45">
        <v>0.62841805502219017</v>
      </c>
      <c r="W53" s="45">
        <f t="shared" si="2"/>
        <v>0.2450933293963008</v>
      </c>
      <c r="X53" s="44">
        <f t="shared" si="1"/>
        <v>100241363.59</v>
      </c>
    </row>
    <row r="54" spans="1:24" x14ac:dyDescent="0.35">
      <c r="A54" s="47">
        <v>210016</v>
      </c>
      <c r="B54" s="47" t="s">
        <v>37</v>
      </c>
      <c r="C54" s="44">
        <v>351089793.98999995</v>
      </c>
      <c r="D54" s="44">
        <v>81316353.790000007</v>
      </c>
      <c r="E54" s="44">
        <v>29679392.260000002</v>
      </c>
      <c r="F54" s="44">
        <v>21242319.550000001</v>
      </c>
      <c r="G54" s="44">
        <v>104134924.59999999</v>
      </c>
      <c r="H54" s="44">
        <v>381957.59999999992</v>
      </c>
      <c r="I54" s="44">
        <v>35571544.920000009</v>
      </c>
      <c r="J54" s="44">
        <v>9737631.0099999979</v>
      </c>
      <c r="K54" s="44">
        <v>294292468.88999999</v>
      </c>
      <c r="L54" s="44">
        <v>35612223.939999998</v>
      </c>
      <c r="M54" s="44">
        <v>11600258.619999999</v>
      </c>
      <c r="N54" s="44">
        <v>315477570.04999995</v>
      </c>
      <c r="O54" s="44">
        <v>92534665.979999989</v>
      </c>
      <c r="P54" s="44">
        <v>45909508.939999998</v>
      </c>
      <c r="Q54" s="44">
        <v>17381099.329999998</v>
      </c>
      <c r="R54" s="43">
        <v>97438.25</v>
      </c>
      <c r="S54" s="43">
        <v>82666.333333333328</v>
      </c>
      <c r="T54" s="46">
        <v>10332.773571072034</v>
      </c>
      <c r="U54" s="45">
        <v>0.10371247568944542</v>
      </c>
      <c r="V54" s="45">
        <v>0.74596348258480716</v>
      </c>
      <c r="W54" s="45">
        <f t="shared" si="2"/>
        <v>5.0905888730205705E-2</v>
      </c>
      <c r="X54" s="44">
        <f t="shared" si="1"/>
        <v>63290608.269999996</v>
      </c>
    </row>
    <row r="55" spans="1:24" x14ac:dyDescent="0.35">
      <c r="A55" s="47">
        <v>210027</v>
      </c>
      <c r="B55" s="47" t="s">
        <v>38</v>
      </c>
      <c r="C55" s="44">
        <v>73260656.519999996</v>
      </c>
      <c r="D55" s="44">
        <v>14144340.709999999</v>
      </c>
      <c r="E55" s="44">
        <v>3809827.78</v>
      </c>
      <c r="F55" s="44">
        <v>1635577.95</v>
      </c>
      <c r="G55" s="44">
        <v>38279647.359999999</v>
      </c>
      <c r="H55" s="44">
        <v>482992.09</v>
      </c>
      <c r="I55" s="44">
        <v>2445715.2999999998</v>
      </c>
      <c r="J55" s="44">
        <v>4593560.8900000006</v>
      </c>
      <c r="K55" s="44">
        <v>42481837.670000002</v>
      </c>
      <c r="L55" s="44">
        <v>57443419.32</v>
      </c>
      <c r="M55" s="44">
        <v>32601711.390000001</v>
      </c>
      <c r="N55" s="44">
        <v>15817237.199999996</v>
      </c>
      <c r="O55" s="44">
        <v>5677935.9699999988</v>
      </c>
      <c r="P55" s="44">
        <v>61573193.100000001</v>
      </c>
      <c r="Q55" s="44">
        <v>34824243.369999997</v>
      </c>
      <c r="R55" s="43">
        <v>16799.916666666668</v>
      </c>
      <c r="S55" s="43">
        <v>16098.916666666666</v>
      </c>
      <c r="T55" s="46">
        <v>11010.669048278309</v>
      </c>
      <c r="U55" s="45">
        <v>0.80728783746971455</v>
      </c>
      <c r="V55" s="45">
        <v>0.93410295965726331</v>
      </c>
      <c r="W55" s="45">
        <f t="shared" si="2"/>
        <v>0.49711844836033042</v>
      </c>
      <c r="X55" s="44">
        <f t="shared" si="1"/>
        <v>96397436.469999999</v>
      </c>
    </row>
  </sheetData>
  <pageMargins left="0.7" right="0.7" top="0.75" bottom="0.75" header="0.3" footer="0.3"/>
  <pageSetup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E9A8490-800C-4998-A834-782281483518}"/>
</file>

<file path=customXml/itemProps2.xml><?xml version="1.0" encoding="utf-8"?>
<ds:datastoreItem xmlns:ds="http://schemas.openxmlformats.org/officeDocument/2006/customXml" ds:itemID="{7EC1E6CE-26CC-41DD-A9B5-72153939BD4C}"/>
</file>

<file path=customXml/itemProps3.xml><?xml version="1.0" encoding="utf-8"?>
<ds:datastoreItem xmlns:ds="http://schemas.openxmlformats.org/officeDocument/2006/customXml" ds:itemID="{BAECFBAC-8EEF-4A03-97E8-9FF7946039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psa</vt:lpstr>
      <vt:lpstr>episodes+psa</vt:lpstr>
      <vt:lpstr>2015 (paste)</vt:lpstr>
      <vt:lpstr>2014 (paste)</vt:lpstr>
      <vt:lpstr>'episodes+psa'!Print_Titles</vt:lpstr>
      <vt:lpstr>psa!Print_Titles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Mandel</dc:creator>
  <cp:lastModifiedBy>Chris Peterson</cp:lastModifiedBy>
  <cp:lastPrinted>2017-04-17T18:06:21Z</cp:lastPrinted>
  <dcterms:created xsi:type="dcterms:W3CDTF">2017-03-27T17:49:37Z</dcterms:created>
  <dcterms:modified xsi:type="dcterms:W3CDTF">2017-04-21T15:00:20Z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