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Commission Meetings\2015-01\Working Documents\"/>
    </mc:Choice>
  </mc:AlternateContent>
  <bookViews>
    <workbookView xWindow="0" yWindow="0" windowWidth="24210" windowHeight="9375"/>
  </bookViews>
  <sheets>
    <sheet name="Figure 1" sheetId="5" r:id="rId1"/>
    <sheet name="Figure 2" sheetId="6" r:id="rId2"/>
    <sheet name="Figure 3" sheetId="3" r:id="rId3"/>
    <sheet name="Figure 4" sheetId="4" r:id="rId4"/>
    <sheet name="Appendix III" sheetId="7" r:id="rId5"/>
    <sheet name="Appendix IV" sheetId="8" r:id="rId6"/>
    <sheet name="Appendix V" sheetId="10" r:id="rId7"/>
  </sheets>
  <externalReferences>
    <externalReference r:id="rId8"/>
    <externalReference r:id="rId9"/>
    <externalReference r:id="rId10"/>
  </externalReferences>
  <definedNames>
    <definedName name="_xlnm._FilterDatabase" localSheetId="1" hidden="1">'Figure 2'!$A$3:$P$31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0" l="1"/>
  <c r="C69" i="10"/>
  <c r="B7" i="10"/>
  <c r="B8" i="10" s="1"/>
  <c r="B9" i="10" s="1"/>
  <c r="B6" i="10"/>
  <c r="D5" i="10"/>
  <c r="B5" i="10"/>
  <c r="D4" i="10"/>
  <c r="C4" i="10"/>
  <c r="I50" i="8"/>
  <c r="J48" i="8"/>
  <c r="I48" i="8"/>
  <c r="H48" i="8"/>
  <c r="G48" i="8"/>
  <c r="E48" i="8"/>
  <c r="F48" i="8" s="1"/>
  <c r="D48" i="8"/>
  <c r="C48" i="8"/>
  <c r="B48" i="8"/>
  <c r="A48" i="8"/>
  <c r="J47" i="8"/>
  <c r="I47" i="8"/>
  <c r="H47" i="8"/>
  <c r="G47" i="8"/>
  <c r="F47" i="8"/>
  <c r="E47" i="8"/>
  <c r="D47" i="8"/>
  <c r="C47" i="8"/>
  <c r="B47" i="8"/>
  <c r="A47" i="8"/>
  <c r="J46" i="8"/>
  <c r="I46" i="8"/>
  <c r="H46" i="8"/>
  <c r="G46" i="8"/>
  <c r="E46" i="8"/>
  <c r="F46" i="8" s="1"/>
  <c r="D46" i="8"/>
  <c r="C46" i="8"/>
  <c r="B46" i="8"/>
  <c r="A46" i="8"/>
  <c r="J45" i="8"/>
  <c r="I45" i="8"/>
  <c r="H45" i="8"/>
  <c r="G45" i="8"/>
  <c r="F45" i="8"/>
  <c r="E45" i="8"/>
  <c r="D45" i="8"/>
  <c r="C45" i="8"/>
  <c r="B45" i="8"/>
  <c r="A45" i="8"/>
  <c r="J44" i="8"/>
  <c r="I44" i="8"/>
  <c r="H44" i="8"/>
  <c r="G44" i="8"/>
  <c r="E44" i="8"/>
  <c r="F44" i="8" s="1"/>
  <c r="D44" i="8"/>
  <c r="C44" i="8"/>
  <c r="B44" i="8"/>
  <c r="A44" i="8"/>
  <c r="J43" i="8"/>
  <c r="I43" i="8"/>
  <c r="H43" i="8"/>
  <c r="G43" i="8"/>
  <c r="F43" i="8"/>
  <c r="E43" i="8"/>
  <c r="D43" i="8"/>
  <c r="C43" i="8"/>
  <c r="B43" i="8"/>
  <c r="A43" i="8"/>
  <c r="J42" i="8"/>
  <c r="I42" i="8"/>
  <c r="H42" i="8"/>
  <c r="G42" i="8"/>
  <c r="E42" i="8"/>
  <c r="F42" i="8" s="1"/>
  <c r="D42" i="8"/>
  <c r="C42" i="8"/>
  <c r="B42" i="8"/>
  <c r="A42" i="8"/>
  <c r="J41" i="8"/>
  <c r="I41" i="8"/>
  <c r="H41" i="8"/>
  <c r="G41" i="8"/>
  <c r="F41" i="8"/>
  <c r="E41" i="8"/>
  <c r="D41" i="8"/>
  <c r="C41" i="8"/>
  <c r="B41" i="8"/>
  <c r="A41" i="8"/>
  <c r="J40" i="8"/>
  <c r="I40" i="8"/>
  <c r="H40" i="8"/>
  <c r="G40" i="8"/>
  <c r="E40" i="8"/>
  <c r="F40" i="8" s="1"/>
  <c r="D40" i="8"/>
  <c r="C40" i="8"/>
  <c r="B40" i="8"/>
  <c r="A40" i="8"/>
  <c r="J39" i="8"/>
  <c r="I39" i="8"/>
  <c r="H39" i="8"/>
  <c r="G39" i="8"/>
  <c r="F39" i="8"/>
  <c r="E39" i="8"/>
  <c r="D39" i="8"/>
  <c r="C39" i="8"/>
  <c r="B39" i="8"/>
  <c r="A39" i="8"/>
  <c r="J38" i="8"/>
  <c r="I38" i="8"/>
  <c r="H38" i="8"/>
  <c r="G38" i="8"/>
  <c r="E38" i="8"/>
  <c r="F38" i="8" s="1"/>
  <c r="D38" i="8"/>
  <c r="C38" i="8"/>
  <c r="B38" i="8"/>
  <c r="A38" i="8"/>
  <c r="J37" i="8"/>
  <c r="I37" i="8"/>
  <c r="H37" i="8"/>
  <c r="G37" i="8"/>
  <c r="F37" i="8"/>
  <c r="E37" i="8"/>
  <c r="D37" i="8"/>
  <c r="C37" i="8"/>
  <c r="B37" i="8"/>
  <c r="A37" i="8"/>
  <c r="J36" i="8"/>
  <c r="I36" i="8"/>
  <c r="H36" i="8"/>
  <c r="G36" i="8"/>
  <c r="E36" i="8"/>
  <c r="F36" i="8" s="1"/>
  <c r="D36" i="8"/>
  <c r="C36" i="8"/>
  <c r="B36" i="8"/>
  <c r="A36" i="8"/>
  <c r="J35" i="8"/>
  <c r="I35" i="8"/>
  <c r="H35" i="8"/>
  <c r="G35" i="8"/>
  <c r="F35" i="8"/>
  <c r="E35" i="8"/>
  <c r="D35" i="8"/>
  <c r="C35" i="8"/>
  <c r="B35" i="8"/>
  <c r="A35" i="8"/>
  <c r="J34" i="8"/>
  <c r="I34" i="8"/>
  <c r="H34" i="8"/>
  <c r="G34" i="8"/>
  <c r="E34" i="8"/>
  <c r="F34" i="8" s="1"/>
  <c r="D34" i="8"/>
  <c r="C34" i="8"/>
  <c r="B34" i="8"/>
  <c r="A34" i="8"/>
  <c r="J33" i="8"/>
  <c r="I33" i="8"/>
  <c r="H33" i="8"/>
  <c r="G33" i="8"/>
  <c r="F33" i="8"/>
  <c r="E33" i="8"/>
  <c r="D33" i="8"/>
  <c r="C33" i="8"/>
  <c r="B33" i="8"/>
  <c r="A33" i="8"/>
  <c r="J32" i="8"/>
  <c r="I32" i="8"/>
  <c r="H32" i="8"/>
  <c r="G32" i="8"/>
  <c r="E32" i="8"/>
  <c r="F32" i="8" s="1"/>
  <c r="D32" i="8"/>
  <c r="C32" i="8"/>
  <c r="B32" i="8"/>
  <c r="A32" i="8"/>
  <c r="J31" i="8"/>
  <c r="I31" i="8"/>
  <c r="H31" i="8"/>
  <c r="G31" i="8"/>
  <c r="F31" i="8"/>
  <c r="E31" i="8"/>
  <c r="D31" i="8"/>
  <c r="C31" i="8"/>
  <c r="B31" i="8"/>
  <c r="A31" i="8"/>
  <c r="J30" i="8"/>
  <c r="I30" i="8"/>
  <c r="H30" i="8"/>
  <c r="G30" i="8"/>
  <c r="E30" i="8"/>
  <c r="F30" i="8" s="1"/>
  <c r="D30" i="8"/>
  <c r="C30" i="8"/>
  <c r="B30" i="8"/>
  <c r="A30" i="8"/>
  <c r="J29" i="8"/>
  <c r="I29" i="8"/>
  <c r="H29" i="8"/>
  <c r="G29" i="8"/>
  <c r="F29" i="8"/>
  <c r="E29" i="8"/>
  <c r="D29" i="8"/>
  <c r="C29" i="8"/>
  <c r="B29" i="8"/>
  <c r="A29" i="8"/>
  <c r="J28" i="8"/>
  <c r="I28" i="8"/>
  <c r="H28" i="8"/>
  <c r="H51" i="8" s="1"/>
  <c r="G28" i="8"/>
  <c r="E28" i="8"/>
  <c r="F28" i="8" s="1"/>
  <c r="D28" i="8"/>
  <c r="C28" i="8"/>
  <c r="B28" i="8"/>
  <c r="A28" i="8"/>
  <c r="J27" i="8"/>
  <c r="I27" i="8"/>
  <c r="I51" i="8" s="1"/>
  <c r="H27" i="8"/>
  <c r="G27" i="8"/>
  <c r="F27" i="8"/>
  <c r="E27" i="8"/>
  <c r="D27" i="8"/>
  <c r="C27" i="8"/>
  <c r="B27" i="8"/>
  <c r="A27" i="8"/>
  <c r="J26" i="8"/>
  <c r="I26" i="8"/>
  <c r="H26" i="8"/>
  <c r="G26" i="8"/>
  <c r="E26" i="8"/>
  <c r="F26" i="8" s="1"/>
  <c r="D26" i="8"/>
  <c r="C26" i="8"/>
  <c r="B26" i="8"/>
  <c r="A26" i="8"/>
  <c r="J25" i="8"/>
  <c r="I25" i="8"/>
  <c r="H25" i="8"/>
  <c r="G25" i="8"/>
  <c r="F25" i="8"/>
  <c r="E25" i="8"/>
  <c r="D25" i="8"/>
  <c r="C25" i="8"/>
  <c r="B25" i="8"/>
  <c r="A25" i="8"/>
  <c r="J24" i="8"/>
  <c r="I24" i="8"/>
  <c r="H24" i="8"/>
  <c r="G24" i="8"/>
  <c r="E24" i="8"/>
  <c r="F24" i="8" s="1"/>
  <c r="D24" i="8"/>
  <c r="C24" i="8"/>
  <c r="B24" i="8"/>
  <c r="A24" i="8"/>
  <c r="J23" i="8"/>
  <c r="I23" i="8"/>
  <c r="H23" i="8"/>
  <c r="G23" i="8"/>
  <c r="F23" i="8"/>
  <c r="E23" i="8"/>
  <c r="D23" i="8"/>
  <c r="C23" i="8"/>
  <c r="B23" i="8"/>
  <c r="A23" i="8"/>
  <c r="J22" i="8"/>
  <c r="I22" i="8"/>
  <c r="H22" i="8"/>
  <c r="G22" i="8"/>
  <c r="E22" i="8"/>
  <c r="F22" i="8" s="1"/>
  <c r="D22" i="8"/>
  <c r="C22" i="8"/>
  <c r="B22" i="8"/>
  <c r="A22" i="8"/>
  <c r="J21" i="8"/>
  <c r="I21" i="8"/>
  <c r="H21" i="8"/>
  <c r="G21" i="8"/>
  <c r="F21" i="8"/>
  <c r="E21" i="8"/>
  <c r="D21" i="8"/>
  <c r="C21" i="8"/>
  <c r="B21" i="8"/>
  <c r="A21" i="8"/>
  <c r="J20" i="8"/>
  <c r="I20" i="8"/>
  <c r="H20" i="8"/>
  <c r="G20" i="8"/>
  <c r="E20" i="8"/>
  <c r="F20" i="8" s="1"/>
  <c r="D20" i="8"/>
  <c r="C20" i="8"/>
  <c r="B20" i="8"/>
  <c r="A20" i="8"/>
  <c r="J19" i="8"/>
  <c r="I19" i="8"/>
  <c r="H19" i="8"/>
  <c r="G19" i="8"/>
  <c r="F19" i="8"/>
  <c r="E19" i="8"/>
  <c r="D19" i="8"/>
  <c r="C19" i="8"/>
  <c r="B19" i="8"/>
  <c r="A19" i="8"/>
  <c r="J18" i="8"/>
  <c r="I18" i="8"/>
  <c r="H18" i="8"/>
  <c r="G18" i="8"/>
  <c r="E18" i="8"/>
  <c r="F18" i="8" s="1"/>
  <c r="D18" i="8"/>
  <c r="C18" i="8"/>
  <c r="B18" i="8"/>
  <c r="A18" i="8"/>
  <c r="J17" i="8"/>
  <c r="I17" i="8"/>
  <c r="H17" i="8"/>
  <c r="G17" i="8"/>
  <c r="F17" i="8"/>
  <c r="E17" i="8"/>
  <c r="D17" i="8"/>
  <c r="C17" i="8"/>
  <c r="B17" i="8"/>
  <c r="A17" i="8"/>
  <c r="J16" i="8"/>
  <c r="I16" i="8"/>
  <c r="H16" i="8"/>
  <c r="G16" i="8"/>
  <c r="E16" i="8"/>
  <c r="F16" i="8" s="1"/>
  <c r="D16" i="8"/>
  <c r="C16" i="8"/>
  <c r="B16" i="8"/>
  <c r="A16" i="8"/>
  <c r="J15" i="8"/>
  <c r="I15" i="8"/>
  <c r="H15" i="8"/>
  <c r="G15" i="8"/>
  <c r="F15" i="8"/>
  <c r="E15" i="8"/>
  <c r="D15" i="8"/>
  <c r="C15" i="8"/>
  <c r="B15" i="8"/>
  <c r="A15" i="8"/>
  <c r="J14" i="8"/>
  <c r="I14" i="8"/>
  <c r="H14" i="8"/>
  <c r="G14" i="8"/>
  <c r="E14" i="8"/>
  <c r="F14" i="8" s="1"/>
  <c r="D14" i="8"/>
  <c r="C14" i="8"/>
  <c r="B14" i="8"/>
  <c r="A14" i="8"/>
  <c r="J13" i="8"/>
  <c r="I13" i="8"/>
  <c r="H13" i="8"/>
  <c r="G13" i="8"/>
  <c r="F13" i="8"/>
  <c r="E13" i="8"/>
  <c r="D13" i="8"/>
  <c r="C13" i="8"/>
  <c r="B13" i="8"/>
  <c r="A13" i="8"/>
  <c r="J12" i="8"/>
  <c r="I12" i="8"/>
  <c r="H12" i="8"/>
  <c r="G12" i="8"/>
  <c r="E12" i="8"/>
  <c r="F12" i="8" s="1"/>
  <c r="D12" i="8"/>
  <c r="C12" i="8"/>
  <c r="B12" i="8"/>
  <c r="A12" i="8"/>
  <c r="J11" i="8"/>
  <c r="I11" i="8"/>
  <c r="H11" i="8"/>
  <c r="G11" i="8"/>
  <c r="F11" i="8"/>
  <c r="E11" i="8"/>
  <c r="D11" i="8"/>
  <c r="C11" i="8"/>
  <c r="B11" i="8"/>
  <c r="A11" i="8"/>
  <c r="J10" i="8"/>
  <c r="I10" i="8"/>
  <c r="H10" i="8"/>
  <c r="G10" i="8"/>
  <c r="E10" i="8"/>
  <c r="F10" i="8" s="1"/>
  <c r="D10" i="8"/>
  <c r="C10" i="8"/>
  <c r="B10" i="8"/>
  <c r="A10" i="8"/>
  <c r="J9" i="8"/>
  <c r="I9" i="8"/>
  <c r="H9" i="8"/>
  <c r="G9" i="8"/>
  <c r="F9" i="8"/>
  <c r="E9" i="8"/>
  <c r="D9" i="8"/>
  <c r="C9" i="8"/>
  <c r="B9" i="8"/>
  <c r="A9" i="8"/>
  <c r="J8" i="8"/>
  <c r="I8" i="8"/>
  <c r="H8" i="8"/>
  <c r="G8" i="8"/>
  <c r="E8" i="8"/>
  <c r="F8" i="8" s="1"/>
  <c r="D8" i="8"/>
  <c r="C8" i="8"/>
  <c r="B8" i="8"/>
  <c r="A8" i="8"/>
  <c r="J7" i="8"/>
  <c r="I7" i="8"/>
  <c r="H7" i="8"/>
  <c r="G7" i="8"/>
  <c r="F7" i="8"/>
  <c r="E7" i="8"/>
  <c r="D7" i="8"/>
  <c r="C7" i="8"/>
  <c r="B7" i="8"/>
  <c r="A7" i="8"/>
  <c r="J6" i="8"/>
  <c r="I6" i="8"/>
  <c r="H6" i="8"/>
  <c r="G6" i="8"/>
  <c r="E6" i="8"/>
  <c r="F6" i="8" s="1"/>
  <c r="D6" i="8"/>
  <c r="C6" i="8"/>
  <c r="B6" i="8"/>
  <c r="A6" i="8"/>
  <c r="J5" i="8"/>
  <c r="I5" i="8"/>
  <c r="H5" i="8"/>
  <c r="G5" i="8"/>
  <c r="F5" i="8"/>
  <c r="E5" i="8"/>
  <c r="D5" i="8"/>
  <c r="C5" i="8"/>
  <c r="B5" i="8"/>
  <c r="A5" i="8"/>
  <c r="J4" i="8"/>
  <c r="I4" i="8"/>
  <c r="H4" i="8"/>
  <c r="G4" i="8"/>
  <c r="E4" i="8"/>
  <c r="F4" i="8" s="1"/>
  <c r="D4" i="8"/>
  <c r="C4" i="8"/>
  <c r="B4" i="8"/>
  <c r="A4" i="8"/>
  <c r="J3" i="8"/>
  <c r="I3" i="8"/>
  <c r="H3" i="8"/>
  <c r="H50" i="8" s="1"/>
  <c r="G3" i="8"/>
  <c r="F3" i="8"/>
  <c r="E3" i="8"/>
  <c r="D3" i="8"/>
  <c r="C3" i="8"/>
  <c r="B3" i="8"/>
  <c r="A3" i="8"/>
  <c r="G2" i="8"/>
  <c r="E2" i="8"/>
  <c r="D2" i="8"/>
  <c r="C2" i="8"/>
  <c r="B2" i="8"/>
  <c r="A2" i="8"/>
  <c r="B10" i="10" l="1"/>
  <c r="B11" i="10" s="1"/>
  <c r="B12" i="10" s="1"/>
  <c r="B13" i="10" s="1"/>
  <c r="D9" i="10"/>
  <c r="C8" i="10"/>
  <c r="C7" i="10"/>
  <c r="D8" i="10"/>
  <c r="C6" i="10"/>
  <c r="D7" i="10"/>
  <c r="C10" i="10"/>
  <c r="D11" i="10"/>
  <c r="C5" i="10"/>
  <c r="D6" i="10"/>
  <c r="C9" i="10"/>
  <c r="D10" i="10"/>
  <c r="H52" i="8"/>
  <c r="C12" i="10" l="1"/>
  <c r="D13" i="10"/>
  <c r="B14" i="10"/>
  <c r="C13" i="10"/>
  <c r="D12" i="10"/>
  <c r="C11" i="10"/>
  <c r="B15" i="10" l="1"/>
  <c r="C14" i="10"/>
  <c r="D14" i="10"/>
  <c r="B16" i="10" l="1"/>
  <c r="D15" i="10"/>
  <c r="C15" i="10"/>
  <c r="B17" i="10" l="1"/>
  <c r="C16" i="10"/>
  <c r="D16" i="10"/>
  <c r="B18" i="10" l="1"/>
  <c r="D17" i="10"/>
  <c r="C17" i="10"/>
  <c r="B19" i="10" l="1"/>
  <c r="C18" i="10"/>
  <c r="D18" i="10"/>
  <c r="B20" i="10" l="1"/>
  <c r="D19" i="10"/>
  <c r="C19" i="10"/>
  <c r="B21" i="10" l="1"/>
  <c r="C20" i="10"/>
  <c r="D20" i="10"/>
  <c r="B22" i="10" l="1"/>
  <c r="D21" i="10"/>
  <c r="C21" i="10"/>
  <c r="B23" i="10" l="1"/>
  <c r="C22" i="10"/>
  <c r="D22" i="10"/>
  <c r="B24" i="10" l="1"/>
  <c r="C23" i="10"/>
  <c r="D23" i="10"/>
  <c r="B25" i="10" l="1"/>
  <c r="D24" i="10"/>
  <c r="C24" i="10"/>
  <c r="B26" i="10" l="1"/>
  <c r="D25" i="10"/>
  <c r="C25" i="10"/>
  <c r="B27" i="10" l="1"/>
  <c r="C26" i="10"/>
  <c r="D26" i="10"/>
  <c r="B28" i="10" l="1"/>
  <c r="D27" i="10"/>
  <c r="C27" i="10"/>
  <c r="B29" i="10" l="1"/>
  <c r="D28" i="10"/>
  <c r="C28" i="10"/>
  <c r="D29" i="10" l="1"/>
  <c r="B30" i="10"/>
  <c r="C29" i="10"/>
  <c r="B31" i="10" l="1"/>
  <c r="D30" i="10"/>
  <c r="C30" i="10"/>
  <c r="B32" i="10" l="1"/>
  <c r="C31" i="10"/>
  <c r="D31" i="10"/>
  <c r="B33" i="10" l="1"/>
  <c r="D32" i="10"/>
  <c r="C32" i="10"/>
  <c r="B34" i="10" l="1"/>
  <c r="D33" i="10"/>
  <c r="C33" i="10"/>
  <c r="B35" i="10" l="1"/>
  <c r="C34" i="10"/>
  <c r="B36" i="10" l="1"/>
  <c r="C35" i="10"/>
  <c r="B37" i="10" l="1"/>
  <c r="C36" i="10"/>
  <c r="B38" i="10" l="1"/>
  <c r="C37" i="10"/>
  <c r="B39" i="10" l="1"/>
  <c r="B40" i="10" s="1"/>
  <c r="B41" i="10" s="1"/>
  <c r="B42" i="10" s="1"/>
  <c r="B43" i="10" s="1"/>
  <c r="B44" i="10" s="1"/>
  <c r="B45" i="10" s="1"/>
  <c r="B46" i="10" s="1"/>
  <c r="B47" i="10" s="1"/>
  <c r="B48" i="10" s="1"/>
  <c r="C38" i="10"/>
  <c r="B49" i="10" l="1"/>
  <c r="D48" i="10"/>
  <c r="D49" i="10" l="1"/>
  <c r="B50" i="10"/>
  <c r="D50" i="10" l="1"/>
  <c r="B51" i="10"/>
  <c r="D51" i="10" l="1"/>
  <c r="B52" i="10"/>
  <c r="B53" i="10" l="1"/>
  <c r="D52" i="10"/>
  <c r="D53" i="10" l="1"/>
  <c r="B54" i="10"/>
  <c r="B55" i="10" l="1"/>
  <c r="D54" i="10"/>
  <c r="D55" i="10" l="1"/>
  <c r="B56" i="10"/>
  <c r="D56" i="10" l="1"/>
  <c r="B57" i="10"/>
  <c r="D57" i="10" l="1"/>
  <c r="B58" i="10"/>
  <c r="B59" i="10" l="1"/>
  <c r="D58" i="10"/>
  <c r="D59" i="10" l="1"/>
  <c r="B60" i="10"/>
  <c r="B61" i="10" l="1"/>
  <c r="D60" i="10"/>
  <c r="D61" i="10" l="1"/>
  <c r="B62" i="10"/>
  <c r="D62" i="10" l="1"/>
  <c r="B63" i="10"/>
  <c r="D63" i="10" l="1"/>
  <c r="B64" i="10"/>
  <c r="D64" i="10" l="1"/>
  <c r="B65" i="10"/>
  <c r="D65" i="10" l="1"/>
  <c r="B66" i="10"/>
  <c r="D66" i="10" s="1"/>
  <c r="B3" i="6" l="1"/>
</calcChain>
</file>

<file path=xl/sharedStrings.xml><?xml version="1.0" encoding="utf-8"?>
<sst xmlns="http://schemas.openxmlformats.org/spreadsheetml/2006/main" count="192" uniqueCount="156">
  <si>
    <t>Potentially Preventable Complication  (PPC) Rates in Maryland- State FY2010-FY2014</t>
  </si>
  <si>
    <t>PPC RATES (FY2010 NORMS, vs. 30)</t>
  </si>
  <si>
    <t>PPC RATES (CY2013 NORMS, vs. 31)</t>
  </si>
  <si>
    <t>Annual Change (FY2010 Norms, vs. 30)</t>
  </si>
  <si>
    <t>Annual Change (CY2013 Norms, vs. 31)</t>
  </si>
  <si>
    <t>FY2010 Norms, vs. 30</t>
  </si>
  <si>
    <t>FY10</t>
  </si>
  <si>
    <t>FY11</t>
  </si>
  <si>
    <t>FY12</t>
  </si>
  <si>
    <t>FY13</t>
  </si>
  <si>
    <t>FY14</t>
  </si>
  <si>
    <t xml:space="preserve">FY12 </t>
  </si>
  <si>
    <t>Annual Change</t>
  </si>
  <si>
    <t>Total Change</t>
  </si>
  <si>
    <t>TOTAL NUMBER OF COMPLICATIONS</t>
  </si>
  <si>
    <t>UNADJUSTED COMPLICATION RATE PER 1,000 AT RISK CASES</t>
  </si>
  <si>
    <t>RISK ADJUSTED COMPLICATION RATE PER 1,000 AT RISK CASES</t>
  </si>
  <si>
    <t>All Payer</t>
  </si>
  <si>
    <t>Medicare FFS</t>
  </si>
  <si>
    <t>Monthly Results</t>
  </si>
  <si>
    <t>FY YTD</t>
  </si>
  <si>
    <t>Change from Previous FY</t>
  </si>
  <si>
    <t>CY YTD</t>
  </si>
  <si>
    <t>Change from Previous CY</t>
  </si>
  <si>
    <t>PPC Rates</t>
  </si>
  <si>
    <t>2012_07</t>
  </si>
  <si>
    <t>2012_08</t>
  </si>
  <si>
    <t>2012_09</t>
  </si>
  <si>
    <t>2012_10</t>
  </si>
  <si>
    <t>2012_11</t>
  </si>
  <si>
    <t>2012_12</t>
  </si>
  <si>
    <t>2013_01</t>
  </si>
  <si>
    <t>2013_02</t>
  </si>
  <si>
    <t>2013_03</t>
  </si>
  <si>
    <t>2013_04</t>
  </si>
  <si>
    <t>2013_05</t>
  </si>
  <si>
    <t>2013_06</t>
  </si>
  <si>
    <t>2013_07</t>
  </si>
  <si>
    <t>2013_08</t>
  </si>
  <si>
    <t>2013_09</t>
  </si>
  <si>
    <t>2013_10</t>
  </si>
  <si>
    <t>2013_11</t>
  </si>
  <si>
    <t>2013_12</t>
  </si>
  <si>
    <t>2014_01</t>
  </si>
  <si>
    <t>2014_02</t>
  </si>
  <si>
    <t>2014_03</t>
  </si>
  <si>
    <t>2014_04</t>
  </si>
  <si>
    <t>2014_05</t>
  </si>
  <si>
    <t>2014_06</t>
  </si>
  <si>
    <t>2014_07</t>
  </si>
  <si>
    <t>2014_08</t>
  </si>
  <si>
    <t>2014_09</t>
  </si>
  <si>
    <t>Change from Previous Year/Month</t>
  </si>
  <si>
    <t>Risk-Adjusted PPC Rate</t>
  </si>
  <si>
    <t>Figure 2:  Data used for graph and improvement percent table in Final Recommendation</t>
  </si>
  <si>
    <t>Figure 3. Correlation of FY2013 and FY2014 Improvement and Attainment Scores</t>
  </si>
  <si>
    <t xml:space="preserve">Correlation Coefficient </t>
  </si>
  <si>
    <t>p-value</t>
  </si>
  <si>
    <t>Attainment Scores FY13 and FY14</t>
  </si>
  <si>
    <t>&lt;0.0001</t>
  </si>
  <si>
    <t>Improvement Scores FY13 and FY14</t>
  </si>
  <si>
    <t>Figure 4. MHAC Modeling of Total Rewards and Penalties Using FY 2014 Qtrs 3 and 4 Data</t>
  </si>
  <si>
    <t>Count of Hospitals receiving Reduction or Reward</t>
  </si>
  <si>
    <t>Total Revenue</t>
  </si>
  <si>
    <t>Revenue Neutral Adjustment</t>
  </si>
  <si>
    <t xml:space="preserve">Total Reduction </t>
  </si>
  <si>
    <t>Total Reward</t>
  </si>
  <si>
    <t>APPENDIX III.  Hospital PPC Rate per 1,000 Correlation Results</t>
  </si>
  <si>
    <t>PPC Number</t>
  </si>
  <si>
    <t>PPC Description</t>
  </si>
  <si>
    <t>Correlation Coefficient FY12-FY13</t>
  </si>
  <si>
    <t>Correlation Coefficient FY13-FY14</t>
  </si>
  <si>
    <t>Correlation Coefficient FY12-FY14</t>
  </si>
  <si>
    <t>Stroke &amp; Intracranial Hemorrhage</t>
  </si>
  <si>
    <t>Extreme CNS Complications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</si>
  <si>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</si>
  <si>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</si>
  <si>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</si>
  <si>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</si>
  <si>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</si>
  <si>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</si>
  <si>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</si>
  <si>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</si>
  <si>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</si>
  <si>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</si>
  <si>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</si>
  <si>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</si>
  <si>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Peripheral Vascular Complications Except Venous Thrombosis</t>
  </si>
  <si>
    <t>Venous Thrombosis</t>
  </si>
  <si>
    <t>Major Gastrointestinal Complications without Transfusion or Significant Bleeding</t>
  </si>
  <si>
    <t>Major Gastrointestinal Complications with Transfusion or Significant Bleeding</t>
  </si>
  <si>
    <t>Major Liver Complications</t>
  </si>
  <si>
    <t>Other Gastrointestinal Complications without Transfusion or Significant Bleeding</t>
  </si>
  <si>
    <t>Clostridium Difficile Colitis</t>
  </si>
  <si>
    <t>GU Complications Except UTI</t>
  </si>
  <si>
    <t>Renal Failure without Dialysis</t>
  </si>
  <si>
    <t>Renal Failure with Dialysis</t>
  </si>
  <si>
    <t>Diabetic Ketoacidosis &amp; Coma</t>
  </si>
  <si>
    <t>Post-Hemorrhagic &amp; Other Acute Anemia with Transfusion</t>
  </si>
  <si>
    <t>In-Hospital Trauma and Fractures</t>
  </si>
  <si>
    <t>Poisonings Except from Anesthesia</t>
  </si>
  <si>
    <t>Decubitus Ulcer</t>
  </si>
  <si>
    <t>Transfusion Incompatibility Reaction</t>
  </si>
  <si>
    <t>Cellulitis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</si>
  <si>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</si>
  <si>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</si>
  <si>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</si>
  <si>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</si>
  <si>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</si>
  <si>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</si>
  <si>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</si>
  <si>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</si>
  <si>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</si>
  <si>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Accidental Cut or Hemorrhage During Other Medical Care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</si>
  <si>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</si>
  <si>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</si>
  <si>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</si>
  <si>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</si>
  <si>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</si>
  <si>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</si>
  <si>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</si>
  <si>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</si>
  <si>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</si>
  <si>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</si>
  <si>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</si>
  <si>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Obstetrical Hemorrhage without Transfusion</t>
  </si>
  <si>
    <t>Obstetrical Hemorrhage wtih Transfusion</t>
  </si>
  <si>
    <t>Obstetric Lacerations &amp; Other Trauma Without Instrumentation</t>
  </si>
  <si>
    <t>Obstetric Lacerations &amp; Other Trauma With Instrumentation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</si>
  <si>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</si>
  <si>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</si>
  <si>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</si>
  <si>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</si>
  <si>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Post-Operative Respiratory Failure with Tracheostomy</t>
  </si>
  <si>
    <t>Other In-Hospital Adverse Events</t>
  </si>
  <si>
    <t>Urinary Tract Infection without Catheter</t>
  </si>
  <si>
    <t>Catheter-Related Urinary Tract Infection</t>
  </si>
  <si>
    <t>Statistically Significant at p &lt; 0.05</t>
  </si>
  <si>
    <t>Results for PPC30 not presented and McGready was removed from analysis.</t>
  </si>
  <si>
    <t>2b. CY2014 Jan-September Final Data- MHAC Scaling  Modeling</t>
  </si>
  <si>
    <t>% Improvement in Base Scores</t>
  </si>
  <si>
    <t>$ Scaling Adjustment</t>
  </si>
  <si>
    <t>$ Revenue Neutral Scaling Adjustment</t>
  </si>
  <si>
    <t>% Revenue Neutral Adjustment</t>
  </si>
  <si>
    <t>Total Reduction</t>
  </si>
  <si>
    <t>Total Award</t>
  </si>
  <si>
    <t>2. Scaling for Penalties and Rewards based upon Final MHAC Scores</t>
  </si>
  <si>
    <t>Final MHAC Score</t>
  </si>
  <si>
    <t>Below State Quality Target</t>
  </si>
  <si>
    <t>Exceed State Quality Target</t>
  </si>
  <si>
    <t>Scores less than or equal to</t>
  </si>
  <si>
    <t>Scores greater than or equal to</t>
  </si>
  <si>
    <t>Penalty threshold:</t>
  </si>
  <si>
    <t>Reward Threshold</t>
  </si>
  <si>
    <t>No rewards</t>
  </si>
  <si>
    <t>*Minimum and maximum scaling scores based on CY 2013 Final Data Attainment Scores.  Not changed for RY17 MHAC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</si>
</sst>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/dd/yy;@"/>
    <numFmt numFmtId="177" formatCode="_(&quot;$&quot;* #,##0_);_(&quot;$&quot;* \(#,##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"/>
      <name val="Arial, Albany AMT, sans-serif"/>
    </font>
    <font>
      <sz val="8"/>
      <color indexed="8"/>
      <name val="Arial, Albany AMT, Helvetica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CCD6B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horizontal="center" readingOrder="1"/>
    </xf>
    <xf numFmtId="0" fontId="3" fillId="0" borderId="2" xfId="0" applyFont="1" applyBorder="1" applyAlignment="1">
      <alignment horizontal="center" readingOrder="1"/>
    </xf>
    <xf numFmtId="0" fontId="3" fillId="0" borderId="3" xfId="0" applyFont="1" applyBorder="1" applyAlignment="1">
      <alignment horizontal="center" readingOrder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wrapText="1"/>
    </xf>
    <xf numFmtId="164" fontId="4" fillId="6" borderId="8" xfId="1" applyNumberFormat="1" applyFont="1" applyFill="1" applyBorder="1" applyAlignment="1" applyProtection="1">
      <alignment horizontal="right" wrapText="1"/>
    </xf>
    <xf numFmtId="0" fontId="0" fillId="0" borderId="2" xfId="0" applyBorder="1"/>
    <xf numFmtId="165" fontId="0" fillId="0" borderId="8" xfId="3" applyNumberFormat="1" applyFont="1" applyBorder="1"/>
    <xf numFmtId="165" fontId="0" fillId="0" borderId="1" xfId="3" applyNumberFormat="1" applyFont="1" applyBorder="1"/>
    <xf numFmtId="165" fontId="0" fillId="0" borderId="3" xfId="3" applyNumberFormat="1" applyFont="1" applyBorder="1"/>
    <xf numFmtId="165" fontId="2" fillId="0" borderId="8" xfId="3" applyNumberFormat="1" applyFont="1" applyBorder="1"/>
    <xf numFmtId="165" fontId="0" fillId="0" borderId="8" xfId="0" applyNumberFormat="1" applyBorder="1"/>
    <xf numFmtId="165" fontId="0" fillId="0" borderId="0" xfId="0" applyNumberFormat="1"/>
    <xf numFmtId="165" fontId="0" fillId="0" borderId="0" xfId="3" applyNumberFormat="1" applyFont="1"/>
    <xf numFmtId="0" fontId="2" fillId="5" borderId="1" xfId="0" applyFont="1" applyFill="1" applyBorder="1" applyAlignment="1">
      <alignment wrapText="1"/>
    </xf>
    <xf numFmtId="0" fontId="4" fillId="6" borderId="8" xfId="0" applyNumberFormat="1" applyFont="1" applyFill="1" applyBorder="1" applyAlignment="1" applyProtection="1">
      <alignment horizontal="right" wrapText="1"/>
    </xf>
    <xf numFmtId="2" fontId="4" fillId="6" borderId="8" xfId="0" applyNumberFormat="1" applyFont="1" applyFill="1" applyBorder="1" applyAlignment="1" applyProtection="1">
      <alignment horizontal="right" wrapText="1"/>
    </xf>
    <xf numFmtId="0" fontId="0" fillId="4" borderId="0" xfId="0" applyFont="1" applyFill="1" applyAlignment="1">
      <alignment wrapText="1"/>
    </xf>
    <xf numFmtId="166" fontId="0" fillId="0" borderId="0" xfId="0" applyNumberFormat="1" applyFont="1"/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4" borderId="0" xfId="0" applyFont="1" applyFill="1"/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wrapText="1"/>
    </xf>
    <xf numFmtId="166" fontId="2" fillId="0" borderId="15" xfId="0" applyNumberFormat="1" applyFont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10" fontId="2" fillId="7" borderId="2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0" fillId="9" borderId="16" xfId="0" applyFont="1" applyFill="1" applyBorder="1" applyAlignment="1">
      <alignment wrapText="1"/>
    </xf>
    <xf numFmtId="0" fontId="0" fillId="0" borderId="0" xfId="0" applyFont="1" applyBorder="1"/>
    <xf numFmtId="166" fontId="0" fillId="9" borderId="16" xfId="0" applyNumberFormat="1" applyFont="1" applyFill="1" applyBorder="1" applyAlignment="1">
      <alignment horizontal="center" vertical="center"/>
    </xf>
    <xf numFmtId="14" fontId="0" fillId="9" borderId="16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10" fontId="0" fillId="0" borderId="17" xfId="0" applyNumberFormat="1" applyFont="1" applyBorder="1"/>
    <xf numFmtId="2" fontId="0" fillId="0" borderId="17" xfId="0" applyNumberFormat="1" applyFont="1" applyBorder="1"/>
    <xf numFmtId="0" fontId="0" fillId="4" borderId="0" xfId="0" applyFont="1" applyFill="1" applyBorder="1"/>
    <xf numFmtId="10" fontId="0" fillId="4" borderId="17" xfId="0" applyNumberFormat="1" applyFont="1" applyFill="1" applyBorder="1"/>
    <xf numFmtId="0" fontId="0" fillId="4" borderId="17" xfId="0" applyFont="1" applyFill="1" applyBorder="1"/>
    <xf numFmtId="0" fontId="0" fillId="0" borderId="0" xfId="0" applyFont="1" applyAlignment="1">
      <alignment wrapText="1"/>
    </xf>
    <xf numFmtId="10" fontId="0" fillId="0" borderId="0" xfId="0" applyNumberFormat="1" applyFont="1"/>
    <xf numFmtId="0" fontId="5" fillId="0" borderId="0" xfId="0" applyFont="1"/>
    <xf numFmtId="0" fontId="6" fillId="0" borderId="8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6" fontId="6" fillId="0" borderId="27" xfId="0" applyNumberFormat="1" applyFont="1" applyBorder="1" applyAlignment="1">
      <alignment horizontal="center" vertical="center"/>
    </xf>
    <xf numFmtId="6" fontId="6" fillId="0" borderId="5" xfId="0" applyNumberFormat="1" applyFont="1" applyBorder="1" applyAlignment="1">
      <alignment horizontal="center" vertical="center"/>
    </xf>
    <xf numFmtId="6" fontId="0" fillId="0" borderId="24" xfId="0" applyNumberFormat="1" applyFont="1" applyBorder="1" applyAlignment="1">
      <alignment horizontal="center" vertical="center"/>
    </xf>
    <xf numFmtId="6" fontId="0" fillId="0" borderId="2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10" borderId="5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2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0" fillId="11" borderId="29" xfId="0" applyNumberFormat="1" applyFont="1" applyFill="1" applyBorder="1" applyAlignment="1" applyProtection="1">
      <alignment horizontal="center" vertical="center" wrapText="1"/>
    </xf>
    <xf numFmtId="0" fontId="11" fillId="6" borderId="17" xfId="0" applyNumberFormat="1" applyFont="1" applyFill="1" applyBorder="1" applyAlignment="1" applyProtection="1">
      <alignment horizontal="left" wrapText="1"/>
    </xf>
    <xf numFmtId="177" fontId="11" fillId="6" borderId="17" xfId="2" applyNumberFormat="1" applyFont="1" applyFill="1" applyBorder="1" applyAlignment="1" applyProtection="1">
      <alignment horizontal="left" wrapText="1"/>
    </xf>
    <xf numFmtId="2" fontId="1" fillId="0" borderId="17" xfId="3" applyNumberFormat="1" applyFont="1" applyBorder="1" applyAlignment="1">
      <alignment horizontal="center"/>
    </xf>
    <xf numFmtId="9" fontId="1" fillId="0" borderId="17" xfId="3" applyFont="1" applyBorder="1" applyAlignment="1">
      <alignment horizontal="right"/>
    </xf>
    <xf numFmtId="10" fontId="0" fillId="0" borderId="17" xfId="0" applyNumberFormat="1" applyFont="1" applyBorder="1" applyAlignment="1">
      <alignment horizontal="right"/>
    </xf>
    <xf numFmtId="177" fontId="0" fillId="0" borderId="17" xfId="0" applyNumberFormat="1" applyBorder="1" applyAlignment="1">
      <alignment horizontal="right"/>
    </xf>
    <xf numFmtId="10" fontId="0" fillId="0" borderId="17" xfId="3" applyNumberFormat="1" applyFont="1" applyBorder="1" applyAlignment="1">
      <alignment horizontal="right"/>
    </xf>
    <xf numFmtId="10" fontId="0" fillId="12" borderId="17" xfId="0" applyNumberFormat="1" applyFont="1" applyFill="1" applyBorder="1" applyAlignment="1">
      <alignment horizontal="right"/>
    </xf>
    <xf numFmtId="44" fontId="0" fillId="12" borderId="17" xfId="0" applyNumberFormat="1" applyFill="1" applyBorder="1" applyAlignment="1">
      <alignment horizontal="right"/>
    </xf>
    <xf numFmtId="10" fontId="0" fillId="12" borderId="17" xfId="3" applyNumberFormat="1" applyFont="1" applyFill="1" applyBorder="1" applyAlignment="1">
      <alignment horizontal="right"/>
    </xf>
    <xf numFmtId="177" fontId="0" fillId="12" borderId="17" xfId="2" applyNumberFormat="1" applyFont="1" applyFill="1" applyBorder="1" applyAlignment="1">
      <alignment horizontal="right"/>
    </xf>
    <xf numFmtId="10" fontId="0" fillId="8" borderId="17" xfId="0" applyNumberFormat="1" applyFont="1" applyFill="1" applyBorder="1" applyAlignment="1">
      <alignment horizontal="right"/>
    </xf>
    <xf numFmtId="177" fontId="0" fillId="8" borderId="17" xfId="2" applyNumberFormat="1" applyFont="1" applyFill="1" applyBorder="1" applyAlignment="1">
      <alignment horizontal="right"/>
    </xf>
    <xf numFmtId="177" fontId="0" fillId="0" borderId="0" xfId="0" applyNumberFormat="1"/>
    <xf numFmtId="0" fontId="12" fillId="0" borderId="0" xfId="0" applyFont="1" applyFill="1" applyAlignment="1">
      <alignment horizontal="left" wrapText="1"/>
    </xf>
    <xf numFmtId="0" fontId="13" fillId="0" borderId="14" xfId="0" applyFont="1" applyBorder="1" applyAlignment="1">
      <alignment horizontal="left"/>
    </xf>
    <xf numFmtId="2" fontId="2" fillId="13" borderId="30" xfId="3" applyNumberFormat="1" applyFont="1" applyFill="1" applyBorder="1" applyAlignment="1">
      <alignment horizontal="center" vertical="center" wrapText="1"/>
    </xf>
    <xf numFmtId="2" fontId="2" fillId="13" borderId="31" xfId="3" applyNumberFormat="1" applyFont="1" applyFill="1" applyBorder="1" applyAlignment="1">
      <alignment horizontal="center" vertical="center" wrapText="1"/>
    </xf>
    <xf numFmtId="0" fontId="2" fillId="13" borderId="3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wrapText="1"/>
    </xf>
    <xf numFmtId="2" fontId="2" fillId="0" borderId="31" xfId="0" applyNumberFormat="1" applyFont="1" applyBorder="1" applyAlignment="1">
      <alignment horizontal="center"/>
    </xf>
    <xf numFmtId="10" fontId="2" fillId="4" borderId="17" xfId="0" applyNumberFormat="1" applyFont="1" applyFill="1" applyBorder="1" applyAlignment="1">
      <alignment horizontal="center"/>
    </xf>
    <xf numFmtId="0" fontId="0" fillId="0" borderId="30" xfId="0" applyFont="1" applyBorder="1"/>
    <xf numFmtId="2" fontId="0" fillId="0" borderId="31" xfId="0" applyNumberFormat="1" applyFont="1" applyBorder="1" applyAlignment="1">
      <alignment horizontal="center"/>
    </xf>
    <xf numFmtId="10" fontId="0" fillId="0" borderId="17" xfId="0" applyNumberFormat="1" applyFont="1" applyBorder="1" applyAlignment="1">
      <alignment horizontal="center"/>
    </xf>
    <xf numFmtId="10" fontId="0" fillId="13" borderId="17" xfId="0" applyNumberFormat="1" applyFont="1" applyFill="1" applyBorder="1" applyAlignment="1">
      <alignment horizontal="center"/>
    </xf>
    <xf numFmtId="10" fontId="0" fillId="8" borderId="17" xfId="0" applyNumberFormat="1" applyFont="1" applyFill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2" fontId="14" fillId="13" borderId="17" xfId="0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ysweng\Documents\Copy%20of%20Monitoring%20Template_%20StateTotals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crc-83555\SHARED%20Files\Waiver%20Modeling\Workgroups\Performance%20Measurement\Meeting%20Materials\Decmber%2019\MHAC%20Scaling%20Modeling%201211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Quality\MHAC\New%20MHAC%20Methodology\CY2013\Tables\MHAC%20Scaling%20Options_v14%20M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A.StateSummaryTable"/>
      <sheetName val="SB1.State Monthly_All Payer"/>
      <sheetName val="SB2.State Monthly_MedicareFFS"/>
      <sheetName val="B3.State Monthly_MedicareFFS&amp;MA"/>
      <sheetName val="SC1.State FY YTD_All Payer"/>
      <sheetName val="SC2.State FY YTD_MedicareFFS"/>
      <sheetName val="SC3.State FY YTD_MedicareFFS&amp;MA"/>
      <sheetName val="SD1.State CY YTD_All Payer"/>
      <sheetName val="SD2.State FY YTD_MedicareFFS"/>
      <sheetName val="SD3.State FY YTD_MedicareFFS"/>
    </sheetNames>
    <sheetDataSet>
      <sheetData sheetId="0" refreshError="1">
        <row r="1">
          <cell r="A1" t="str">
            <v>REPORT_DATE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4 Scores Scaling Modeling"/>
      <sheetName val="7.Final Scores Performance"/>
      <sheetName val="3.Percent At-Risk Scaling"/>
      <sheetName val="OLD FY14 Scores and scaling"/>
    </sheetNames>
    <sheetDataSet>
      <sheetData sheetId="0">
        <row r="2">
          <cell r="A2" t="str">
            <v>HOSPITAL ID</v>
          </cell>
          <cell r="B2" t="str">
            <v>HOSPITAL NAME</v>
          </cell>
          <cell r="C2" t="str">
            <v>Estimated Inpatient Revenue (FY15*2.6%)</v>
          </cell>
          <cell r="D2" t="str">
            <v>Base Year Score</v>
          </cell>
          <cell r="E2" t="str">
            <v xml:space="preserve">Final Score Jan-Sept </v>
          </cell>
          <cell r="F2" t="str">
            <v>% Scaling Adjustment</v>
          </cell>
        </row>
        <row r="3">
          <cell r="A3">
            <v>210062</v>
          </cell>
          <cell r="B3" t="str">
            <v>SOUTHERN MARYLAND</v>
          </cell>
          <cell r="C3">
            <v>163208213.46317798</v>
          </cell>
          <cell r="D3">
            <v>0.28999999999999998</v>
          </cell>
          <cell r="E3">
            <v>0.39947643979057595</v>
          </cell>
          <cell r="F3">
            <v>-2.0689655172413737E-3</v>
          </cell>
          <cell r="G3">
            <v>-337672.16578588454</v>
          </cell>
          <cell r="H3">
            <v>-337672.16578588454</v>
          </cell>
          <cell r="I3">
            <v>-2.0689655172413737E-3</v>
          </cell>
        </row>
        <row r="4">
          <cell r="A4">
            <v>210016</v>
          </cell>
          <cell r="B4" t="str">
            <v>WASHINGTON ADVENTIST</v>
          </cell>
          <cell r="C4">
            <v>161698669.47905135</v>
          </cell>
          <cell r="D4">
            <v>0.42</v>
          </cell>
          <cell r="E4">
            <v>0.43882978723404253</v>
          </cell>
          <cell r="F4">
            <v>-6.8965517241378546E-4</v>
          </cell>
          <cell r="G4">
            <v>-111516.32377865487</v>
          </cell>
          <cell r="H4">
            <v>-111516.32377865487</v>
          </cell>
          <cell r="I4">
            <v>-6.8965517241378546E-4</v>
          </cell>
        </row>
        <row r="5">
          <cell r="A5">
            <v>210051</v>
          </cell>
          <cell r="B5" t="str">
            <v>DOCTORS COMMUNITY</v>
          </cell>
          <cell r="C5">
            <v>136225390.68992713</v>
          </cell>
          <cell r="D5">
            <v>0.33</v>
          </cell>
          <cell r="E5">
            <v>0.45771428571428568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210023</v>
          </cell>
          <cell r="B6" t="str">
            <v>ANNE ARUNDEL</v>
          </cell>
          <cell r="C6">
            <v>310117074.81392145</v>
          </cell>
          <cell r="D6">
            <v>0.37</v>
          </cell>
          <cell r="E6">
            <v>0.45837563451776653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210022</v>
          </cell>
          <cell r="B7" t="str">
            <v>SUBURBAN</v>
          </cell>
          <cell r="C7">
            <v>181410188.33315492</v>
          </cell>
          <cell r="D7">
            <v>0.17</v>
          </cell>
          <cell r="E7">
            <v>0.45966850828729283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210033</v>
          </cell>
          <cell r="B8" t="str">
            <v>CARROLL COUNTY</v>
          </cell>
          <cell r="C8">
            <v>138209278.26224214</v>
          </cell>
          <cell r="D8">
            <v>0.4</v>
          </cell>
          <cell r="E8">
            <v>0.47591623036649217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210048</v>
          </cell>
          <cell r="B9" t="str">
            <v>HOWARD COUNTY</v>
          </cell>
          <cell r="C9">
            <v>167386496.75761572</v>
          </cell>
          <cell r="D9">
            <v>0.22</v>
          </cell>
          <cell r="E9">
            <v>0.47958115183246069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210034</v>
          </cell>
          <cell r="B10" t="str">
            <v>HARBOR</v>
          </cell>
          <cell r="C10">
            <v>124002219.66514386</v>
          </cell>
          <cell r="D10">
            <v>0.45</v>
          </cell>
          <cell r="E10">
            <v>0.48241758241758242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210044</v>
          </cell>
          <cell r="B11" t="str">
            <v>G.B.M.C.</v>
          </cell>
          <cell r="C11">
            <v>201533345.32362995</v>
          </cell>
          <cell r="D11">
            <v>0.26</v>
          </cell>
          <cell r="E11">
            <v>0.48717948717948717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210055</v>
          </cell>
          <cell r="B12" t="str">
            <v>LAUREL REGIONAL</v>
          </cell>
          <cell r="C12">
            <v>77501975.342135206</v>
          </cell>
          <cell r="D12">
            <v>0.47</v>
          </cell>
          <cell r="E12">
            <v>0.51381578947368423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210043</v>
          </cell>
          <cell r="B13" t="str">
            <v>BALTIMORE WASHINGTON MEDICAL CENTER</v>
          </cell>
          <cell r="C13">
            <v>223155125.99975017</v>
          </cell>
          <cell r="D13">
            <v>0.28999999999999998</v>
          </cell>
          <cell r="E13">
            <v>0.52030456852791873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210005</v>
          </cell>
          <cell r="B14" t="str">
            <v>FREDERICK MEMORIAL</v>
          </cell>
          <cell r="C14">
            <v>189480762.70820984</v>
          </cell>
          <cell r="D14">
            <v>0.4</v>
          </cell>
          <cell r="E14">
            <v>0.52176165803108798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>
            <v>210004</v>
          </cell>
          <cell r="B15" t="str">
            <v>HOLY CROSS</v>
          </cell>
          <cell r="C15">
            <v>319596342.21781081</v>
          </cell>
          <cell r="D15">
            <v>0.28999999999999998</v>
          </cell>
          <cell r="E15">
            <v>0.52487309644670055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210049</v>
          </cell>
          <cell r="B16" t="str">
            <v>UPPER CHESAPEAKE HEALTH</v>
          </cell>
          <cell r="C16">
            <v>148917095.66517001</v>
          </cell>
          <cell r="D16">
            <v>0.36</v>
          </cell>
          <cell r="E16">
            <v>0.53455497382198958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>
            <v>210057</v>
          </cell>
          <cell r="B17" t="str">
            <v>SHADY GROVE</v>
          </cell>
          <cell r="C17">
            <v>228731774.96088892</v>
          </cell>
          <cell r="D17">
            <v>0.51</v>
          </cell>
          <cell r="E17">
            <v>0.53769633507853409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210017</v>
          </cell>
          <cell r="B18" t="str">
            <v>GARRETT COUNTY</v>
          </cell>
          <cell r="C18">
            <v>18724073.644907132</v>
          </cell>
          <cell r="D18">
            <v>0.69</v>
          </cell>
          <cell r="E18">
            <v>0.53861386138613865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>
            <v>210018</v>
          </cell>
          <cell r="B19" t="str">
            <v>MONTGOMERY GENERAL</v>
          </cell>
          <cell r="C19">
            <v>87652208.15841648</v>
          </cell>
          <cell r="D19">
            <v>0.39</v>
          </cell>
          <cell r="E19">
            <v>0.53988095238095235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>
            <v>210024</v>
          </cell>
          <cell r="B20" t="str">
            <v>UNION MEMORIAL</v>
          </cell>
          <cell r="C20">
            <v>242505500.48554313</v>
          </cell>
          <cell r="D20">
            <v>0.26</v>
          </cell>
          <cell r="E20">
            <v>0.54475138121546962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210015</v>
          </cell>
          <cell r="B21" t="str">
            <v>FRANKLIN SQUARE</v>
          </cell>
          <cell r="C21">
            <v>285691170.35922825</v>
          </cell>
          <cell r="D21">
            <v>0.39</v>
          </cell>
          <cell r="E21">
            <v>0.54568527918781728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210010</v>
          </cell>
          <cell r="B22" t="str">
            <v>DORCHESTER</v>
          </cell>
          <cell r="C22">
            <v>25127934.983499374</v>
          </cell>
          <cell r="D22">
            <v>0.45</v>
          </cell>
          <cell r="E22">
            <v>0.54631578947368431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210006</v>
          </cell>
          <cell r="B23" t="str">
            <v>HARFORD</v>
          </cell>
          <cell r="C23">
            <v>47089618.293410309</v>
          </cell>
          <cell r="D23">
            <v>0.37</v>
          </cell>
          <cell r="E23">
            <v>0.56031746031746033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210002</v>
          </cell>
          <cell r="B24" t="str">
            <v>UNIVERSITY OF MARYLAND</v>
          </cell>
          <cell r="C24">
            <v>863843448.60398436</v>
          </cell>
          <cell r="D24">
            <v>0.3</v>
          </cell>
          <cell r="E24">
            <v>0.56482412060301512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210027</v>
          </cell>
          <cell r="B25" t="str">
            <v>WESTERN MARYLAND HEALTH SYSTEM</v>
          </cell>
          <cell r="C25">
            <v>184484265.97300443</v>
          </cell>
          <cell r="D25">
            <v>0.35</v>
          </cell>
          <cell r="E25">
            <v>0.58244680851063835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210056</v>
          </cell>
          <cell r="B26" t="str">
            <v>GOOD SAMARITAN</v>
          </cell>
          <cell r="C26">
            <v>180861011.49427712</v>
          </cell>
          <cell r="D26">
            <v>0.56999999999999995</v>
          </cell>
          <cell r="E26">
            <v>0.58488372093023255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210008</v>
          </cell>
          <cell r="B27" t="str">
            <v>MERCY</v>
          </cell>
          <cell r="C27">
            <v>233163593.66479388</v>
          </cell>
          <cell r="D27">
            <v>0.34</v>
          </cell>
          <cell r="E27">
            <v>0.59430051813471496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210038</v>
          </cell>
          <cell r="B28" t="str">
            <v>UMMC MIDTOWN</v>
          </cell>
          <cell r="C28">
            <v>133787810.98689511</v>
          </cell>
          <cell r="D28">
            <v>0.44</v>
          </cell>
          <cell r="E28">
            <v>0.60394736842105257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210003</v>
          </cell>
          <cell r="B29" t="str">
            <v>PRINCE GEORGE</v>
          </cell>
          <cell r="C29">
            <v>177243165.22063905</v>
          </cell>
          <cell r="D29">
            <v>0.45</v>
          </cell>
          <cell r="E29">
            <v>0.60607734806629832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210011</v>
          </cell>
          <cell r="B30" t="str">
            <v>ST. AGNES</v>
          </cell>
          <cell r="C30">
            <v>239121555.83864471</v>
          </cell>
          <cell r="D30">
            <v>0.38</v>
          </cell>
          <cell r="E30">
            <v>0.6142131979695431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>
            <v>210009</v>
          </cell>
          <cell r="B31" t="str">
            <v>JOHNS HOPKINS</v>
          </cell>
          <cell r="C31">
            <v>1292515919.3162181</v>
          </cell>
          <cell r="D31">
            <v>0.18</v>
          </cell>
          <cell r="E31">
            <v>0.61859296482412063</v>
          </cell>
          <cell r="F31">
            <v>5.2631578947370285E-4</v>
          </cell>
          <cell r="G31">
            <v>680271.53648224415</v>
          </cell>
          <cell r="H31">
            <v>32270.94437245134</v>
          </cell>
          <cell r="I31">
            <v>2.4967541126707123E-5</v>
          </cell>
        </row>
        <row r="32">
          <cell r="A32">
            <v>210019</v>
          </cell>
          <cell r="B32" t="str">
            <v>PENINSULA REGIONAL</v>
          </cell>
          <cell r="C32">
            <v>233728496.38738936</v>
          </cell>
          <cell r="D32">
            <v>0.26</v>
          </cell>
          <cell r="E32">
            <v>0.62791878172588833</v>
          </cell>
          <cell r="F32">
            <v>1.0526315789473866E-3</v>
          </cell>
          <cell r="G32">
            <v>246029.9961972562</v>
          </cell>
          <cell r="H32">
            <v>11671.251692070909</v>
          </cell>
          <cell r="I32">
            <v>4.9935082253413338E-5</v>
          </cell>
        </row>
        <row r="33">
          <cell r="A33">
            <v>210032</v>
          </cell>
          <cell r="B33" t="str">
            <v>UNION HOSPITAL  OF CECIL COUNT</v>
          </cell>
          <cell r="C33">
            <v>67852188.547545061</v>
          </cell>
          <cell r="D33">
            <v>0.34</v>
          </cell>
          <cell r="E33">
            <v>0.64779874213836475</v>
          </cell>
          <cell r="F33">
            <v>2.1052631578947559E-3</v>
          </cell>
          <cell r="G33">
            <v>142846.7127316751</v>
          </cell>
          <cell r="H33">
            <v>6776.4092323914901</v>
          </cell>
          <cell r="I33">
            <v>9.987016450682585E-5</v>
          </cell>
        </row>
        <row r="34">
          <cell r="A34">
            <v>210012</v>
          </cell>
          <cell r="B34" t="str">
            <v>SINAI</v>
          </cell>
          <cell r="C34">
            <v>429154678.73181057</v>
          </cell>
          <cell r="D34">
            <v>0.26</v>
          </cell>
          <cell r="E34">
            <v>0.66984924623115583</v>
          </cell>
          <cell r="F34">
            <v>3.1578947368421251E-3</v>
          </cell>
          <cell r="G34">
            <v>1355225.3012583577</v>
          </cell>
          <cell r="H34">
            <v>64289.622545729704</v>
          </cell>
          <cell r="I34">
            <v>1.4980524676023836E-4</v>
          </cell>
        </row>
        <row r="35">
          <cell r="A35">
            <v>210001</v>
          </cell>
          <cell r="B35" t="str">
            <v>MERITUS</v>
          </cell>
          <cell r="C35">
            <v>187434496.6631088</v>
          </cell>
          <cell r="D35">
            <v>0.26</v>
          </cell>
          <cell r="E35">
            <v>0.67172774869109952</v>
          </cell>
          <cell r="F35">
            <v>3.1578947368421251E-3</v>
          </cell>
          <cell r="G35">
            <v>591898.41051508416</v>
          </cell>
          <cell r="H35">
            <v>28078.671023998089</v>
          </cell>
          <cell r="I35">
            <v>1.4980524676023836E-4</v>
          </cell>
        </row>
        <row r="36">
          <cell r="A36">
            <v>210037</v>
          </cell>
          <cell r="B36" t="str">
            <v>EASTON</v>
          </cell>
          <cell r="C36">
            <v>94828131.850859523</v>
          </cell>
          <cell r="D36">
            <v>0.43</v>
          </cell>
          <cell r="E36">
            <v>0.67391304347826086</v>
          </cell>
          <cell r="F36">
            <v>3.1578947368421251E-3</v>
          </cell>
          <cell r="G36">
            <v>299457.2584764004</v>
          </cell>
          <cell r="H36">
            <v>14205.751691730431</v>
          </cell>
          <cell r="I36">
            <v>1.4980524676023839E-4</v>
          </cell>
        </row>
        <row r="37">
          <cell r="A37">
            <v>210035</v>
          </cell>
          <cell r="B37" t="str">
            <v>CHARLES REGIONAL</v>
          </cell>
          <cell r="C37">
            <v>76338049.290417254</v>
          </cell>
          <cell r="D37">
            <v>0.54</v>
          </cell>
          <cell r="E37">
            <v>0.67791411042944782</v>
          </cell>
          <cell r="F37">
            <v>3.6842105263158098E-3</v>
          </cell>
          <cell r="G37">
            <v>281245.44475417037</v>
          </cell>
          <cell r="H37">
            <v>13341.813696337218</v>
          </cell>
          <cell r="I37">
            <v>1.7477278788694461E-4</v>
          </cell>
        </row>
        <row r="38">
          <cell r="A38">
            <v>210058</v>
          </cell>
          <cell r="B38" t="str">
            <v>REHAB &amp; ORTHO</v>
          </cell>
          <cell r="C38">
            <v>69104845.787293941</v>
          </cell>
          <cell r="D38">
            <v>0.33</v>
          </cell>
          <cell r="E38">
            <v>0.68260869565217386</v>
          </cell>
          <cell r="F38">
            <v>3.6842105263158098E-3</v>
          </cell>
          <cell r="G38">
            <v>254596.80026897907</v>
          </cell>
          <cell r="H38">
            <v>12077.646554742742</v>
          </cell>
          <cell r="I38">
            <v>1.7477278788694461E-4</v>
          </cell>
        </row>
        <row r="39">
          <cell r="A39">
            <v>210063</v>
          </cell>
          <cell r="B39" t="str">
            <v>UM ST. JOSEPH</v>
          </cell>
          <cell r="C39">
            <v>216335127.85977465</v>
          </cell>
          <cell r="D39">
            <v>0.28999999999999998</v>
          </cell>
          <cell r="E39">
            <v>0.68730964467005085</v>
          </cell>
          <cell r="F39">
            <v>4.2105263157894935E-3</v>
          </cell>
          <cell r="G39">
            <v>910884.748883266</v>
          </cell>
          <cell r="H39">
            <v>43210.849615921608</v>
          </cell>
          <cell r="I39">
            <v>1.9974032901365083E-4</v>
          </cell>
        </row>
        <row r="40">
          <cell r="A40">
            <v>210029</v>
          </cell>
          <cell r="B40" t="str">
            <v>HOPKINS BAYVIEW MED CTR</v>
          </cell>
          <cell r="C40">
            <v>356396901.46731883</v>
          </cell>
          <cell r="D40">
            <v>0.33</v>
          </cell>
          <cell r="E40">
            <v>0.69137055837563444</v>
          </cell>
          <cell r="F40">
            <v>4.2105263157894935E-3</v>
          </cell>
          <cell r="G40">
            <v>1500618.5324939811</v>
          </cell>
          <cell r="H40">
            <v>71186.834358527965</v>
          </cell>
          <cell r="I40">
            <v>1.9974032901365083E-4</v>
          </cell>
        </row>
        <row r="41">
          <cell r="A41">
            <v>210061</v>
          </cell>
          <cell r="B41" t="str">
            <v>ATLANTIC GENERAL</v>
          </cell>
          <cell r="C41">
            <v>38640762.060988352</v>
          </cell>
          <cell r="D41">
            <v>0.56000000000000005</v>
          </cell>
          <cell r="E41">
            <v>0.69206349206349205</v>
          </cell>
          <cell r="F41">
            <v>4.2105263157894935E-3</v>
          </cell>
          <cell r="G41">
            <v>162697.94551995173</v>
          </cell>
          <cell r="H41">
            <v>7718.1185274000109</v>
          </cell>
          <cell r="I41">
            <v>1.9974032901365086E-4</v>
          </cell>
        </row>
        <row r="42">
          <cell r="A42">
            <v>210040</v>
          </cell>
          <cell r="B42" t="str">
            <v>NORTHWEST</v>
          </cell>
          <cell r="C42">
            <v>142186717.48751882</v>
          </cell>
          <cell r="D42">
            <v>0.24</v>
          </cell>
          <cell r="E42">
            <v>0.73392857142857149</v>
          </cell>
          <cell r="F42">
            <v>6.3157894736842321E-3</v>
          </cell>
          <cell r="G42">
            <v>898021.37360538507</v>
          </cell>
          <cell r="H42">
            <v>42600.632598491989</v>
          </cell>
          <cell r="I42">
            <v>2.9961049352047586E-4</v>
          </cell>
        </row>
        <row r="43">
          <cell r="A43">
            <v>210028</v>
          </cell>
          <cell r="B43" t="str">
            <v>ST. MARY</v>
          </cell>
          <cell r="C43">
            <v>69520305.288439929</v>
          </cell>
          <cell r="D43">
            <v>0.56000000000000005</v>
          </cell>
          <cell r="E43">
            <v>0.7430463576158941</v>
          </cell>
          <cell r="F43">
            <v>6.8421052631579167E-3</v>
          </cell>
          <cell r="G43">
            <v>475665.24671038002</v>
          </cell>
          <cell r="H43">
            <v>22564.764058593933</v>
          </cell>
          <cell r="I43">
            <v>3.245780346471821E-4</v>
          </cell>
        </row>
        <row r="44">
          <cell r="A44">
            <v>210013</v>
          </cell>
          <cell r="B44" t="str">
            <v>BON SECOURS</v>
          </cell>
          <cell r="C44">
            <v>78212787.330636472</v>
          </cell>
          <cell r="D44">
            <v>0.57999999999999996</v>
          </cell>
          <cell r="E44">
            <v>0.74863013698630132</v>
          </cell>
          <cell r="F44">
            <v>7.3684210526316005E-3</v>
          </cell>
          <cell r="G44">
            <v>576304.74875205988</v>
          </cell>
          <cell r="H44">
            <v>27338.933780368003</v>
          </cell>
          <cell r="I44">
            <v>3.495455757738883E-4</v>
          </cell>
        </row>
        <row r="45">
          <cell r="A45">
            <v>210030</v>
          </cell>
          <cell r="B45" t="str">
            <v>CHESTERTOWN</v>
          </cell>
          <cell r="C45">
            <v>29416674.305924561</v>
          </cell>
          <cell r="D45">
            <v>0.8</v>
          </cell>
          <cell r="E45">
            <v>0.75504587155963299</v>
          </cell>
          <cell r="F45">
            <v>7.894736842105286E-3</v>
          </cell>
          <cell r="G45">
            <v>232236.90241519458</v>
          </cell>
          <cell r="H45">
            <v>11016.930383161443</v>
          </cell>
          <cell r="I45">
            <v>3.745131169005946E-4</v>
          </cell>
        </row>
        <row r="46">
          <cell r="A46">
            <v>210060</v>
          </cell>
          <cell r="B46" t="str">
            <v>FT. WASHINGTON</v>
          </cell>
          <cell r="C46">
            <v>17776133.449990414</v>
          </cell>
          <cell r="D46">
            <v>0.45</v>
          </cell>
          <cell r="E46">
            <v>0.77472527472527475</v>
          </cell>
          <cell r="F46">
            <v>8.4210526315789697E-3</v>
          </cell>
          <cell r="G46">
            <v>149693.75536834073</v>
          </cell>
          <cell r="H46">
            <v>7101.2214877832848</v>
          </cell>
          <cell r="I46">
            <v>3.9948065802730091E-4</v>
          </cell>
        </row>
        <row r="47">
          <cell r="A47">
            <v>210039</v>
          </cell>
          <cell r="B47" t="str">
            <v>CALVERT</v>
          </cell>
          <cell r="C47">
            <v>67385286.839919657</v>
          </cell>
          <cell r="D47">
            <v>0.48</v>
          </cell>
          <cell r="E47">
            <v>0.79659863945578224</v>
          </cell>
          <cell r="F47">
            <v>0.01</v>
          </cell>
          <cell r="G47">
            <v>673852.86839919654</v>
          </cell>
          <cell r="H47">
            <v>31966.45348970122</v>
          </cell>
          <cell r="I47">
            <v>4.7438328140741846E-4</v>
          </cell>
        </row>
        <row r="48">
          <cell r="A48">
            <v>210045</v>
          </cell>
          <cell r="B48" t="str">
            <v>MCCREADY</v>
          </cell>
          <cell r="C48">
            <v>3734618.2392469109</v>
          </cell>
          <cell r="D48">
            <v>0.78</v>
          </cell>
          <cell r="E48">
            <v>1</v>
          </cell>
          <cell r="F48">
            <v>0.01</v>
          </cell>
          <cell r="G48">
            <v>37346.182392469113</v>
          </cell>
          <cell r="H48">
            <v>1771.6404551379453</v>
          </cell>
          <cell r="I48">
            <v>4.7438328140741857E-4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0"/>
  <sheetViews>
    <sheetView tabSelected="1" workbookViewId="0">
      <selection activeCell="P5" sqref="P5:Q7"/>
    </sheetView>
  </sheetViews>
  <sheetFormatPr defaultRowHeight="15"/>
  <cols>
    <col min="1" max="1" width="32.42578125" customWidth="1"/>
  </cols>
  <sheetData>
    <row r="1" spans="1:17" ht="15.75" thickBot="1"/>
    <row r="2" spans="1:17" ht="19.5" thickBo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7" ht="75.75" thickBot="1">
      <c r="A3" s="4"/>
      <c r="B3" s="5" t="s">
        <v>1</v>
      </c>
      <c r="C3" s="6"/>
      <c r="D3" s="6"/>
      <c r="E3" s="7"/>
      <c r="F3" s="8" t="s">
        <v>2</v>
      </c>
      <c r="G3" s="9"/>
      <c r="H3" s="4"/>
      <c r="I3" s="10" t="s">
        <v>3</v>
      </c>
      <c r="J3" s="11"/>
      <c r="K3" s="12"/>
      <c r="L3" s="13" t="s">
        <v>4</v>
      </c>
      <c r="M3" s="14"/>
      <c r="N3" s="15" t="s">
        <v>5</v>
      </c>
      <c r="O3" s="16"/>
    </row>
    <row r="4" spans="1:17" ht="30.75" thickBot="1">
      <c r="A4" s="4"/>
      <c r="B4" s="17" t="s">
        <v>6</v>
      </c>
      <c r="C4" s="18" t="s">
        <v>7</v>
      </c>
      <c r="D4" s="18" t="s">
        <v>8</v>
      </c>
      <c r="E4" s="18" t="s">
        <v>9</v>
      </c>
      <c r="F4" s="19" t="s">
        <v>9</v>
      </c>
      <c r="G4" s="19" t="s">
        <v>10</v>
      </c>
      <c r="H4" s="20"/>
      <c r="I4" s="17" t="s">
        <v>7</v>
      </c>
      <c r="J4" s="18" t="s">
        <v>11</v>
      </c>
      <c r="K4" s="18" t="s">
        <v>9</v>
      </c>
      <c r="L4" s="19" t="s">
        <v>10</v>
      </c>
      <c r="M4" s="21"/>
      <c r="N4" s="22" t="s">
        <v>12</v>
      </c>
      <c r="O4" s="22" t="s">
        <v>13</v>
      </c>
    </row>
    <row r="5" spans="1:17" ht="30.75" thickBot="1">
      <c r="A5" s="23" t="s">
        <v>14</v>
      </c>
      <c r="B5" s="24">
        <v>53494</v>
      </c>
      <c r="C5" s="24">
        <v>48416</v>
      </c>
      <c r="D5" s="24">
        <v>42118</v>
      </c>
      <c r="E5" s="24">
        <v>34200</v>
      </c>
      <c r="F5" s="24">
        <v>34143</v>
      </c>
      <c r="G5" s="24">
        <v>26900</v>
      </c>
      <c r="H5" s="25"/>
      <c r="I5" s="26">
        <v>-9.4926533816876657E-2</v>
      </c>
      <c r="J5" s="26">
        <v>-0.13008096497025778</v>
      </c>
      <c r="K5" s="27">
        <v>-0.18799563132152519</v>
      </c>
      <c r="L5" s="26">
        <v>-0.21213718771051171</v>
      </c>
      <c r="M5" s="28"/>
      <c r="N5" s="29">
        <v>-0.15628507945479284</v>
      </c>
      <c r="O5" s="30">
        <v>0.50369963323551237</v>
      </c>
      <c r="P5" s="31"/>
      <c r="Q5" s="32"/>
    </row>
    <row r="6" spans="1:17" ht="30.75" thickBot="1">
      <c r="A6" s="33" t="s">
        <v>15</v>
      </c>
      <c r="B6" s="34">
        <v>1.92</v>
      </c>
      <c r="C6" s="34">
        <v>1.82</v>
      </c>
      <c r="D6" s="34">
        <v>1.65</v>
      </c>
      <c r="E6" s="34">
        <v>1.41</v>
      </c>
      <c r="F6" s="35">
        <v>1.4</v>
      </c>
      <c r="G6" s="34">
        <v>1.1599999999999999</v>
      </c>
      <c r="H6" s="25"/>
      <c r="I6" s="26">
        <v>-5.2083333333333259E-2</v>
      </c>
      <c r="J6" s="26">
        <v>-9.3406593406593519E-2</v>
      </c>
      <c r="K6" s="27">
        <v>-0.1454545454545455</v>
      </c>
      <c r="L6" s="26">
        <v>-0.17142857142857149</v>
      </c>
      <c r="M6" s="28"/>
      <c r="N6" s="29">
        <v>-0.11559326090576094</v>
      </c>
      <c r="O6" s="30">
        <v>0.60848214285714286</v>
      </c>
      <c r="P6" s="31"/>
      <c r="Q6" s="32"/>
    </row>
    <row r="7" spans="1:17" ht="30.75" thickBot="1">
      <c r="A7" s="33" t="s">
        <v>16</v>
      </c>
      <c r="B7" s="35">
        <v>1.92</v>
      </c>
      <c r="C7" s="35">
        <v>1.77</v>
      </c>
      <c r="D7" s="35">
        <v>1.58</v>
      </c>
      <c r="E7" s="35">
        <v>1.3</v>
      </c>
      <c r="F7" s="35">
        <v>1.4</v>
      </c>
      <c r="G7" s="35">
        <v>1.1299999999999999</v>
      </c>
      <c r="H7" s="25"/>
      <c r="I7" s="26">
        <v>-7.8125E-2</v>
      </c>
      <c r="J7" s="26">
        <v>-0.10734463276836159</v>
      </c>
      <c r="K7" s="27">
        <v>-0.17721518987341778</v>
      </c>
      <c r="L7" s="26">
        <v>-0.19285714285714284</v>
      </c>
      <c r="M7" s="28"/>
      <c r="N7" s="29">
        <v>-0.13888549137473055</v>
      </c>
      <c r="O7" s="30">
        <v>0.54650297619047616</v>
      </c>
      <c r="P7" s="31"/>
      <c r="Q7" s="32"/>
    </row>
    <row r="8" spans="1:17">
      <c r="Q8" s="32"/>
    </row>
    <row r="10" spans="1:17">
      <c r="P10" s="31"/>
    </row>
  </sheetData>
  <mergeCells count="5">
    <mergeCell ref="A2:O2"/>
    <mergeCell ref="B3:E3"/>
    <mergeCell ref="F3:G3"/>
    <mergeCell ref="I3:K3"/>
    <mergeCell ref="N3:O3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0"/>
  <sheetViews>
    <sheetView view="pageBreakPreview" zoomScale="98" zoomScaleNormal="100" zoomScaleSheetLayoutView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defaultRowHeight="15"/>
  <cols>
    <col min="1" max="1" width="46.85546875" style="65" customWidth="1"/>
    <col min="2" max="2" width="20.140625" style="45" customWidth="1"/>
    <col min="3" max="3" width="17.42578125" style="45" customWidth="1"/>
    <col min="4" max="4" width="20.5703125" style="66" customWidth="1"/>
    <col min="5" max="6" width="17.42578125" style="66" customWidth="1"/>
    <col min="7" max="16" width="17.42578125" style="45" customWidth="1"/>
    <col min="17" max="16384" width="9.140625" style="45"/>
  </cols>
  <sheetData>
    <row r="1" spans="1:16" ht="30.75" thickBot="1">
      <c r="A1" s="65" t="s">
        <v>54</v>
      </c>
    </row>
    <row r="2" spans="1:16" ht="15.75" thickBot="1">
      <c r="A2" s="36"/>
      <c r="B2" s="37"/>
      <c r="C2" s="38" t="s">
        <v>17</v>
      </c>
      <c r="D2" s="39"/>
      <c r="E2" s="39"/>
      <c r="F2" s="39"/>
      <c r="G2" s="39"/>
      <c r="H2" s="40"/>
      <c r="I2" s="41"/>
      <c r="J2" s="42" t="s">
        <v>18</v>
      </c>
      <c r="K2" s="43"/>
      <c r="L2" s="43"/>
      <c r="M2" s="43"/>
      <c r="N2" s="43"/>
      <c r="O2" s="44"/>
    </row>
    <row r="3" spans="1:16" ht="43.15" customHeight="1" thickBot="1">
      <c r="A3" s="46" t="s">
        <v>53</v>
      </c>
      <c r="B3" s="47" t="str">
        <f>[1]Sheet1!A1</f>
        <v>REPORT_DATE</v>
      </c>
      <c r="C3" s="48" t="s">
        <v>19</v>
      </c>
      <c r="D3" s="49" t="s">
        <v>52</v>
      </c>
      <c r="E3" s="50" t="s">
        <v>20</v>
      </c>
      <c r="F3" s="50" t="s">
        <v>21</v>
      </c>
      <c r="G3" s="50" t="s">
        <v>22</v>
      </c>
      <c r="H3" s="51" t="s">
        <v>23</v>
      </c>
      <c r="J3" s="52" t="s">
        <v>19</v>
      </c>
      <c r="K3" s="53" t="s">
        <v>52</v>
      </c>
      <c r="L3" s="53" t="s">
        <v>20</v>
      </c>
      <c r="M3" s="53" t="s">
        <v>21</v>
      </c>
      <c r="N3" s="53" t="s">
        <v>22</v>
      </c>
      <c r="O3" s="54" t="s">
        <v>23</v>
      </c>
    </row>
    <row r="4" spans="1:16">
      <c r="A4" s="55" t="s">
        <v>24</v>
      </c>
      <c r="B4" s="57" t="s">
        <v>25</v>
      </c>
      <c r="C4" s="61">
        <v>1.488909248861108</v>
      </c>
      <c r="D4" s="63"/>
      <c r="E4" s="61">
        <v>1.488909248861108</v>
      </c>
      <c r="F4" s="63"/>
      <c r="G4" s="61">
        <v>1.488909248861108</v>
      </c>
      <c r="H4" s="64"/>
      <c r="I4" s="62"/>
      <c r="J4" s="61">
        <v>1.8222315867753229</v>
      </c>
      <c r="K4" s="64"/>
      <c r="L4" s="61">
        <v>1.8222315867753229</v>
      </c>
      <c r="M4" s="64"/>
      <c r="N4" s="61">
        <v>1.8222315867753229</v>
      </c>
      <c r="O4" s="59"/>
      <c r="P4" s="41"/>
    </row>
    <row r="5" spans="1:16">
      <c r="A5" s="55" t="s">
        <v>24</v>
      </c>
      <c r="B5" s="57" t="s">
        <v>26</v>
      </c>
      <c r="C5" s="61">
        <v>1.5090308926911218</v>
      </c>
      <c r="D5" s="60"/>
      <c r="E5" s="61">
        <v>1.4991636932655319</v>
      </c>
      <c r="F5" s="60"/>
      <c r="G5" s="61">
        <v>1.4991636932655319</v>
      </c>
      <c r="H5" s="59"/>
      <c r="I5" s="56"/>
      <c r="J5" s="61">
        <v>1.7774717819924366</v>
      </c>
      <c r="K5" s="59"/>
      <c r="L5" s="61">
        <v>1.7990596885554591</v>
      </c>
      <c r="M5" s="59"/>
      <c r="N5" s="61">
        <v>1.7990596885554591</v>
      </c>
      <c r="O5" s="59"/>
    </row>
    <row r="6" spans="1:16">
      <c r="A6" s="55" t="s">
        <v>24</v>
      </c>
      <c r="B6" s="57" t="s">
        <v>27</v>
      </c>
      <c r="C6" s="61">
        <v>1.5397883547087803</v>
      </c>
      <c r="D6" s="60"/>
      <c r="E6" s="61">
        <v>1.5122687677372852</v>
      </c>
      <c r="F6" s="60"/>
      <c r="G6" s="61">
        <v>1.5122687677372852</v>
      </c>
      <c r="H6" s="59"/>
      <c r="I6" s="56"/>
      <c r="J6" s="61">
        <v>1.8292362864721483</v>
      </c>
      <c r="K6" s="59"/>
      <c r="L6" s="61">
        <v>1.8087011173184355</v>
      </c>
      <c r="M6" s="59"/>
      <c r="N6" s="61">
        <v>1.8087011173184355</v>
      </c>
      <c r="O6" s="59"/>
    </row>
    <row r="7" spans="1:16">
      <c r="A7" s="55" t="s">
        <v>24</v>
      </c>
      <c r="B7" s="57" t="s">
        <v>28</v>
      </c>
      <c r="C7" s="61">
        <v>1.4477078948900737</v>
      </c>
      <c r="D7" s="60"/>
      <c r="E7" s="61">
        <v>1.4959429408015548</v>
      </c>
      <c r="F7" s="60"/>
      <c r="G7" s="61">
        <v>1.4959429408015548</v>
      </c>
      <c r="H7" s="59"/>
      <c r="I7" s="56"/>
      <c r="J7" s="61">
        <v>1.6678746803317741</v>
      </c>
      <c r="K7" s="59"/>
      <c r="L7" s="61">
        <v>1.7722970693733298</v>
      </c>
      <c r="M7" s="59"/>
      <c r="N7" s="61">
        <v>1.7722970693733298</v>
      </c>
      <c r="O7" s="59"/>
    </row>
    <row r="8" spans="1:16">
      <c r="A8" s="55" t="s">
        <v>24</v>
      </c>
      <c r="B8" s="57" t="s">
        <v>29</v>
      </c>
      <c r="C8" s="61">
        <v>1.4566687748542315</v>
      </c>
      <c r="D8" s="60"/>
      <c r="E8" s="61">
        <v>1.4882703647786821</v>
      </c>
      <c r="F8" s="60"/>
      <c r="G8" s="61">
        <v>1.4882703647786821</v>
      </c>
      <c r="H8" s="59"/>
      <c r="I8" s="56"/>
      <c r="J8" s="61">
        <v>1.6426061899254176</v>
      </c>
      <c r="K8" s="59"/>
      <c r="L8" s="61">
        <v>1.7461852346298619</v>
      </c>
      <c r="M8" s="59"/>
      <c r="N8" s="61">
        <v>1.7461852346298619</v>
      </c>
      <c r="O8" s="59"/>
    </row>
    <row r="9" spans="1:16">
      <c r="A9" s="55" t="s">
        <v>24</v>
      </c>
      <c r="B9" s="57" t="s">
        <v>30</v>
      </c>
      <c r="C9" s="61">
        <v>1.4536040047831098</v>
      </c>
      <c r="D9" s="60"/>
      <c r="E9" s="61">
        <v>1.4825540630218756</v>
      </c>
      <c r="F9" s="60"/>
      <c r="G9" s="61">
        <v>1.4825540630218756</v>
      </c>
      <c r="H9" s="59"/>
      <c r="I9" s="56"/>
      <c r="J9" s="61">
        <v>1.7843835869064084</v>
      </c>
      <c r="K9" s="59"/>
      <c r="L9" s="61">
        <v>1.7524436909338124</v>
      </c>
      <c r="M9" s="59"/>
      <c r="N9" s="61">
        <v>1.7524436909338124</v>
      </c>
      <c r="O9" s="59"/>
    </row>
    <row r="10" spans="1:16">
      <c r="A10" s="55" t="s">
        <v>24</v>
      </c>
      <c r="B10" s="57" t="s">
        <v>31</v>
      </c>
      <c r="C10" s="61">
        <v>1.4535120939192858</v>
      </c>
      <c r="D10" s="60"/>
      <c r="E10" s="61">
        <v>1.4782985473800909</v>
      </c>
      <c r="F10" s="60"/>
      <c r="G10" s="61">
        <v>1.4535120939192858</v>
      </c>
      <c r="H10" s="59"/>
      <c r="I10" s="56"/>
      <c r="J10" s="61">
        <v>1.7716343729201234</v>
      </c>
      <c r="K10" s="59"/>
      <c r="L10" s="61">
        <v>1.7553582467145117</v>
      </c>
      <c r="M10" s="59"/>
      <c r="N10" s="61">
        <v>1.7716343729201234</v>
      </c>
      <c r="O10" s="59"/>
    </row>
    <row r="11" spans="1:16">
      <c r="A11" s="55" t="s">
        <v>24</v>
      </c>
      <c r="B11" s="57" t="s">
        <v>32</v>
      </c>
      <c r="C11" s="61">
        <v>1.349035345575605</v>
      </c>
      <c r="D11" s="60"/>
      <c r="E11" s="61">
        <v>1.4627986420955683</v>
      </c>
      <c r="F11" s="60"/>
      <c r="G11" s="61">
        <v>1.4031733131975017</v>
      </c>
      <c r="H11" s="59"/>
      <c r="I11" s="56"/>
      <c r="J11" s="61">
        <v>1.5600128743524506</v>
      </c>
      <c r="K11" s="59"/>
      <c r="L11" s="61">
        <v>1.7314686683094331</v>
      </c>
      <c r="M11" s="59"/>
      <c r="N11" s="61">
        <v>1.6703799634312086</v>
      </c>
      <c r="O11" s="59"/>
    </row>
    <row r="12" spans="1:16">
      <c r="A12" s="55" t="s">
        <v>24</v>
      </c>
      <c r="B12" s="57" t="s">
        <v>33</v>
      </c>
      <c r="C12" s="61">
        <v>1.4811486982180995</v>
      </c>
      <c r="D12" s="60"/>
      <c r="E12" s="61">
        <v>1.4649132490520826</v>
      </c>
      <c r="F12" s="60"/>
      <c r="G12" s="61">
        <v>1.4299619979500737</v>
      </c>
      <c r="H12" s="59"/>
      <c r="I12" s="56"/>
      <c r="J12" s="61">
        <v>1.7351511939299262</v>
      </c>
      <c r="K12" s="59"/>
      <c r="L12" s="61">
        <v>1.7319049150712693</v>
      </c>
      <c r="M12" s="59"/>
      <c r="N12" s="61">
        <v>1.6926996699669967</v>
      </c>
      <c r="O12" s="59"/>
    </row>
    <row r="13" spans="1:16">
      <c r="A13" s="55" t="s">
        <v>24</v>
      </c>
      <c r="B13" s="57" t="s">
        <v>34</v>
      </c>
      <c r="C13" s="61">
        <v>1.2611152997541448</v>
      </c>
      <c r="D13" s="60"/>
      <c r="E13" s="61">
        <v>1.4444270043420473</v>
      </c>
      <c r="F13" s="60"/>
      <c r="G13" s="61">
        <v>1.3877652641429572</v>
      </c>
      <c r="H13" s="59"/>
      <c r="I13" s="56"/>
      <c r="J13" s="61">
        <v>1.4127663178969858</v>
      </c>
      <c r="K13" s="59"/>
      <c r="L13" s="61">
        <v>1.6991336441605245</v>
      </c>
      <c r="M13" s="59"/>
      <c r="N13" s="61">
        <v>1.6227874964841973</v>
      </c>
      <c r="O13" s="59"/>
    </row>
    <row r="14" spans="1:16">
      <c r="A14" s="55" t="s">
        <v>24</v>
      </c>
      <c r="B14" s="57" t="s">
        <v>35</v>
      </c>
      <c r="C14" s="61">
        <v>1.206729210980497</v>
      </c>
      <c r="D14" s="60"/>
      <c r="E14" s="61">
        <v>1.4226035160603794</v>
      </c>
      <c r="F14" s="60"/>
      <c r="G14" s="61">
        <v>1.3514039452281073</v>
      </c>
      <c r="H14" s="59"/>
      <c r="I14" s="56"/>
      <c r="J14" s="61">
        <v>1.4568497300656384</v>
      </c>
      <c r="K14" s="59"/>
      <c r="L14" s="61">
        <v>1.6767487846473075</v>
      </c>
      <c r="M14" s="59"/>
      <c r="N14" s="61">
        <v>1.5898574668524201</v>
      </c>
      <c r="O14" s="59"/>
    </row>
    <row r="15" spans="1:16">
      <c r="A15" s="55" t="s">
        <v>24</v>
      </c>
      <c r="B15" s="57" t="s">
        <v>36</v>
      </c>
      <c r="C15" s="61">
        <v>1.2106953887342797</v>
      </c>
      <c r="D15" s="60"/>
      <c r="E15" s="61">
        <v>1.4056196287320286</v>
      </c>
      <c r="F15" s="60"/>
      <c r="G15" s="61">
        <v>1.3288772444325383</v>
      </c>
      <c r="H15" s="59"/>
      <c r="I15" s="56"/>
      <c r="J15" s="61">
        <v>1.4329516936125679</v>
      </c>
      <c r="K15" s="59"/>
      <c r="L15" s="61">
        <v>1.6582123697804418</v>
      </c>
      <c r="M15" s="59"/>
      <c r="N15" s="61">
        <v>1.5662900241364741</v>
      </c>
      <c r="O15" s="59"/>
    </row>
    <row r="16" spans="1:16">
      <c r="A16" s="55" t="s">
        <v>24</v>
      </c>
      <c r="B16" s="57" t="s">
        <v>37</v>
      </c>
      <c r="C16" s="61">
        <v>1.1552876742831693</v>
      </c>
      <c r="D16" s="60">
        <v>-0.22407112779582203</v>
      </c>
      <c r="E16" s="61">
        <v>1.1552876742831693</v>
      </c>
      <c r="F16" s="60">
        <v>-0.22407112779582203</v>
      </c>
      <c r="G16" s="61">
        <v>1.3043390527336538</v>
      </c>
      <c r="H16" s="59"/>
      <c r="I16" s="56"/>
      <c r="J16" s="61">
        <v>1.3264764267990075</v>
      </c>
      <c r="K16" s="60">
        <v>-0.27205936038767664</v>
      </c>
      <c r="L16" s="61">
        <v>1.3264764267990075</v>
      </c>
      <c r="M16" s="60">
        <v>-0.27205936038767664</v>
      </c>
      <c r="N16" s="61">
        <v>1.5330312287560679</v>
      </c>
      <c r="O16" s="59"/>
    </row>
    <row r="17" spans="1:15">
      <c r="A17" s="55" t="s">
        <v>24</v>
      </c>
      <c r="B17" s="57" t="s">
        <v>38</v>
      </c>
      <c r="C17" s="61">
        <v>1.1971910054807149</v>
      </c>
      <c r="D17" s="60">
        <v>-0.20664910753038923</v>
      </c>
      <c r="E17" s="61">
        <v>1.1762728407623702</v>
      </c>
      <c r="F17" s="60">
        <v>-0.21538065119482006</v>
      </c>
      <c r="G17" s="61">
        <v>1.2910315037687257</v>
      </c>
      <c r="H17" s="59"/>
      <c r="I17" s="56"/>
      <c r="J17" s="61">
        <v>1.3700531450942208</v>
      </c>
      <c r="K17" s="60">
        <v>-0.2292124359023717</v>
      </c>
      <c r="L17" s="61">
        <v>1.3482942162189606</v>
      </c>
      <c r="M17" s="60">
        <v>-0.2505561517519394</v>
      </c>
      <c r="N17" s="61">
        <v>1.513134206016661</v>
      </c>
      <c r="O17" s="59"/>
    </row>
    <row r="18" spans="1:15">
      <c r="A18" s="55" t="s">
        <v>24</v>
      </c>
      <c r="B18" s="57" t="s">
        <v>39</v>
      </c>
      <c r="C18" s="61">
        <v>1.2177759673034334</v>
      </c>
      <c r="D18" s="60">
        <v>-0.20912769369933895</v>
      </c>
      <c r="E18" s="61">
        <v>1.1896365048813857</v>
      </c>
      <c r="F18" s="60">
        <v>-0.21334320309916494</v>
      </c>
      <c r="G18" s="61">
        <v>1.2833127877075312</v>
      </c>
      <c r="H18" s="59"/>
      <c r="I18" s="56"/>
      <c r="J18" s="61">
        <v>1.303381618118892</v>
      </c>
      <c r="K18" s="60">
        <v>-0.28747224852368075</v>
      </c>
      <c r="L18" s="61">
        <v>1.3336724077111963</v>
      </c>
      <c r="M18" s="60">
        <v>-0.26263527183060109</v>
      </c>
      <c r="N18" s="61">
        <v>1.4910453369669374</v>
      </c>
      <c r="O18" s="59"/>
    </row>
    <row r="19" spans="1:15">
      <c r="A19" s="55" t="s">
        <v>24</v>
      </c>
      <c r="B19" s="57" t="s">
        <v>40</v>
      </c>
      <c r="C19" s="61">
        <v>1.1611424818878955</v>
      </c>
      <c r="D19" s="60">
        <v>-0.19794422204483278</v>
      </c>
      <c r="E19" s="61">
        <v>1.1823735904397201</v>
      </c>
      <c r="F19" s="60">
        <v>-0.20961317561605539</v>
      </c>
      <c r="G19" s="61">
        <v>1.2710134663647981</v>
      </c>
      <c r="H19" s="59"/>
      <c r="I19" s="56"/>
      <c r="J19" s="61">
        <v>1.2947216827221875</v>
      </c>
      <c r="K19" s="60">
        <v>-0.22372963749012542</v>
      </c>
      <c r="L19" s="61">
        <v>1.323517154597726</v>
      </c>
      <c r="M19" s="60">
        <v>-0.25321935161484455</v>
      </c>
      <c r="N19" s="61">
        <v>1.4709425144258352</v>
      </c>
      <c r="O19" s="59"/>
    </row>
    <row r="20" spans="1:15">
      <c r="A20" s="55" t="s">
        <v>24</v>
      </c>
      <c r="B20" s="57" t="s">
        <v>41</v>
      </c>
      <c r="C20" s="61">
        <v>1.1543836726115151</v>
      </c>
      <c r="D20" s="60">
        <v>-0.20751807649131906</v>
      </c>
      <c r="E20" s="61">
        <v>1.1768361754195993</v>
      </c>
      <c r="F20" s="60">
        <v>-0.20925914855893515</v>
      </c>
      <c r="G20" s="61">
        <v>1.2606610555854614</v>
      </c>
      <c r="H20" s="59"/>
      <c r="I20" s="56"/>
      <c r="J20" s="61">
        <v>1.2569455960396443</v>
      </c>
      <c r="K20" s="60">
        <v>-0.23478579117206677</v>
      </c>
      <c r="L20" s="61">
        <v>1.3102642657257575</v>
      </c>
      <c r="M20" s="60">
        <v>-0.24964188234961587</v>
      </c>
      <c r="N20" s="61">
        <v>1.4519100154552222</v>
      </c>
      <c r="O20" s="59"/>
    </row>
    <row r="21" spans="1:15">
      <c r="A21" s="55" t="s">
        <v>24</v>
      </c>
      <c r="B21" s="57" t="s">
        <v>42</v>
      </c>
      <c r="C21" s="61">
        <v>1.1636333617479473</v>
      </c>
      <c r="D21" s="60">
        <v>-0.19948393240594339</v>
      </c>
      <c r="E21" s="61">
        <v>1.1746994950136682</v>
      </c>
      <c r="F21" s="60">
        <v>-0.20765149527209176</v>
      </c>
      <c r="G21" s="61">
        <v>1.252925632427502</v>
      </c>
      <c r="H21" s="59"/>
      <c r="I21" s="56"/>
      <c r="J21" s="61">
        <v>1.2862728924030344</v>
      </c>
      <c r="K21" s="60">
        <v>-0.27915000908910514</v>
      </c>
      <c r="L21" s="61">
        <v>1.3064373732381163</v>
      </c>
      <c r="M21" s="60">
        <v>-0.25450536299858845</v>
      </c>
      <c r="N21" s="61">
        <v>1.4389639091917317</v>
      </c>
      <c r="O21" s="59"/>
    </row>
    <row r="22" spans="1:15">
      <c r="A22" s="55" t="s">
        <v>24</v>
      </c>
      <c r="B22" s="58" t="s">
        <v>43</v>
      </c>
      <c r="C22" s="61">
        <v>0.9852189137391052</v>
      </c>
      <c r="D22" s="60">
        <v>-0.32218044978040972</v>
      </c>
      <c r="E22" s="61">
        <v>1.1470490256023553</v>
      </c>
      <c r="F22" s="60">
        <v>-0.22407484764480851</v>
      </c>
      <c r="G22" s="61">
        <v>0.9852189137391052</v>
      </c>
      <c r="H22" s="60">
        <v>-0.32218044978040972</v>
      </c>
      <c r="I22" s="56"/>
      <c r="J22" s="61">
        <v>1.0689159675315827</v>
      </c>
      <c r="K22" s="60">
        <v>-0.39664979192646527</v>
      </c>
      <c r="L22" s="61">
        <v>1.271041834668647</v>
      </c>
      <c r="M22" s="60">
        <v>-0.27590744678606516</v>
      </c>
      <c r="N22" s="61">
        <v>1.0689159675315827</v>
      </c>
      <c r="O22" s="60">
        <v>-0.39664979192646527</v>
      </c>
    </row>
    <row r="23" spans="1:15">
      <c r="A23" s="55" t="s">
        <v>24</v>
      </c>
      <c r="B23" s="58" t="s">
        <v>44</v>
      </c>
      <c r="C23" s="61">
        <v>1.0347627068355587</v>
      </c>
      <c r="D23" s="60">
        <v>-0.23296101156337959</v>
      </c>
      <c r="E23" s="61">
        <v>1.1336190703410729</v>
      </c>
      <c r="F23" s="60">
        <v>-0.22503409716249195</v>
      </c>
      <c r="G23" s="61">
        <v>1.0091051417706141</v>
      </c>
      <c r="H23" s="60">
        <v>-0.28084069709742343</v>
      </c>
      <c r="I23" s="56"/>
      <c r="J23" s="61">
        <v>1.1474207691076856</v>
      </c>
      <c r="K23" s="60">
        <v>-0.26447993604926423</v>
      </c>
      <c r="L23" s="61">
        <v>1.2562454275357786</v>
      </c>
      <c r="M23" s="60">
        <v>-0.27446251235816571</v>
      </c>
      <c r="N23" s="61">
        <v>1.1063702663226305</v>
      </c>
      <c r="O23" s="60">
        <v>-0.33765353360083322</v>
      </c>
    </row>
    <row r="24" spans="1:15">
      <c r="A24" s="55" t="s">
        <v>24</v>
      </c>
      <c r="B24" s="58" t="s">
        <v>45</v>
      </c>
      <c r="C24" s="61">
        <v>1.0313916098088225</v>
      </c>
      <c r="D24" s="60">
        <v>-0.30365424413521658</v>
      </c>
      <c r="E24" s="61">
        <v>1.1219138422893011</v>
      </c>
      <c r="F24" s="60">
        <v>-0.23414315283497494</v>
      </c>
      <c r="G24" s="61">
        <v>1.016741382203679</v>
      </c>
      <c r="H24" s="60">
        <v>-0.2889731449778164</v>
      </c>
      <c r="I24" s="56"/>
      <c r="J24" s="61">
        <v>1.1502752183077387</v>
      </c>
      <c r="K24" s="60">
        <v>-0.33707493483464568</v>
      </c>
      <c r="L24" s="61">
        <v>1.2442866576579741</v>
      </c>
      <c r="M24" s="60">
        <v>-0.28155024745872342</v>
      </c>
      <c r="N24" s="61">
        <v>1.1211421006953237</v>
      </c>
      <c r="O24" s="60">
        <v>-0.33766035370162084</v>
      </c>
    </row>
    <row r="25" spans="1:15">
      <c r="A25" s="55" t="s">
        <v>24</v>
      </c>
      <c r="B25" s="58" t="s">
        <v>46</v>
      </c>
      <c r="C25" s="61">
        <v>0.91415892636720975</v>
      </c>
      <c r="D25" s="60">
        <v>-0.27511867745524493</v>
      </c>
      <c r="E25" s="61">
        <v>1.1012503880116693</v>
      </c>
      <c r="F25" s="60">
        <v>-0.23758667990751031</v>
      </c>
      <c r="G25" s="61">
        <v>0.99125945143100691</v>
      </c>
      <c r="H25" s="60">
        <v>-0.28571533166080543</v>
      </c>
      <c r="I25" s="56"/>
      <c r="J25" s="61">
        <v>0.96823704328782534</v>
      </c>
      <c r="K25" s="60">
        <v>-0.31465166530221178</v>
      </c>
      <c r="L25" s="61">
        <v>1.2163153887340519</v>
      </c>
      <c r="M25" s="60">
        <v>-0.28415555014509425</v>
      </c>
      <c r="N25" s="61">
        <v>1.0826735310768734</v>
      </c>
      <c r="O25" s="60">
        <v>-0.33283098777719944</v>
      </c>
    </row>
    <row r="26" spans="1:15">
      <c r="A26" s="55" t="s">
        <v>24</v>
      </c>
      <c r="B26" s="58" t="s">
        <v>47</v>
      </c>
      <c r="C26" s="61">
        <v>0.87571647256827267</v>
      </c>
      <c r="D26" s="60">
        <v>-0.27430573106228895</v>
      </c>
      <c r="E26" s="61">
        <v>1.0801984965136406</v>
      </c>
      <c r="F26" s="60">
        <v>-0.24068900131426788</v>
      </c>
      <c r="G26" s="61">
        <v>0.96762699579650224</v>
      </c>
      <c r="H26" s="60">
        <v>-0.28398389007723834</v>
      </c>
      <c r="I26" s="56"/>
      <c r="J26" s="61">
        <v>0.92368119176258712</v>
      </c>
      <c r="K26" s="60">
        <v>-0.36597359858043105</v>
      </c>
      <c r="L26" s="61">
        <v>1.1887486376989054</v>
      </c>
      <c r="M26" s="60">
        <v>-0.29103951135473738</v>
      </c>
      <c r="N26" s="61">
        <v>1.050044191614842</v>
      </c>
      <c r="O26" s="60">
        <v>-0.33953564171151374</v>
      </c>
    </row>
    <row r="27" spans="1:15">
      <c r="A27" s="55" t="s">
        <v>24</v>
      </c>
      <c r="B27" s="58" t="s">
        <v>48</v>
      </c>
      <c r="C27" s="61">
        <v>0.88114222263024222</v>
      </c>
      <c r="D27" s="60">
        <v>-0.27220155389256789</v>
      </c>
      <c r="E27" s="61">
        <v>1.0637139344404734</v>
      </c>
      <c r="F27" s="60">
        <v>-0.24324197478657802</v>
      </c>
      <c r="G27" s="61">
        <v>0.9533423927759368</v>
      </c>
      <c r="H27" s="60">
        <v>-0.28259559205332291</v>
      </c>
      <c r="I27" s="56"/>
      <c r="J27" s="61">
        <v>0.97755930156493731</v>
      </c>
      <c r="K27" s="60">
        <v>-0.31780023993659945</v>
      </c>
      <c r="L27" s="61">
        <v>1.1710238722488804</v>
      </c>
      <c r="M27" s="60">
        <v>-0.2938034394207712</v>
      </c>
      <c r="N27" s="61">
        <v>1.0379837474066347</v>
      </c>
      <c r="O27" s="60">
        <v>-0.33729786220218372</v>
      </c>
    </row>
    <row r="28" spans="1:15">
      <c r="A28" s="55" t="s">
        <v>24</v>
      </c>
      <c r="B28" s="58" t="s">
        <v>49</v>
      </c>
      <c r="C28" s="61">
        <v>0.91739289143390979</v>
      </c>
      <c r="D28" s="60">
        <v>-0.20591822118838754</v>
      </c>
      <c r="E28" s="61">
        <v>0.91739289143390979</v>
      </c>
      <c r="F28" s="60">
        <v>-0.20591822118838754</v>
      </c>
      <c r="G28" s="61">
        <v>0.94819925984180831</v>
      </c>
      <c r="H28" s="60">
        <v>-0.27304234443141318</v>
      </c>
      <c r="I28" s="56"/>
      <c r="J28" s="61">
        <v>1.0351545606194781</v>
      </c>
      <c r="K28" s="60">
        <v>-0.21962083931075507</v>
      </c>
      <c r="L28" s="61">
        <v>1.0351545606194781</v>
      </c>
      <c r="M28" s="60">
        <v>-0.21962083931075507</v>
      </c>
      <c r="N28" s="61">
        <v>1.0375880261150983</v>
      </c>
      <c r="O28" s="60">
        <v>-0.32317880637238039</v>
      </c>
    </row>
    <row r="29" spans="1:15">
      <c r="A29" s="55" t="s">
        <v>24</v>
      </c>
      <c r="B29" s="58" t="s">
        <v>50</v>
      </c>
      <c r="C29" s="61">
        <v>0.89116627021673578</v>
      </c>
      <c r="D29" s="60">
        <v>-0.2556189729650527</v>
      </c>
      <c r="E29" s="61">
        <v>0.90442407758839327</v>
      </c>
      <c r="F29" s="60">
        <v>-0.23111029495315499</v>
      </c>
      <c r="G29" s="61">
        <v>0.94119753679473905</v>
      </c>
      <c r="H29" s="60">
        <v>-0.27097244796332681</v>
      </c>
      <c r="I29" s="56"/>
      <c r="J29" s="61">
        <v>0.99332279354030928</v>
      </c>
      <c r="K29" s="60">
        <v>-0.27497499122780611</v>
      </c>
      <c r="L29" s="61">
        <v>1.0145521530100334</v>
      </c>
      <c r="M29" s="60">
        <v>-0.24752910692211116</v>
      </c>
      <c r="N29" s="61">
        <v>1.0322975764592794</v>
      </c>
      <c r="O29" s="60">
        <v>-0.31777526913702403</v>
      </c>
    </row>
    <row r="30" spans="1:15">
      <c r="A30" s="55" t="s">
        <v>24</v>
      </c>
      <c r="B30" s="58" t="s">
        <v>51</v>
      </c>
      <c r="C30" s="61">
        <v>0.88655395731885189</v>
      </c>
      <c r="D30" s="60">
        <v>-0.27198928117954135</v>
      </c>
      <c r="E30" s="61">
        <v>0.89857033856069457</v>
      </c>
      <c r="F30" s="60">
        <v>-0.2446681529411476</v>
      </c>
      <c r="G30" s="61">
        <v>0.93530182603516476</v>
      </c>
      <c r="H30" s="60">
        <v>-0.2711817142366687</v>
      </c>
      <c r="I30" s="56"/>
      <c r="J30" s="61">
        <v>0.99900132324141222</v>
      </c>
      <c r="K30" s="60">
        <v>-0.23353121652642087</v>
      </c>
      <c r="L30" s="61">
        <v>1.0094126126126126</v>
      </c>
      <c r="M30" s="60">
        <v>-0.2431330161917854</v>
      </c>
      <c r="N30" s="61">
        <v>1.0287355694422111</v>
      </c>
      <c r="O30" s="60">
        <v>-0.31005748521714976</v>
      </c>
    </row>
  </sheetData>
  <autoFilter ref="A3:P31"/>
  <mergeCells count="2">
    <mergeCell ref="C2:H2"/>
    <mergeCell ref="J2:O2"/>
  </mergeCells>
  <printOptions gridLines="1"/>
  <pageMargins left="0.7" right="0.7" top="0.75" bottom="0.75" header="0.3" footer="0.3"/>
  <pageSetup paperSize="5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12" sqref="B12"/>
    </sheetView>
  </sheetViews>
  <sheetFormatPr defaultRowHeight="15"/>
  <cols>
    <col min="1" max="1" width="34.28515625" customWidth="1"/>
    <col min="2" max="2" width="24.85546875" customWidth="1"/>
  </cols>
  <sheetData>
    <row r="1" spans="1:3" ht="15.75" thickBot="1">
      <c r="A1" s="67" t="s">
        <v>55</v>
      </c>
    </row>
    <row r="2" spans="1:3" ht="60.75" thickBot="1">
      <c r="A2" s="68"/>
      <c r="B2" s="69" t="s">
        <v>56</v>
      </c>
      <c r="C2" s="70" t="s">
        <v>57</v>
      </c>
    </row>
    <row r="3" spans="1:3" ht="15.75" thickBot="1">
      <c r="A3" s="71" t="s">
        <v>58</v>
      </c>
      <c r="B3" s="72">
        <v>0.62480000000000002</v>
      </c>
      <c r="C3" s="72" t="s">
        <v>59</v>
      </c>
    </row>
    <row r="4" spans="1:3" ht="15.75" thickBot="1">
      <c r="A4" s="71" t="s">
        <v>60</v>
      </c>
      <c r="B4" s="72">
        <v>-3.9309999999999998E-2</v>
      </c>
      <c r="C4" s="72">
        <v>0.79769999999999996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4"/>
  <sheetViews>
    <sheetView workbookViewId="0">
      <selection activeCell="B4" sqref="B4"/>
    </sheetView>
  </sheetViews>
  <sheetFormatPr defaultRowHeight="15"/>
  <cols>
    <col min="1" max="1" width="23.28515625" customWidth="1"/>
    <col min="2" max="2" width="11.5703125" customWidth="1"/>
    <col min="3" max="3" width="10.85546875" bestFit="1" customWidth="1"/>
    <col min="4" max="4" width="11.28515625" customWidth="1"/>
  </cols>
  <sheetData>
    <row r="1" spans="1:4" ht="15.75" thickBot="1">
      <c r="A1" s="73" t="s">
        <v>61</v>
      </c>
    </row>
    <row r="2" spans="1:4" ht="75.75" thickBot="1">
      <c r="A2" s="74"/>
      <c r="B2" s="75" t="s">
        <v>62</v>
      </c>
      <c r="C2" s="76" t="s">
        <v>63</v>
      </c>
      <c r="D2" s="77" t="s">
        <v>64</v>
      </c>
    </row>
    <row r="3" spans="1:4" ht="15.75" thickBot="1">
      <c r="A3" s="78" t="s">
        <v>65</v>
      </c>
      <c r="B3" s="79">
        <v>2</v>
      </c>
      <c r="C3" s="84">
        <v>-449188</v>
      </c>
      <c r="D3" s="85">
        <v>-449188</v>
      </c>
    </row>
    <row r="4" spans="1:4" ht="15.75" thickBot="1">
      <c r="A4" s="80" t="s">
        <v>66</v>
      </c>
      <c r="B4" s="81">
        <v>18</v>
      </c>
      <c r="C4" s="82">
        <v>9468894</v>
      </c>
      <c r="D4" s="83">
        <v>449188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68"/>
  <sheetViews>
    <sheetView workbookViewId="0">
      <selection activeCell="N8" sqref="N8"/>
    </sheetView>
  </sheetViews>
  <sheetFormatPr defaultRowHeight="15"/>
  <cols>
    <col min="1" max="1" width="18.28515625" customWidth="1"/>
    <col min="2" max="2" width="62.42578125" customWidth="1"/>
    <col min="3" max="5" width="17.85546875" customWidth="1"/>
  </cols>
  <sheetData>
    <row r="1" spans="1:5" ht="21.75" thickBot="1">
      <c r="A1" s="86" t="s">
        <v>67</v>
      </c>
    </row>
    <row r="2" spans="1:5" ht="45.75" thickBot="1">
      <c r="A2" s="87" t="s">
        <v>68</v>
      </c>
      <c r="B2" s="88" t="s">
        <v>69</v>
      </c>
      <c r="C2" s="88" t="s">
        <v>70</v>
      </c>
      <c r="D2" s="88" t="s">
        <v>71</v>
      </c>
      <c r="E2" s="88" t="s">
        <v>72</v>
      </c>
    </row>
    <row r="3" spans="1:5" ht="15.75" thickBot="1">
      <c r="A3" s="89">
        <v>1</v>
      </c>
      <c r="B3" s="90" t="s">
        <v>73</v>
      </c>
      <c r="C3" s="91">
        <v>0.435</v>
      </c>
      <c r="D3" s="91">
        <v>0.59799999999999998</v>
      </c>
      <c r="E3" s="91">
        <v>0.55800000000000005</v>
      </c>
    </row>
    <row r="4" spans="1:5" ht="15.75" thickBot="1">
      <c r="A4" s="89">
        <v>2</v>
      </c>
      <c r="B4" s="90" t="s">
        <v>74</v>
      </c>
      <c r="C4" s="72">
        <v>4.2999999999999997E-2</v>
      </c>
      <c r="D4" s="72">
        <v>0.34499999999999997</v>
      </c>
      <c r="E4" s="72">
        <v>0.154</v>
      </c>
    </row>
    <row r="5" spans="1:5" ht="30.75" thickBot="1">
      <c r="A5" s="89">
        <v>3</v>
      </c>
      <c r="B5" s="90" t="s">
        <v>75</v>
      </c>
      <c r="C5" s="91">
        <v>0.77</v>
      </c>
      <c r="D5" s="91">
        <v>0.69499999999999995</v>
      </c>
      <c r="E5" s="91">
        <v>0.65600000000000003</v>
      </c>
    </row>
    <row r="6" spans="1:5" ht="15.75" thickBot="1">
      <c r="A6" s="89">
        <v>4</v>
      </c>
      <c r="B6" s="90" t="s">
        <v>76</v>
      </c>
      <c r="C6" s="91">
        <v>0.80600000000000005</v>
      </c>
      <c r="D6" s="91">
        <v>0.86599999999999999</v>
      </c>
      <c r="E6" s="91">
        <v>0.76</v>
      </c>
    </row>
    <row r="7" spans="1:5" ht="15.75" thickBot="1">
      <c r="A7" s="89">
        <v>5</v>
      </c>
      <c r="B7" s="90" t="s">
        <v>77</v>
      </c>
      <c r="C7" s="91">
        <v>0.52400000000000002</v>
      </c>
      <c r="D7" s="91">
        <v>0.45300000000000001</v>
      </c>
      <c r="E7" s="91">
        <v>0.317</v>
      </c>
    </row>
    <row r="8" spans="1:5" ht="15.75" thickBot="1">
      <c r="A8" s="89">
        <v>6</v>
      </c>
      <c r="B8" s="90" t="s">
        <v>78</v>
      </c>
      <c r="C8" s="91">
        <v>0.59199999999999997</v>
      </c>
      <c r="D8" s="91">
        <v>0.39700000000000002</v>
      </c>
      <c r="E8" s="91">
        <v>0.36199999999999999</v>
      </c>
    </row>
    <row r="9" spans="1:5" ht="15.75" thickBot="1">
      <c r="A9" s="89">
        <v>7</v>
      </c>
      <c r="B9" s="90" t="s">
        <v>79</v>
      </c>
      <c r="C9" s="91">
        <v>0.66100000000000003</v>
      </c>
      <c r="D9" s="91">
        <v>0.59299999999999997</v>
      </c>
      <c r="E9" s="91">
        <v>0.66900000000000004</v>
      </c>
    </row>
    <row r="10" spans="1:5" ht="15.75" thickBot="1">
      <c r="A10" s="89">
        <v>8</v>
      </c>
      <c r="B10" s="90" t="s">
        <v>80</v>
      </c>
      <c r="C10" s="91">
        <v>0.93</v>
      </c>
      <c r="D10" s="91">
        <v>0.93</v>
      </c>
      <c r="E10" s="91">
        <v>0.9</v>
      </c>
    </row>
    <row r="11" spans="1:5" ht="15.75" thickBot="1">
      <c r="A11" s="89">
        <v>9</v>
      </c>
      <c r="B11" s="90" t="s">
        <v>81</v>
      </c>
      <c r="C11" s="91">
        <v>0.78900000000000003</v>
      </c>
      <c r="D11" s="91">
        <v>0.56999999999999995</v>
      </c>
      <c r="E11" s="91">
        <v>0.57899999999999996</v>
      </c>
    </row>
    <row r="12" spans="1:5" ht="15.75" thickBot="1">
      <c r="A12" s="89">
        <v>10</v>
      </c>
      <c r="B12" s="90" t="s">
        <v>82</v>
      </c>
      <c r="C12" s="91">
        <v>0.90800000000000003</v>
      </c>
      <c r="D12" s="91">
        <v>0.87</v>
      </c>
      <c r="E12" s="91">
        <v>0.754</v>
      </c>
    </row>
    <row r="13" spans="1:5" ht="15.75" thickBot="1">
      <c r="A13" s="89">
        <v>11</v>
      </c>
      <c r="B13" s="90" t="s">
        <v>83</v>
      </c>
      <c r="C13" s="91">
        <v>0.56499999999999995</v>
      </c>
      <c r="D13" s="72">
        <v>0.23699999999999999</v>
      </c>
      <c r="E13" s="91">
        <v>0.32800000000000001</v>
      </c>
    </row>
    <row r="14" spans="1:5" ht="15.75" thickBot="1">
      <c r="A14" s="89">
        <v>12</v>
      </c>
      <c r="B14" s="90" t="s">
        <v>84</v>
      </c>
      <c r="C14" s="91">
        <v>0.93300000000000005</v>
      </c>
      <c r="D14" s="91">
        <v>0.83</v>
      </c>
      <c r="E14" s="91">
        <v>0.84799999999999998</v>
      </c>
    </row>
    <row r="15" spans="1:5" ht="15.75" thickBot="1">
      <c r="A15" s="89">
        <v>13</v>
      </c>
      <c r="B15" s="90" t="s">
        <v>85</v>
      </c>
      <c r="C15" s="91">
        <v>0.68300000000000005</v>
      </c>
      <c r="D15" s="91">
        <v>0.41299999999999998</v>
      </c>
      <c r="E15" s="72">
        <v>0.33900000000000002</v>
      </c>
    </row>
    <row r="16" spans="1:5" ht="15.75" thickBot="1">
      <c r="A16" s="89">
        <v>14</v>
      </c>
      <c r="B16" s="90" t="s">
        <v>86</v>
      </c>
      <c r="C16" s="91">
        <v>0.66300000000000003</v>
      </c>
      <c r="D16" s="91">
        <v>0.60499999999999998</v>
      </c>
      <c r="E16" s="91">
        <v>0.63</v>
      </c>
    </row>
    <row r="17" spans="1:5" ht="15.75" thickBot="1">
      <c r="A17" s="89">
        <v>15</v>
      </c>
      <c r="B17" s="90" t="s">
        <v>87</v>
      </c>
      <c r="C17" s="72">
        <v>0.34699999999999998</v>
      </c>
      <c r="D17" s="91">
        <v>0.52200000000000002</v>
      </c>
      <c r="E17" s="91">
        <v>0.47899999999999998</v>
      </c>
    </row>
    <row r="18" spans="1:5" ht="15.75" thickBot="1">
      <c r="A18" s="89">
        <v>16</v>
      </c>
      <c r="B18" s="90" t="s">
        <v>88</v>
      </c>
      <c r="C18" s="91">
        <v>0.79700000000000004</v>
      </c>
      <c r="D18" s="91">
        <v>0.73699999999999999</v>
      </c>
      <c r="E18" s="91">
        <v>0.67500000000000004</v>
      </c>
    </row>
    <row r="19" spans="1:5" ht="30.75" thickBot="1">
      <c r="A19" s="89">
        <v>17</v>
      </c>
      <c r="B19" s="90" t="s">
        <v>89</v>
      </c>
      <c r="C19" s="91">
        <v>0.58299999999999996</v>
      </c>
      <c r="D19" s="91">
        <v>0.60899999999999999</v>
      </c>
      <c r="E19" s="91">
        <v>0.52400000000000002</v>
      </c>
    </row>
    <row r="20" spans="1:5" ht="30.75" thickBot="1">
      <c r="A20" s="89">
        <v>18</v>
      </c>
      <c r="B20" s="90" t="s">
        <v>90</v>
      </c>
      <c r="C20" s="91">
        <v>0.50800000000000001</v>
      </c>
      <c r="D20" s="91">
        <v>3.2000000000000001E-2</v>
      </c>
      <c r="E20" s="91">
        <v>0.378</v>
      </c>
    </row>
    <row r="21" spans="1:5" ht="15.75" thickBot="1">
      <c r="A21" s="89">
        <v>19</v>
      </c>
      <c r="B21" s="90" t="s">
        <v>91</v>
      </c>
      <c r="C21" s="91">
        <v>0.437</v>
      </c>
      <c r="D21" s="72">
        <v>0.27600000000000002</v>
      </c>
      <c r="E21" s="72">
        <v>0.14899999999999999</v>
      </c>
    </row>
    <row r="22" spans="1:5" ht="30.75" thickBot="1">
      <c r="A22" s="89">
        <v>20</v>
      </c>
      <c r="B22" s="90" t="s">
        <v>92</v>
      </c>
      <c r="C22" s="72">
        <v>0.106</v>
      </c>
      <c r="D22" s="72">
        <v>0.11799999999999999</v>
      </c>
      <c r="E22" s="91">
        <v>0.32300000000000001</v>
      </c>
    </row>
    <row r="23" spans="1:5" ht="15.75" thickBot="1">
      <c r="A23" s="89">
        <v>21</v>
      </c>
      <c r="B23" s="90" t="s">
        <v>93</v>
      </c>
      <c r="C23" s="91">
        <v>0.65200000000000002</v>
      </c>
      <c r="D23" s="91">
        <v>0.64100000000000001</v>
      </c>
      <c r="E23" s="91">
        <v>0.66100000000000003</v>
      </c>
    </row>
    <row r="24" spans="1:5" ht="15.75" thickBot="1">
      <c r="A24" s="89">
        <v>23</v>
      </c>
      <c r="B24" s="90" t="s">
        <v>94</v>
      </c>
      <c r="C24" s="91">
        <v>0.372</v>
      </c>
      <c r="D24" s="72">
        <v>0.23100000000000001</v>
      </c>
      <c r="E24" s="91">
        <v>0.43099999999999999</v>
      </c>
    </row>
    <row r="25" spans="1:5" ht="15.75" thickBot="1">
      <c r="A25" s="89">
        <v>24</v>
      </c>
      <c r="B25" s="90" t="s">
        <v>95</v>
      </c>
      <c r="C25" s="91">
        <v>0.72299999999999998</v>
      </c>
      <c r="D25" s="91">
        <v>0.68</v>
      </c>
      <c r="E25" s="91">
        <v>0.58199999999999996</v>
      </c>
    </row>
    <row r="26" spans="1:5" ht="15.75" thickBot="1">
      <c r="A26" s="89">
        <v>25</v>
      </c>
      <c r="B26" s="90" t="s">
        <v>96</v>
      </c>
      <c r="C26" s="72">
        <v>0.13200000000000001</v>
      </c>
      <c r="D26" s="72">
        <v>0.193</v>
      </c>
      <c r="E26" s="91">
        <v>0.42599999999999999</v>
      </c>
    </row>
    <row r="27" spans="1:5" ht="15.75" thickBot="1">
      <c r="A27" s="89">
        <v>26</v>
      </c>
      <c r="B27" s="90" t="s">
        <v>97</v>
      </c>
      <c r="C27" s="72">
        <v>0.56799999999999995</v>
      </c>
      <c r="D27" s="91">
        <v>0.81</v>
      </c>
      <c r="E27" s="91">
        <v>0.82499999999999996</v>
      </c>
    </row>
    <row r="28" spans="1:5" ht="15.75" thickBot="1">
      <c r="A28" s="89">
        <v>27</v>
      </c>
      <c r="B28" s="90" t="s">
        <v>98</v>
      </c>
      <c r="C28" s="91">
        <v>0.68500000000000005</v>
      </c>
      <c r="D28" s="91">
        <v>0.58299999999999996</v>
      </c>
      <c r="E28" s="91">
        <v>0.51800000000000002</v>
      </c>
    </row>
    <row r="29" spans="1:5" ht="15.75" thickBot="1">
      <c r="A29" s="89">
        <v>28</v>
      </c>
      <c r="B29" s="90" t="s">
        <v>99</v>
      </c>
      <c r="C29" s="72">
        <v>0.24199999999999999</v>
      </c>
      <c r="D29" s="72">
        <v>0.16700000000000001</v>
      </c>
      <c r="E29" s="72">
        <v>0.14199999999999999</v>
      </c>
    </row>
    <row r="30" spans="1:5" ht="15.75" thickBot="1">
      <c r="A30" s="89">
        <v>29</v>
      </c>
      <c r="B30" s="90" t="s">
        <v>100</v>
      </c>
      <c r="C30" s="72">
        <v>-7.3999999999999996E-2</v>
      </c>
      <c r="D30" s="72">
        <v>2.9000000000000001E-2</v>
      </c>
      <c r="E30" s="72">
        <v>-7.9000000000000001E-2</v>
      </c>
    </row>
    <row r="31" spans="1:5" ht="15.75" thickBot="1">
      <c r="A31" s="89">
        <v>31</v>
      </c>
      <c r="B31" s="90" t="s">
        <v>101</v>
      </c>
      <c r="C31" s="91">
        <v>0.71499999999999997</v>
      </c>
      <c r="D31" s="72">
        <v>-2.1000000000000001E-2</v>
      </c>
      <c r="E31" s="72">
        <v>-6.8000000000000005E-2</v>
      </c>
    </row>
    <row r="32" spans="1:5" ht="15.75" thickBot="1">
      <c r="A32" s="89">
        <v>32</v>
      </c>
      <c r="B32" s="90" t="s">
        <v>102</v>
      </c>
      <c r="C32" s="91">
        <v>1</v>
      </c>
      <c r="D32" s="72">
        <v>-2.3E-2</v>
      </c>
      <c r="E32" s="72">
        <v>-2.3E-2</v>
      </c>
    </row>
    <row r="33" spans="1:5" ht="15.75" thickBot="1">
      <c r="A33" s="89">
        <v>33</v>
      </c>
      <c r="B33" s="90" t="s">
        <v>103</v>
      </c>
      <c r="C33" s="91">
        <v>0.66400000000000003</v>
      </c>
      <c r="D33" s="91">
        <v>0.75600000000000001</v>
      </c>
      <c r="E33" s="91">
        <v>0.71099999999999997</v>
      </c>
    </row>
    <row r="34" spans="1:5" ht="15.75" thickBot="1">
      <c r="A34" s="89">
        <v>34</v>
      </c>
      <c r="B34" s="90" t="s">
        <v>104</v>
      </c>
      <c r="C34" s="91">
        <v>0.69099999999999995</v>
      </c>
      <c r="D34" s="91">
        <v>0.65800000000000003</v>
      </c>
      <c r="E34" s="91">
        <v>0.63400000000000001</v>
      </c>
    </row>
    <row r="35" spans="1:5" ht="15.75" thickBot="1">
      <c r="A35" s="89">
        <v>35</v>
      </c>
      <c r="B35" s="90" t="s">
        <v>105</v>
      </c>
      <c r="C35" s="91">
        <v>0.503</v>
      </c>
      <c r="D35" s="91">
        <v>0.39900000000000002</v>
      </c>
      <c r="E35" s="91">
        <v>0.30299999999999999</v>
      </c>
    </row>
    <row r="36" spans="1:5" ht="15.75" thickBot="1">
      <c r="A36" s="89">
        <v>36</v>
      </c>
      <c r="B36" s="90" t="s">
        <v>106</v>
      </c>
      <c r="C36" s="91">
        <v>0.68100000000000005</v>
      </c>
      <c r="D36" s="91">
        <v>0.70499999999999996</v>
      </c>
      <c r="E36" s="91">
        <v>0.58399999999999996</v>
      </c>
    </row>
    <row r="37" spans="1:5" ht="30.75" thickBot="1">
      <c r="A37" s="89">
        <v>37</v>
      </c>
      <c r="B37" s="90" t="s">
        <v>107</v>
      </c>
      <c r="C37" s="91">
        <v>0.52</v>
      </c>
      <c r="D37" s="91">
        <v>0.504</v>
      </c>
      <c r="E37" s="91">
        <v>0.69899999999999995</v>
      </c>
    </row>
    <row r="38" spans="1:5" ht="30.75" thickBot="1">
      <c r="A38" s="89">
        <v>38</v>
      </c>
      <c r="B38" s="90" t="s">
        <v>108</v>
      </c>
      <c r="C38" s="91">
        <v>0.64700000000000002</v>
      </c>
      <c r="D38" s="72">
        <v>0.27500000000000002</v>
      </c>
      <c r="E38" s="91">
        <v>0.56299999999999994</v>
      </c>
    </row>
    <row r="39" spans="1:5" ht="15.75" thickBot="1">
      <c r="A39" s="89">
        <v>39</v>
      </c>
      <c r="B39" s="90" t="s">
        <v>109</v>
      </c>
      <c r="C39" s="91">
        <v>0.56999999999999995</v>
      </c>
      <c r="D39" s="91">
        <v>0.66700000000000004</v>
      </c>
      <c r="E39" s="91">
        <v>0.61499999999999999</v>
      </c>
    </row>
    <row r="40" spans="1:5" ht="30.75" thickBot="1">
      <c r="A40" s="89">
        <v>40</v>
      </c>
      <c r="B40" s="90" t="s">
        <v>110</v>
      </c>
      <c r="C40" s="91">
        <v>0.64300000000000002</v>
      </c>
      <c r="D40" s="91">
        <v>0.55900000000000005</v>
      </c>
      <c r="E40" s="91">
        <v>0.51700000000000002</v>
      </c>
    </row>
    <row r="41" spans="1:5" ht="30.75" thickBot="1">
      <c r="A41" s="89">
        <v>41</v>
      </c>
      <c r="B41" s="90" t="s">
        <v>111</v>
      </c>
      <c r="C41" s="91">
        <v>0.39600000000000002</v>
      </c>
      <c r="D41" s="72">
        <v>0.34599999999999997</v>
      </c>
      <c r="E41" s="72">
        <v>0.13100000000000001</v>
      </c>
    </row>
    <row r="42" spans="1:5" ht="15.75" thickBot="1">
      <c r="A42" s="89">
        <v>42</v>
      </c>
      <c r="B42" s="90" t="s">
        <v>112</v>
      </c>
      <c r="C42" s="91">
        <v>0.72499999999999998</v>
      </c>
      <c r="D42" s="91">
        <v>0.34799999999999998</v>
      </c>
      <c r="E42" s="91">
        <v>0.43</v>
      </c>
    </row>
    <row r="43" spans="1:5" ht="15.75" thickBot="1">
      <c r="A43" s="89">
        <v>43</v>
      </c>
      <c r="B43" s="90" t="s">
        <v>113</v>
      </c>
      <c r="C43" s="91">
        <v>0.79800000000000004</v>
      </c>
      <c r="D43" s="91">
        <v>0.76100000000000001</v>
      </c>
      <c r="E43" s="72">
        <v>0.32600000000000001</v>
      </c>
    </row>
    <row r="44" spans="1:5" ht="15.75" thickBot="1">
      <c r="A44" s="89">
        <v>44</v>
      </c>
      <c r="B44" s="90" t="s">
        <v>114</v>
      </c>
      <c r="C44" s="72">
        <v>0.27200000000000002</v>
      </c>
      <c r="D44" s="91">
        <v>0.35</v>
      </c>
      <c r="E44" s="91">
        <v>0.45</v>
      </c>
    </row>
    <row r="45" spans="1:5" ht="15.75" thickBot="1">
      <c r="A45" s="89">
        <v>45</v>
      </c>
      <c r="B45" s="90" t="s">
        <v>115</v>
      </c>
      <c r="C45" s="72">
        <v>0.22600000000000001</v>
      </c>
      <c r="D45" s="72">
        <v>0.126</v>
      </c>
      <c r="E45" s="72">
        <v>-0.13300000000000001</v>
      </c>
    </row>
    <row r="46" spans="1:5" ht="30.75" thickBot="1">
      <c r="A46" s="89">
        <v>46</v>
      </c>
      <c r="B46" s="90" t="s">
        <v>116</v>
      </c>
      <c r="C46" s="72">
        <v>0.27500000000000002</v>
      </c>
      <c r="D46" s="91">
        <v>0.35899999999999999</v>
      </c>
      <c r="E46" s="91">
        <v>0.68899999999999995</v>
      </c>
    </row>
    <row r="47" spans="1:5" ht="15.75" thickBot="1">
      <c r="A47" s="89">
        <v>47</v>
      </c>
      <c r="B47" s="90" t="s">
        <v>117</v>
      </c>
      <c r="C47" s="91">
        <v>0.61</v>
      </c>
      <c r="D47" s="91">
        <v>0.73499999999999999</v>
      </c>
      <c r="E47" s="91">
        <v>0.38500000000000001</v>
      </c>
    </row>
    <row r="48" spans="1:5" ht="15.75" thickBot="1">
      <c r="A48" s="89">
        <v>48</v>
      </c>
      <c r="B48" s="90" t="s">
        <v>118</v>
      </c>
      <c r="C48" s="91">
        <v>0.4</v>
      </c>
      <c r="D48" s="91">
        <v>0.443</v>
      </c>
      <c r="E48" s="72">
        <v>0.24</v>
      </c>
    </row>
    <row r="49" spans="1:5" ht="15.75" thickBot="1">
      <c r="A49" s="89">
        <v>49</v>
      </c>
      <c r="B49" s="90" t="s">
        <v>119</v>
      </c>
      <c r="C49" s="91">
        <v>0.371</v>
      </c>
      <c r="D49" s="72">
        <v>-1.4E-2</v>
      </c>
      <c r="E49" s="72">
        <v>6.6000000000000003E-2</v>
      </c>
    </row>
    <row r="50" spans="1:5" ht="15.75" thickBot="1">
      <c r="A50" s="89">
        <v>50</v>
      </c>
      <c r="B50" s="90" t="s">
        <v>120</v>
      </c>
      <c r="C50" s="72">
        <v>-2.8000000000000001E-2</v>
      </c>
      <c r="D50" s="72">
        <v>0.57899999999999996</v>
      </c>
      <c r="E50" s="91">
        <v>0.10299999999999999</v>
      </c>
    </row>
    <row r="51" spans="1:5" ht="15.75" thickBot="1">
      <c r="A51" s="89">
        <v>51</v>
      </c>
      <c r="B51" s="90" t="s">
        <v>121</v>
      </c>
      <c r="C51" s="91">
        <v>0.56599999999999995</v>
      </c>
      <c r="D51" s="91">
        <v>0.85599999999999998</v>
      </c>
      <c r="E51" s="91">
        <v>0.49199999999999999</v>
      </c>
    </row>
    <row r="52" spans="1:5" ht="30.75" thickBot="1">
      <c r="A52" s="89">
        <v>52</v>
      </c>
      <c r="B52" s="90" t="s">
        <v>122</v>
      </c>
      <c r="C52" s="91">
        <v>0.57099999999999995</v>
      </c>
      <c r="D52" s="72">
        <v>0.27300000000000002</v>
      </c>
      <c r="E52" s="91">
        <v>0.434</v>
      </c>
    </row>
    <row r="53" spans="1:5" ht="30.75" thickBot="1">
      <c r="A53" s="89">
        <v>53</v>
      </c>
      <c r="B53" s="90" t="s">
        <v>123</v>
      </c>
      <c r="C53" s="72">
        <v>0.30499999999999999</v>
      </c>
      <c r="D53" s="72">
        <v>0.56200000000000006</v>
      </c>
      <c r="E53" s="91">
        <v>0.28999999999999998</v>
      </c>
    </row>
    <row r="54" spans="1:5" ht="15.75" thickBot="1">
      <c r="A54" s="89">
        <v>54</v>
      </c>
      <c r="B54" s="90" t="s">
        <v>124</v>
      </c>
      <c r="C54" s="91">
        <v>0.67900000000000005</v>
      </c>
      <c r="D54" s="91">
        <v>0.27200000000000002</v>
      </c>
      <c r="E54" s="72">
        <v>0.36799999999999999</v>
      </c>
    </row>
    <row r="55" spans="1:5" ht="15.75" thickBot="1">
      <c r="A55" s="89">
        <v>55</v>
      </c>
      <c r="B55" s="90" t="s">
        <v>125</v>
      </c>
      <c r="C55" s="91">
        <v>0.79800000000000004</v>
      </c>
      <c r="D55" s="91">
        <v>0.83099999999999996</v>
      </c>
      <c r="E55" s="91">
        <v>0.58599999999999997</v>
      </c>
    </row>
    <row r="56" spans="1:5" ht="15.75" thickBot="1">
      <c r="A56" s="89">
        <v>56</v>
      </c>
      <c r="B56" s="90" t="s">
        <v>126</v>
      </c>
      <c r="C56" s="91">
        <v>0.82</v>
      </c>
      <c r="D56" s="91">
        <v>0.65300000000000002</v>
      </c>
      <c r="E56" s="91">
        <v>0.79</v>
      </c>
    </row>
    <row r="57" spans="1:5" ht="15.75" thickBot="1">
      <c r="A57" s="89">
        <v>57</v>
      </c>
      <c r="B57" s="90" t="s">
        <v>127</v>
      </c>
      <c r="C57" s="91">
        <v>0.77</v>
      </c>
      <c r="D57" s="91">
        <v>0.753</v>
      </c>
      <c r="E57" s="91">
        <v>0.496</v>
      </c>
    </row>
    <row r="58" spans="1:5" ht="15.75" thickBot="1">
      <c r="A58" s="89">
        <v>58</v>
      </c>
      <c r="B58" s="90" t="s">
        <v>128</v>
      </c>
      <c r="C58" s="91">
        <v>0.77200000000000002</v>
      </c>
      <c r="D58" s="91">
        <v>0.40100000000000002</v>
      </c>
      <c r="E58" s="91">
        <v>0.36899999999999999</v>
      </c>
    </row>
    <row r="59" spans="1:5" ht="15.75" thickBot="1">
      <c r="A59" s="89">
        <v>59</v>
      </c>
      <c r="B59" s="90" t="s">
        <v>129</v>
      </c>
      <c r="C59" s="91">
        <v>0.378</v>
      </c>
      <c r="D59" s="91">
        <v>0.36799999999999999</v>
      </c>
      <c r="E59" s="72">
        <v>-0.107</v>
      </c>
    </row>
    <row r="60" spans="1:5" ht="15.75" thickBot="1">
      <c r="A60" s="89">
        <v>60</v>
      </c>
      <c r="B60" s="90" t="s">
        <v>130</v>
      </c>
      <c r="C60" s="91">
        <v>0.62</v>
      </c>
      <c r="D60" s="91">
        <v>0.45600000000000002</v>
      </c>
      <c r="E60" s="91">
        <v>0.47799999999999998</v>
      </c>
    </row>
    <row r="61" spans="1:5" ht="15.75" thickBot="1">
      <c r="A61" s="89">
        <v>61</v>
      </c>
      <c r="B61" s="90" t="s">
        <v>131</v>
      </c>
      <c r="C61" s="91">
        <v>0.497</v>
      </c>
      <c r="D61" s="91">
        <v>0.495</v>
      </c>
      <c r="E61" s="91">
        <v>0.435</v>
      </c>
    </row>
    <row r="62" spans="1:5" ht="15.75" thickBot="1">
      <c r="A62" s="89">
        <v>62</v>
      </c>
      <c r="B62" s="90" t="s">
        <v>132</v>
      </c>
      <c r="C62" s="91">
        <v>0.61299999999999999</v>
      </c>
      <c r="D62" s="91">
        <v>0.56100000000000005</v>
      </c>
      <c r="E62" s="91">
        <v>0.621</v>
      </c>
    </row>
    <row r="63" spans="1:5" ht="15.75" thickBot="1">
      <c r="A63" s="89">
        <v>63</v>
      </c>
      <c r="B63" s="90" t="s">
        <v>133</v>
      </c>
      <c r="C63" s="91">
        <v>0.86399999999999999</v>
      </c>
      <c r="D63" s="91">
        <v>0.55900000000000005</v>
      </c>
      <c r="E63" s="72">
        <v>0.85699999999999998</v>
      </c>
    </row>
    <row r="64" spans="1:5" ht="15.75" thickBot="1">
      <c r="A64" s="89">
        <v>64</v>
      </c>
      <c r="B64" s="90" t="s">
        <v>134</v>
      </c>
      <c r="C64" s="91">
        <v>0.83799999999999997</v>
      </c>
      <c r="D64" s="91">
        <v>0.79100000000000004</v>
      </c>
      <c r="E64" s="91">
        <v>0.68600000000000005</v>
      </c>
    </row>
    <row r="65" spans="1:5" ht="15.75" thickBot="1">
      <c r="A65" s="89">
        <v>65</v>
      </c>
      <c r="B65" s="90" t="s">
        <v>135</v>
      </c>
      <c r="C65" s="91">
        <v>0.66300000000000003</v>
      </c>
      <c r="D65" s="91">
        <v>0.86099999999999999</v>
      </c>
      <c r="E65" s="91">
        <v>0.61799999999999999</v>
      </c>
    </row>
    <row r="66" spans="1:5" ht="15.75" thickBot="1">
      <c r="A66" s="89">
        <v>66</v>
      </c>
      <c r="B66" s="90" t="s">
        <v>136</v>
      </c>
      <c r="C66" s="91">
        <v>0.36499999999999999</v>
      </c>
      <c r="D66" s="72">
        <v>0.30099999999999999</v>
      </c>
      <c r="E66" s="72">
        <v>0.20899999999999999</v>
      </c>
    </row>
    <row r="67" spans="1:5" ht="15.75" thickBot="1">
      <c r="A67" s="92" t="s">
        <v>137</v>
      </c>
      <c r="B67" s="93"/>
    </row>
    <row r="68" spans="1:5">
      <c r="A68" s="94" t="s">
        <v>138</v>
      </c>
    </row>
  </sheetData>
  <mergeCells count="1">
    <mergeCell ref="A67:B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52"/>
  <sheetViews>
    <sheetView workbookViewId="0">
      <selection sqref="A1:J1"/>
    </sheetView>
  </sheetViews>
  <sheetFormatPr defaultRowHeight="15"/>
  <cols>
    <col min="2" max="2" width="28.85546875" customWidth="1"/>
    <col min="3" max="3" width="14.85546875" customWidth="1"/>
    <col min="4" max="4" width="13.28515625" customWidth="1"/>
    <col min="5" max="6" width="11.7109375" customWidth="1"/>
    <col min="7" max="7" width="11.28515625" customWidth="1"/>
    <col min="8" max="8" width="15.42578125" customWidth="1"/>
    <col min="9" max="9" width="14.5703125" customWidth="1"/>
    <col min="10" max="10" width="9.85546875" customWidth="1"/>
  </cols>
  <sheetData>
    <row r="1" spans="1:10" ht="23.25">
      <c r="A1" s="95" t="s">
        <v>139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48">
      <c r="A2" s="96" t="str">
        <f>'[2]FY14 Scores Scaling Modeling'!A2</f>
        <v>HOSPITAL ID</v>
      </c>
      <c r="B2" s="96" t="str">
        <f>'[2]FY14 Scores Scaling Modeling'!B2</f>
        <v>HOSPITAL NAME</v>
      </c>
      <c r="C2" s="96" t="str">
        <f>'[2]FY14 Scores Scaling Modeling'!C2</f>
        <v>Estimated Inpatient Revenue (FY15*2.6%)</v>
      </c>
      <c r="D2" s="96" t="str">
        <f>'[2]FY14 Scores Scaling Modeling'!D2</f>
        <v>Base Year Score</v>
      </c>
      <c r="E2" s="96" t="str">
        <f>'[2]FY14 Scores Scaling Modeling'!E2</f>
        <v xml:space="preserve">Final Score Jan-Sept </v>
      </c>
      <c r="F2" s="96" t="s">
        <v>140</v>
      </c>
      <c r="G2" s="96" t="str">
        <f>'[2]FY14 Scores Scaling Modeling'!F2</f>
        <v>% Scaling Adjustment</v>
      </c>
      <c r="H2" s="96" t="s">
        <v>141</v>
      </c>
      <c r="I2" s="96" t="s">
        <v>142</v>
      </c>
      <c r="J2" s="96" t="s">
        <v>143</v>
      </c>
    </row>
    <row r="3" spans="1:10">
      <c r="A3" s="97">
        <f>'[2]FY14 Scores Scaling Modeling'!A3</f>
        <v>210062</v>
      </c>
      <c r="B3" s="97" t="str">
        <f>'[2]FY14 Scores Scaling Modeling'!B3</f>
        <v>SOUTHERN MARYLAND</v>
      </c>
      <c r="C3" s="98">
        <f>'[2]FY14 Scores Scaling Modeling'!C3</f>
        <v>163208213.46317798</v>
      </c>
      <c r="D3" s="99">
        <f>'[2]FY14 Scores Scaling Modeling'!D3</f>
        <v>0.28999999999999998</v>
      </c>
      <c r="E3" s="99">
        <f>'[2]FY14 Scores Scaling Modeling'!E3</f>
        <v>0.39947643979057595</v>
      </c>
      <c r="F3" s="100">
        <f>E3/D3-1</f>
        <v>0.37750496479508966</v>
      </c>
      <c r="G3" s="101">
        <f>'[2]FY14 Scores Scaling Modeling'!F3</f>
        <v>-2.0689655172413737E-3</v>
      </c>
      <c r="H3" s="102">
        <f>'[2]FY14 Scores Scaling Modeling'!G3</f>
        <v>-337672.16578588454</v>
      </c>
      <c r="I3" s="102">
        <f>'[2]FY14 Scores Scaling Modeling'!H3</f>
        <v>-337672.16578588454</v>
      </c>
      <c r="J3" s="103">
        <f>'[2]FY14 Scores Scaling Modeling'!I3</f>
        <v>-2.0689655172413737E-3</v>
      </c>
    </row>
    <row r="4" spans="1:10">
      <c r="A4" s="97">
        <f>'[2]FY14 Scores Scaling Modeling'!A4</f>
        <v>210016</v>
      </c>
      <c r="B4" s="97" t="str">
        <f>'[2]FY14 Scores Scaling Modeling'!B4</f>
        <v>WASHINGTON ADVENTIST</v>
      </c>
      <c r="C4" s="98">
        <f>'[2]FY14 Scores Scaling Modeling'!C4</f>
        <v>161698669.47905135</v>
      </c>
      <c r="D4" s="99">
        <f>'[2]FY14 Scores Scaling Modeling'!D4</f>
        <v>0.42</v>
      </c>
      <c r="E4" s="99">
        <f>'[2]FY14 Scores Scaling Modeling'!E4</f>
        <v>0.43882978723404253</v>
      </c>
      <c r="F4" s="100">
        <f t="shared" ref="F4:F48" si="0">E4/D4-1</f>
        <v>4.4832826747720267E-2</v>
      </c>
      <c r="G4" s="101">
        <f>'[2]FY14 Scores Scaling Modeling'!F4</f>
        <v>-6.8965517241378546E-4</v>
      </c>
      <c r="H4" s="102">
        <f>'[2]FY14 Scores Scaling Modeling'!G4</f>
        <v>-111516.32377865487</v>
      </c>
      <c r="I4" s="102">
        <f>'[2]FY14 Scores Scaling Modeling'!H4</f>
        <v>-111516.32377865487</v>
      </c>
      <c r="J4" s="103">
        <f>'[2]FY14 Scores Scaling Modeling'!I4</f>
        <v>-6.8965517241378546E-4</v>
      </c>
    </row>
    <row r="5" spans="1:10">
      <c r="A5" s="97">
        <f>'[2]FY14 Scores Scaling Modeling'!A5</f>
        <v>210051</v>
      </c>
      <c r="B5" s="97" t="str">
        <f>'[2]FY14 Scores Scaling Modeling'!B5</f>
        <v>DOCTORS COMMUNITY</v>
      </c>
      <c r="C5" s="98">
        <f>'[2]FY14 Scores Scaling Modeling'!C5</f>
        <v>136225390.68992713</v>
      </c>
      <c r="D5" s="99">
        <f>'[2]FY14 Scores Scaling Modeling'!D5</f>
        <v>0.33</v>
      </c>
      <c r="E5" s="99">
        <f>'[2]FY14 Scores Scaling Modeling'!E5</f>
        <v>0.45771428571428568</v>
      </c>
      <c r="F5" s="100">
        <f t="shared" si="0"/>
        <v>0.38701298701298681</v>
      </c>
      <c r="G5" s="104">
        <f>'[2]FY14 Scores Scaling Modeling'!F5</f>
        <v>0</v>
      </c>
      <c r="H5" s="105">
        <f>'[2]FY14 Scores Scaling Modeling'!G5</f>
        <v>0</v>
      </c>
      <c r="I5" s="105">
        <f>'[2]FY14 Scores Scaling Modeling'!H5</f>
        <v>0</v>
      </c>
      <c r="J5" s="106">
        <f>'[2]FY14 Scores Scaling Modeling'!I5</f>
        <v>0</v>
      </c>
    </row>
    <row r="6" spans="1:10">
      <c r="A6" s="97">
        <f>'[2]FY14 Scores Scaling Modeling'!A6</f>
        <v>210023</v>
      </c>
      <c r="B6" s="97" t="str">
        <f>'[2]FY14 Scores Scaling Modeling'!B6</f>
        <v>ANNE ARUNDEL</v>
      </c>
      <c r="C6" s="98">
        <f>'[2]FY14 Scores Scaling Modeling'!C6</f>
        <v>310117074.81392145</v>
      </c>
      <c r="D6" s="99">
        <f>'[2]FY14 Scores Scaling Modeling'!D6</f>
        <v>0.37</v>
      </c>
      <c r="E6" s="99">
        <f>'[2]FY14 Scores Scaling Modeling'!E6</f>
        <v>0.45837563451776653</v>
      </c>
      <c r="F6" s="100">
        <f t="shared" si="0"/>
        <v>0.23885306626423386</v>
      </c>
      <c r="G6" s="104">
        <f>'[2]FY14 Scores Scaling Modeling'!F6</f>
        <v>0</v>
      </c>
      <c r="H6" s="105">
        <f>'[2]FY14 Scores Scaling Modeling'!G6</f>
        <v>0</v>
      </c>
      <c r="I6" s="105">
        <f>'[2]FY14 Scores Scaling Modeling'!H6</f>
        <v>0</v>
      </c>
      <c r="J6" s="106">
        <f>'[2]FY14 Scores Scaling Modeling'!I6</f>
        <v>0</v>
      </c>
    </row>
    <row r="7" spans="1:10">
      <c r="A7" s="97">
        <f>'[2]FY14 Scores Scaling Modeling'!A7</f>
        <v>210022</v>
      </c>
      <c r="B7" s="97" t="str">
        <f>'[2]FY14 Scores Scaling Modeling'!B7</f>
        <v>SUBURBAN</v>
      </c>
      <c r="C7" s="98">
        <f>'[2]FY14 Scores Scaling Modeling'!C7</f>
        <v>181410188.33315492</v>
      </c>
      <c r="D7" s="99">
        <f>'[2]FY14 Scores Scaling Modeling'!D7</f>
        <v>0.17</v>
      </c>
      <c r="E7" s="99">
        <f>'[2]FY14 Scores Scaling Modeling'!E7</f>
        <v>0.45966850828729283</v>
      </c>
      <c r="F7" s="100">
        <f t="shared" si="0"/>
        <v>1.7039324016899577</v>
      </c>
      <c r="G7" s="104">
        <f>'[2]FY14 Scores Scaling Modeling'!F7</f>
        <v>0</v>
      </c>
      <c r="H7" s="105">
        <f>'[2]FY14 Scores Scaling Modeling'!G7</f>
        <v>0</v>
      </c>
      <c r="I7" s="105">
        <f>'[2]FY14 Scores Scaling Modeling'!H7</f>
        <v>0</v>
      </c>
      <c r="J7" s="106">
        <f>'[2]FY14 Scores Scaling Modeling'!I7</f>
        <v>0</v>
      </c>
    </row>
    <row r="8" spans="1:10">
      <c r="A8" s="97">
        <f>'[2]FY14 Scores Scaling Modeling'!A8</f>
        <v>210033</v>
      </c>
      <c r="B8" s="97" t="str">
        <f>'[2]FY14 Scores Scaling Modeling'!B8</f>
        <v>CARROLL COUNTY</v>
      </c>
      <c r="C8" s="98">
        <f>'[2]FY14 Scores Scaling Modeling'!C8</f>
        <v>138209278.26224214</v>
      </c>
      <c r="D8" s="99">
        <f>'[2]FY14 Scores Scaling Modeling'!D8</f>
        <v>0.4</v>
      </c>
      <c r="E8" s="99">
        <f>'[2]FY14 Scores Scaling Modeling'!E8</f>
        <v>0.47591623036649217</v>
      </c>
      <c r="F8" s="100">
        <f t="shared" si="0"/>
        <v>0.18979057591623039</v>
      </c>
      <c r="G8" s="104">
        <f>'[2]FY14 Scores Scaling Modeling'!F8</f>
        <v>0</v>
      </c>
      <c r="H8" s="105">
        <f>'[2]FY14 Scores Scaling Modeling'!G8</f>
        <v>0</v>
      </c>
      <c r="I8" s="105">
        <f>'[2]FY14 Scores Scaling Modeling'!H8</f>
        <v>0</v>
      </c>
      <c r="J8" s="104">
        <f>'[2]FY14 Scores Scaling Modeling'!I8</f>
        <v>0</v>
      </c>
    </row>
    <row r="9" spans="1:10">
      <c r="A9" s="97">
        <f>'[2]FY14 Scores Scaling Modeling'!A9</f>
        <v>210048</v>
      </c>
      <c r="B9" s="97" t="str">
        <f>'[2]FY14 Scores Scaling Modeling'!B9</f>
        <v>HOWARD COUNTY</v>
      </c>
      <c r="C9" s="98">
        <f>'[2]FY14 Scores Scaling Modeling'!C9</f>
        <v>167386496.75761572</v>
      </c>
      <c r="D9" s="99">
        <f>'[2]FY14 Scores Scaling Modeling'!D9</f>
        <v>0.22</v>
      </c>
      <c r="E9" s="99">
        <f>'[2]FY14 Scores Scaling Modeling'!E9</f>
        <v>0.47958115183246069</v>
      </c>
      <c r="F9" s="100">
        <f t="shared" si="0"/>
        <v>1.1799143265111849</v>
      </c>
      <c r="G9" s="104">
        <f>'[2]FY14 Scores Scaling Modeling'!F9</f>
        <v>0</v>
      </c>
      <c r="H9" s="105">
        <f>'[2]FY14 Scores Scaling Modeling'!G9</f>
        <v>0</v>
      </c>
      <c r="I9" s="105">
        <f>'[2]FY14 Scores Scaling Modeling'!H9</f>
        <v>0</v>
      </c>
      <c r="J9" s="104">
        <f>'[2]FY14 Scores Scaling Modeling'!I9</f>
        <v>0</v>
      </c>
    </row>
    <row r="10" spans="1:10">
      <c r="A10" s="97">
        <f>'[2]FY14 Scores Scaling Modeling'!A10</f>
        <v>210034</v>
      </c>
      <c r="B10" s="97" t="str">
        <f>'[2]FY14 Scores Scaling Modeling'!B10</f>
        <v>HARBOR</v>
      </c>
      <c r="C10" s="98">
        <f>'[2]FY14 Scores Scaling Modeling'!C10</f>
        <v>124002219.66514386</v>
      </c>
      <c r="D10" s="99">
        <f>'[2]FY14 Scores Scaling Modeling'!D10</f>
        <v>0.45</v>
      </c>
      <c r="E10" s="99">
        <f>'[2]FY14 Scores Scaling Modeling'!E10</f>
        <v>0.48241758241758242</v>
      </c>
      <c r="F10" s="100">
        <f t="shared" si="0"/>
        <v>7.2039072039072005E-2</v>
      </c>
      <c r="G10" s="104">
        <f>'[2]FY14 Scores Scaling Modeling'!F10</f>
        <v>0</v>
      </c>
      <c r="H10" s="105">
        <f>'[2]FY14 Scores Scaling Modeling'!G10</f>
        <v>0</v>
      </c>
      <c r="I10" s="105">
        <f>'[2]FY14 Scores Scaling Modeling'!H10</f>
        <v>0</v>
      </c>
      <c r="J10" s="104">
        <f>'[2]FY14 Scores Scaling Modeling'!I10</f>
        <v>0</v>
      </c>
    </row>
    <row r="11" spans="1:10">
      <c r="A11" s="97">
        <f>'[2]FY14 Scores Scaling Modeling'!A11</f>
        <v>210044</v>
      </c>
      <c r="B11" s="97" t="str">
        <f>'[2]FY14 Scores Scaling Modeling'!B11</f>
        <v>G.B.M.C.</v>
      </c>
      <c r="C11" s="98">
        <f>'[2]FY14 Scores Scaling Modeling'!C11</f>
        <v>201533345.32362995</v>
      </c>
      <c r="D11" s="99">
        <f>'[2]FY14 Scores Scaling Modeling'!D11</f>
        <v>0.26</v>
      </c>
      <c r="E11" s="99">
        <f>'[2]FY14 Scores Scaling Modeling'!E11</f>
        <v>0.48717948717948717</v>
      </c>
      <c r="F11" s="100">
        <f t="shared" si="0"/>
        <v>0.8737672583826428</v>
      </c>
      <c r="G11" s="104">
        <f>'[2]FY14 Scores Scaling Modeling'!F11</f>
        <v>0</v>
      </c>
      <c r="H11" s="105">
        <f>'[2]FY14 Scores Scaling Modeling'!G11</f>
        <v>0</v>
      </c>
      <c r="I11" s="105">
        <f>'[2]FY14 Scores Scaling Modeling'!H11</f>
        <v>0</v>
      </c>
      <c r="J11" s="104">
        <f>'[2]FY14 Scores Scaling Modeling'!I11</f>
        <v>0</v>
      </c>
    </row>
    <row r="12" spans="1:10">
      <c r="A12" s="97">
        <f>'[2]FY14 Scores Scaling Modeling'!A12</f>
        <v>210055</v>
      </c>
      <c r="B12" s="97" t="str">
        <f>'[2]FY14 Scores Scaling Modeling'!B12</f>
        <v>LAUREL REGIONAL</v>
      </c>
      <c r="C12" s="98">
        <f>'[2]FY14 Scores Scaling Modeling'!C12</f>
        <v>77501975.342135206</v>
      </c>
      <c r="D12" s="99">
        <f>'[2]FY14 Scores Scaling Modeling'!D12</f>
        <v>0.47</v>
      </c>
      <c r="E12" s="99">
        <f>'[2]FY14 Scores Scaling Modeling'!E12</f>
        <v>0.51381578947368423</v>
      </c>
      <c r="F12" s="100">
        <f t="shared" si="0"/>
        <v>9.3225083986562263E-2</v>
      </c>
      <c r="G12" s="104">
        <f>'[2]FY14 Scores Scaling Modeling'!F12</f>
        <v>0</v>
      </c>
      <c r="H12" s="105">
        <f>'[2]FY14 Scores Scaling Modeling'!G12</f>
        <v>0</v>
      </c>
      <c r="I12" s="105">
        <f>'[2]FY14 Scores Scaling Modeling'!H12</f>
        <v>0</v>
      </c>
      <c r="J12" s="104">
        <f>'[2]FY14 Scores Scaling Modeling'!I12</f>
        <v>0</v>
      </c>
    </row>
    <row r="13" spans="1:10" ht="23.25">
      <c r="A13" s="97">
        <f>'[2]FY14 Scores Scaling Modeling'!A13</f>
        <v>210043</v>
      </c>
      <c r="B13" s="97" t="str">
        <f>'[2]FY14 Scores Scaling Modeling'!B13</f>
        <v>BALTIMORE WASHINGTON MEDICAL CENTER</v>
      </c>
      <c r="C13" s="98">
        <f>'[2]FY14 Scores Scaling Modeling'!C13</f>
        <v>223155125.99975017</v>
      </c>
      <c r="D13" s="99">
        <f>'[2]FY14 Scores Scaling Modeling'!D13</f>
        <v>0.28999999999999998</v>
      </c>
      <c r="E13" s="99">
        <f>'[2]FY14 Scores Scaling Modeling'!E13</f>
        <v>0.52030456852791873</v>
      </c>
      <c r="F13" s="100">
        <f t="shared" si="0"/>
        <v>0.79415368457903024</v>
      </c>
      <c r="G13" s="104">
        <f>'[2]FY14 Scores Scaling Modeling'!F13</f>
        <v>0</v>
      </c>
      <c r="H13" s="105">
        <f>'[2]FY14 Scores Scaling Modeling'!G13</f>
        <v>0</v>
      </c>
      <c r="I13" s="105">
        <f>'[2]FY14 Scores Scaling Modeling'!H13</f>
        <v>0</v>
      </c>
      <c r="J13" s="104">
        <f>'[2]FY14 Scores Scaling Modeling'!I13</f>
        <v>0</v>
      </c>
    </row>
    <row r="14" spans="1:10">
      <c r="A14" s="97">
        <f>'[2]FY14 Scores Scaling Modeling'!A14</f>
        <v>210005</v>
      </c>
      <c r="B14" s="97" t="str">
        <f>'[2]FY14 Scores Scaling Modeling'!B14</f>
        <v>FREDERICK MEMORIAL</v>
      </c>
      <c r="C14" s="98">
        <f>'[2]FY14 Scores Scaling Modeling'!C14</f>
        <v>189480762.70820984</v>
      </c>
      <c r="D14" s="99">
        <f>'[2]FY14 Scores Scaling Modeling'!D14</f>
        <v>0.4</v>
      </c>
      <c r="E14" s="99">
        <f>'[2]FY14 Scores Scaling Modeling'!E14</f>
        <v>0.52176165803108798</v>
      </c>
      <c r="F14" s="100">
        <f t="shared" si="0"/>
        <v>0.30440414507771996</v>
      </c>
      <c r="G14" s="104">
        <f>'[2]FY14 Scores Scaling Modeling'!F14</f>
        <v>0</v>
      </c>
      <c r="H14" s="105">
        <f>'[2]FY14 Scores Scaling Modeling'!G14</f>
        <v>0</v>
      </c>
      <c r="I14" s="105">
        <f>'[2]FY14 Scores Scaling Modeling'!H14</f>
        <v>0</v>
      </c>
      <c r="J14" s="104">
        <f>'[2]FY14 Scores Scaling Modeling'!I14</f>
        <v>0</v>
      </c>
    </row>
    <row r="15" spans="1:10">
      <c r="A15" s="97">
        <f>'[2]FY14 Scores Scaling Modeling'!A15</f>
        <v>210004</v>
      </c>
      <c r="B15" s="97" t="str">
        <f>'[2]FY14 Scores Scaling Modeling'!B15</f>
        <v>HOLY CROSS</v>
      </c>
      <c r="C15" s="98">
        <f>'[2]FY14 Scores Scaling Modeling'!C15</f>
        <v>319596342.21781081</v>
      </c>
      <c r="D15" s="99">
        <f>'[2]FY14 Scores Scaling Modeling'!D15</f>
        <v>0.28999999999999998</v>
      </c>
      <c r="E15" s="99">
        <f>'[2]FY14 Scores Scaling Modeling'!E15</f>
        <v>0.52487309644670055</v>
      </c>
      <c r="F15" s="100">
        <f t="shared" si="0"/>
        <v>0.80990722912655366</v>
      </c>
      <c r="G15" s="104">
        <f>'[2]FY14 Scores Scaling Modeling'!F15</f>
        <v>0</v>
      </c>
      <c r="H15" s="105">
        <f>'[2]FY14 Scores Scaling Modeling'!G15</f>
        <v>0</v>
      </c>
      <c r="I15" s="105">
        <f>'[2]FY14 Scores Scaling Modeling'!H15</f>
        <v>0</v>
      </c>
      <c r="J15" s="104">
        <f>'[2]FY14 Scores Scaling Modeling'!I15</f>
        <v>0</v>
      </c>
    </row>
    <row r="16" spans="1:10">
      <c r="A16" s="97">
        <f>'[2]FY14 Scores Scaling Modeling'!A16</f>
        <v>210049</v>
      </c>
      <c r="B16" s="97" t="str">
        <f>'[2]FY14 Scores Scaling Modeling'!B16</f>
        <v>UPPER CHESAPEAKE HEALTH</v>
      </c>
      <c r="C16" s="98">
        <f>'[2]FY14 Scores Scaling Modeling'!C16</f>
        <v>148917095.66517001</v>
      </c>
      <c r="D16" s="99">
        <f>'[2]FY14 Scores Scaling Modeling'!D16</f>
        <v>0.36</v>
      </c>
      <c r="E16" s="99">
        <f>'[2]FY14 Scores Scaling Modeling'!E16</f>
        <v>0.53455497382198958</v>
      </c>
      <c r="F16" s="100">
        <f t="shared" si="0"/>
        <v>0.48487492728330439</v>
      </c>
      <c r="G16" s="104">
        <f>'[2]FY14 Scores Scaling Modeling'!F16</f>
        <v>0</v>
      </c>
      <c r="H16" s="105">
        <f>'[2]FY14 Scores Scaling Modeling'!G16</f>
        <v>0</v>
      </c>
      <c r="I16" s="105">
        <f>'[2]FY14 Scores Scaling Modeling'!H16</f>
        <v>0</v>
      </c>
      <c r="J16" s="104">
        <f>'[2]FY14 Scores Scaling Modeling'!I16</f>
        <v>0</v>
      </c>
    </row>
    <row r="17" spans="1:10">
      <c r="A17" s="97">
        <f>'[2]FY14 Scores Scaling Modeling'!A17</f>
        <v>210057</v>
      </c>
      <c r="B17" s="97" t="str">
        <f>'[2]FY14 Scores Scaling Modeling'!B17</f>
        <v>SHADY GROVE</v>
      </c>
      <c r="C17" s="98">
        <f>'[2]FY14 Scores Scaling Modeling'!C17</f>
        <v>228731774.96088892</v>
      </c>
      <c r="D17" s="99">
        <f>'[2]FY14 Scores Scaling Modeling'!D17</f>
        <v>0.51</v>
      </c>
      <c r="E17" s="99">
        <f>'[2]FY14 Scores Scaling Modeling'!E17</f>
        <v>0.53769633507853409</v>
      </c>
      <c r="F17" s="100">
        <f t="shared" si="0"/>
        <v>5.4306539369674667E-2</v>
      </c>
      <c r="G17" s="104">
        <f>'[2]FY14 Scores Scaling Modeling'!F17</f>
        <v>0</v>
      </c>
      <c r="H17" s="105">
        <f>'[2]FY14 Scores Scaling Modeling'!G17</f>
        <v>0</v>
      </c>
      <c r="I17" s="105">
        <f>'[2]FY14 Scores Scaling Modeling'!H17</f>
        <v>0</v>
      </c>
      <c r="J17" s="104">
        <f>'[2]FY14 Scores Scaling Modeling'!I17</f>
        <v>0</v>
      </c>
    </row>
    <row r="18" spans="1:10" ht="20.45" customHeight="1">
      <c r="A18" s="97">
        <f>'[2]FY14 Scores Scaling Modeling'!A18</f>
        <v>210017</v>
      </c>
      <c r="B18" s="97" t="str">
        <f>'[2]FY14 Scores Scaling Modeling'!B18</f>
        <v>GARRETT COUNTY</v>
      </c>
      <c r="C18" s="98">
        <f>'[2]FY14 Scores Scaling Modeling'!C18</f>
        <v>18724073.644907132</v>
      </c>
      <c r="D18" s="99">
        <f>'[2]FY14 Scores Scaling Modeling'!D18</f>
        <v>0.69</v>
      </c>
      <c r="E18" s="99">
        <f>'[2]FY14 Scores Scaling Modeling'!E18</f>
        <v>0.53861386138613865</v>
      </c>
      <c r="F18" s="100">
        <f t="shared" si="0"/>
        <v>-0.21940020088965406</v>
      </c>
      <c r="G18" s="104">
        <f>'[2]FY14 Scores Scaling Modeling'!F18</f>
        <v>0</v>
      </c>
      <c r="H18" s="105">
        <f>'[2]FY14 Scores Scaling Modeling'!G18</f>
        <v>0</v>
      </c>
      <c r="I18" s="105">
        <f>'[2]FY14 Scores Scaling Modeling'!H18</f>
        <v>0</v>
      </c>
      <c r="J18" s="104">
        <f>'[2]FY14 Scores Scaling Modeling'!I18</f>
        <v>0</v>
      </c>
    </row>
    <row r="19" spans="1:10">
      <c r="A19" s="97">
        <f>'[2]FY14 Scores Scaling Modeling'!A19</f>
        <v>210018</v>
      </c>
      <c r="B19" s="97" t="str">
        <f>'[2]FY14 Scores Scaling Modeling'!B19</f>
        <v>MONTGOMERY GENERAL</v>
      </c>
      <c r="C19" s="98">
        <f>'[2]FY14 Scores Scaling Modeling'!C19</f>
        <v>87652208.15841648</v>
      </c>
      <c r="D19" s="99">
        <f>'[2]FY14 Scores Scaling Modeling'!D19</f>
        <v>0.39</v>
      </c>
      <c r="E19" s="99">
        <f>'[2]FY14 Scores Scaling Modeling'!E19</f>
        <v>0.53988095238095235</v>
      </c>
      <c r="F19" s="100">
        <f t="shared" si="0"/>
        <v>0.38431013431013428</v>
      </c>
      <c r="G19" s="104">
        <f>'[2]FY14 Scores Scaling Modeling'!F19</f>
        <v>0</v>
      </c>
      <c r="H19" s="105">
        <f>'[2]FY14 Scores Scaling Modeling'!G19</f>
        <v>0</v>
      </c>
      <c r="I19" s="105">
        <f>'[2]FY14 Scores Scaling Modeling'!H19</f>
        <v>0</v>
      </c>
      <c r="J19" s="104">
        <f>'[2]FY14 Scores Scaling Modeling'!I19</f>
        <v>0</v>
      </c>
    </row>
    <row r="20" spans="1:10">
      <c r="A20" s="97">
        <f>'[2]FY14 Scores Scaling Modeling'!A20</f>
        <v>210024</v>
      </c>
      <c r="B20" s="97" t="str">
        <f>'[2]FY14 Scores Scaling Modeling'!B20</f>
        <v>UNION MEMORIAL</v>
      </c>
      <c r="C20" s="98">
        <f>'[2]FY14 Scores Scaling Modeling'!C20</f>
        <v>242505500.48554313</v>
      </c>
      <c r="D20" s="99">
        <f>'[2]FY14 Scores Scaling Modeling'!D20</f>
        <v>0.26</v>
      </c>
      <c r="E20" s="99">
        <f>'[2]FY14 Scores Scaling Modeling'!E20</f>
        <v>0.54475138121546962</v>
      </c>
      <c r="F20" s="100">
        <f t="shared" si="0"/>
        <v>1.0951976200594986</v>
      </c>
      <c r="G20" s="104">
        <f>'[2]FY14 Scores Scaling Modeling'!F20</f>
        <v>0</v>
      </c>
      <c r="H20" s="105">
        <f>'[2]FY14 Scores Scaling Modeling'!G20</f>
        <v>0</v>
      </c>
      <c r="I20" s="105">
        <f>'[2]FY14 Scores Scaling Modeling'!H20</f>
        <v>0</v>
      </c>
      <c r="J20" s="104">
        <f>'[2]FY14 Scores Scaling Modeling'!I20</f>
        <v>0</v>
      </c>
    </row>
    <row r="21" spans="1:10">
      <c r="A21" s="97">
        <f>'[2]FY14 Scores Scaling Modeling'!A21</f>
        <v>210015</v>
      </c>
      <c r="B21" s="97" t="str">
        <f>'[2]FY14 Scores Scaling Modeling'!B21</f>
        <v>FRANKLIN SQUARE</v>
      </c>
      <c r="C21" s="98">
        <f>'[2]FY14 Scores Scaling Modeling'!C21</f>
        <v>285691170.35922825</v>
      </c>
      <c r="D21" s="99">
        <f>'[2]FY14 Scores Scaling Modeling'!D21</f>
        <v>0.39</v>
      </c>
      <c r="E21" s="99">
        <f>'[2]FY14 Scores Scaling Modeling'!E21</f>
        <v>0.54568527918781728</v>
      </c>
      <c r="F21" s="100">
        <f t="shared" si="0"/>
        <v>0.39919302355850572</v>
      </c>
      <c r="G21" s="104">
        <f>'[2]FY14 Scores Scaling Modeling'!F21</f>
        <v>0</v>
      </c>
      <c r="H21" s="105">
        <f>'[2]FY14 Scores Scaling Modeling'!G21</f>
        <v>0</v>
      </c>
      <c r="I21" s="105">
        <f>'[2]FY14 Scores Scaling Modeling'!H21</f>
        <v>0</v>
      </c>
      <c r="J21" s="104">
        <f>'[2]FY14 Scores Scaling Modeling'!I21</f>
        <v>0</v>
      </c>
    </row>
    <row r="22" spans="1:10">
      <c r="A22" s="97">
        <f>'[2]FY14 Scores Scaling Modeling'!A22</f>
        <v>210010</v>
      </c>
      <c r="B22" s="97" t="str">
        <f>'[2]FY14 Scores Scaling Modeling'!B22</f>
        <v>DORCHESTER</v>
      </c>
      <c r="C22" s="98">
        <f>'[2]FY14 Scores Scaling Modeling'!C22</f>
        <v>25127934.983499374</v>
      </c>
      <c r="D22" s="99">
        <f>'[2]FY14 Scores Scaling Modeling'!D22</f>
        <v>0.45</v>
      </c>
      <c r="E22" s="99">
        <f>'[2]FY14 Scores Scaling Modeling'!E22</f>
        <v>0.54631578947368431</v>
      </c>
      <c r="F22" s="100">
        <f t="shared" si="0"/>
        <v>0.21403508771929847</v>
      </c>
      <c r="G22" s="104">
        <f>'[2]FY14 Scores Scaling Modeling'!F22</f>
        <v>0</v>
      </c>
      <c r="H22" s="105">
        <f>'[2]FY14 Scores Scaling Modeling'!G22</f>
        <v>0</v>
      </c>
      <c r="I22" s="105">
        <f>'[2]FY14 Scores Scaling Modeling'!H22</f>
        <v>0</v>
      </c>
      <c r="J22" s="104">
        <f>'[2]FY14 Scores Scaling Modeling'!I22</f>
        <v>0</v>
      </c>
    </row>
    <row r="23" spans="1:10">
      <c r="A23" s="97">
        <f>'[2]FY14 Scores Scaling Modeling'!A23</f>
        <v>210006</v>
      </c>
      <c r="B23" s="97" t="str">
        <f>'[2]FY14 Scores Scaling Modeling'!B23</f>
        <v>HARFORD</v>
      </c>
      <c r="C23" s="98">
        <f>'[2]FY14 Scores Scaling Modeling'!C23</f>
        <v>47089618.293410309</v>
      </c>
      <c r="D23" s="99">
        <f>'[2]FY14 Scores Scaling Modeling'!D23</f>
        <v>0.37</v>
      </c>
      <c r="E23" s="99">
        <f>'[2]FY14 Scores Scaling Modeling'!E23</f>
        <v>0.56031746031746033</v>
      </c>
      <c r="F23" s="100">
        <f t="shared" si="0"/>
        <v>0.5143715143715144</v>
      </c>
      <c r="G23" s="104">
        <f>'[2]FY14 Scores Scaling Modeling'!F23</f>
        <v>0</v>
      </c>
      <c r="H23" s="105">
        <f>'[2]FY14 Scores Scaling Modeling'!G23</f>
        <v>0</v>
      </c>
      <c r="I23" s="105">
        <f>'[2]FY14 Scores Scaling Modeling'!H23</f>
        <v>0</v>
      </c>
      <c r="J23" s="104">
        <f>'[2]FY14 Scores Scaling Modeling'!I23</f>
        <v>0</v>
      </c>
    </row>
    <row r="24" spans="1:10">
      <c r="A24" s="97">
        <f>'[2]FY14 Scores Scaling Modeling'!A24</f>
        <v>210002</v>
      </c>
      <c r="B24" s="97" t="str">
        <f>'[2]FY14 Scores Scaling Modeling'!B24</f>
        <v>UNIVERSITY OF MARYLAND</v>
      </c>
      <c r="C24" s="98">
        <f>'[2]FY14 Scores Scaling Modeling'!C24</f>
        <v>863843448.60398436</v>
      </c>
      <c r="D24" s="99">
        <f>'[2]FY14 Scores Scaling Modeling'!D24</f>
        <v>0.3</v>
      </c>
      <c r="E24" s="99">
        <f>'[2]FY14 Scores Scaling Modeling'!E24</f>
        <v>0.56482412060301512</v>
      </c>
      <c r="F24" s="100">
        <f t="shared" si="0"/>
        <v>0.88274706867671715</v>
      </c>
      <c r="G24" s="104">
        <f>'[2]FY14 Scores Scaling Modeling'!F24</f>
        <v>0</v>
      </c>
      <c r="H24" s="105">
        <f>'[2]FY14 Scores Scaling Modeling'!G24</f>
        <v>0</v>
      </c>
      <c r="I24" s="105">
        <f>'[2]FY14 Scores Scaling Modeling'!H24</f>
        <v>0</v>
      </c>
      <c r="J24" s="104">
        <f>'[2]FY14 Scores Scaling Modeling'!I24</f>
        <v>0</v>
      </c>
    </row>
    <row r="25" spans="1:10" ht="13.15" customHeight="1">
      <c r="A25" s="97">
        <f>'[2]FY14 Scores Scaling Modeling'!A25</f>
        <v>210027</v>
      </c>
      <c r="B25" s="97" t="str">
        <f>'[2]FY14 Scores Scaling Modeling'!B25</f>
        <v>WESTERN MARYLAND HEALTH SYSTEM</v>
      </c>
      <c r="C25" s="98">
        <f>'[2]FY14 Scores Scaling Modeling'!C25</f>
        <v>184484265.97300443</v>
      </c>
      <c r="D25" s="99">
        <f>'[2]FY14 Scores Scaling Modeling'!D25</f>
        <v>0.35</v>
      </c>
      <c r="E25" s="99">
        <f>'[2]FY14 Scores Scaling Modeling'!E25</f>
        <v>0.58244680851063835</v>
      </c>
      <c r="F25" s="100">
        <f t="shared" si="0"/>
        <v>0.66413373860182401</v>
      </c>
      <c r="G25" s="104">
        <f>'[2]FY14 Scores Scaling Modeling'!F25</f>
        <v>0</v>
      </c>
      <c r="H25" s="105">
        <f>'[2]FY14 Scores Scaling Modeling'!G25</f>
        <v>0</v>
      </c>
      <c r="I25" s="105">
        <f>'[2]FY14 Scores Scaling Modeling'!H25</f>
        <v>0</v>
      </c>
      <c r="J25" s="104">
        <f>'[2]FY14 Scores Scaling Modeling'!I25</f>
        <v>0</v>
      </c>
    </row>
    <row r="26" spans="1:10">
      <c r="A26" s="97">
        <f>'[2]FY14 Scores Scaling Modeling'!A26</f>
        <v>210056</v>
      </c>
      <c r="B26" s="97" t="str">
        <f>'[2]FY14 Scores Scaling Modeling'!B26</f>
        <v>GOOD SAMARITAN</v>
      </c>
      <c r="C26" s="98">
        <f>'[2]FY14 Scores Scaling Modeling'!C26</f>
        <v>180861011.49427712</v>
      </c>
      <c r="D26" s="99">
        <f>'[2]FY14 Scores Scaling Modeling'!D26</f>
        <v>0.56999999999999995</v>
      </c>
      <c r="E26" s="99">
        <f>'[2]FY14 Scores Scaling Modeling'!E26</f>
        <v>0.58488372093023255</v>
      </c>
      <c r="F26" s="100">
        <f t="shared" si="0"/>
        <v>2.6111791105671189E-2</v>
      </c>
      <c r="G26" s="104">
        <f>'[2]FY14 Scores Scaling Modeling'!F26</f>
        <v>0</v>
      </c>
      <c r="H26" s="105">
        <f>'[2]FY14 Scores Scaling Modeling'!G26</f>
        <v>0</v>
      </c>
      <c r="I26" s="105">
        <f>'[2]FY14 Scores Scaling Modeling'!H26</f>
        <v>0</v>
      </c>
      <c r="J26" s="104">
        <f>'[2]FY14 Scores Scaling Modeling'!I26</f>
        <v>0</v>
      </c>
    </row>
    <row r="27" spans="1:10">
      <c r="A27" s="97">
        <f>'[2]FY14 Scores Scaling Modeling'!A27</f>
        <v>210008</v>
      </c>
      <c r="B27" s="97" t="str">
        <f>'[2]FY14 Scores Scaling Modeling'!B27</f>
        <v>MERCY</v>
      </c>
      <c r="C27" s="98">
        <f>'[2]FY14 Scores Scaling Modeling'!C27</f>
        <v>233163593.66479388</v>
      </c>
      <c r="D27" s="99">
        <f>'[2]FY14 Scores Scaling Modeling'!D27</f>
        <v>0.34</v>
      </c>
      <c r="E27" s="99">
        <f>'[2]FY14 Scores Scaling Modeling'!E27</f>
        <v>0.59430051813471496</v>
      </c>
      <c r="F27" s="100">
        <f t="shared" si="0"/>
        <v>0.74794270039622024</v>
      </c>
      <c r="G27" s="104">
        <f>'[2]FY14 Scores Scaling Modeling'!F27</f>
        <v>0</v>
      </c>
      <c r="H27" s="107">
        <f>'[2]FY14 Scores Scaling Modeling'!G27</f>
        <v>0</v>
      </c>
      <c r="I27" s="107">
        <f>'[2]FY14 Scores Scaling Modeling'!H27</f>
        <v>0</v>
      </c>
      <c r="J27" s="104">
        <f>'[2]FY14 Scores Scaling Modeling'!I27</f>
        <v>0</v>
      </c>
    </row>
    <row r="28" spans="1:10">
      <c r="A28" s="97">
        <f>'[2]FY14 Scores Scaling Modeling'!A28</f>
        <v>210038</v>
      </c>
      <c r="B28" s="97" t="str">
        <f>'[2]FY14 Scores Scaling Modeling'!B28</f>
        <v>UMMC MIDTOWN</v>
      </c>
      <c r="C28" s="98">
        <f>'[2]FY14 Scores Scaling Modeling'!C28</f>
        <v>133787810.98689511</v>
      </c>
      <c r="D28" s="99">
        <f>'[2]FY14 Scores Scaling Modeling'!D28</f>
        <v>0.44</v>
      </c>
      <c r="E28" s="99">
        <f>'[2]FY14 Scores Scaling Modeling'!E28</f>
        <v>0.60394736842105257</v>
      </c>
      <c r="F28" s="100">
        <f t="shared" si="0"/>
        <v>0.37260765550239228</v>
      </c>
      <c r="G28" s="104">
        <f>'[2]FY14 Scores Scaling Modeling'!F28</f>
        <v>0</v>
      </c>
      <c r="H28" s="107">
        <f>'[2]FY14 Scores Scaling Modeling'!G28</f>
        <v>0</v>
      </c>
      <c r="I28" s="107">
        <f>'[2]FY14 Scores Scaling Modeling'!H28</f>
        <v>0</v>
      </c>
      <c r="J28" s="104">
        <f>'[2]FY14 Scores Scaling Modeling'!I28</f>
        <v>0</v>
      </c>
    </row>
    <row r="29" spans="1:10">
      <c r="A29" s="97">
        <f>'[2]FY14 Scores Scaling Modeling'!A29</f>
        <v>210003</v>
      </c>
      <c r="B29" s="97" t="str">
        <f>'[2]FY14 Scores Scaling Modeling'!B29</f>
        <v>PRINCE GEORGE</v>
      </c>
      <c r="C29" s="98">
        <f>'[2]FY14 Scores Scaling Modeling'!C29</f>
        <v>177243165.22063905</v>
      </c>
      <c r="D29" s="99">
        <f>'[2]FY14 Scores Scaling Modeling'!D29</f>
        <v>0.45</v>
      </c>
      <c r="E29" s="99">
        <f>'[2]FY14 Scores Scaling Modeling'!E29</f>
        <v>0.60607734806629832</v>
      </c>
      <c r="F29" s="100">
        <f t="shared" si="0"/>
        <v>0.34683855125844065</v>
      </c>
      <c r="G29" s="104">
        <f>'[2]FY14 Scores Scaling Modeling'!F29</f>
        <v>0</v>
      </c>
      <c r="H29" s="107">
        <f>'[2]FY14 Scores Scaling Modeling'!G29</f>
        <v>0</v>
      </c>
      <c r="I29" s="107">
        <f>'[2]FY14 Scores Scaling Modeling'!H29</f>
        <v>0</v>
      </c>
      <c r="J29" s="104">
        <f>'[2]FY14 Scores Scaling Modeling'!I29</f>
        <v>0</v>
      </c>
    </row>
    <row r="30" spans="1:10">
      <c r="A30" s="97">
        <f>'[2]FY14 Scores Scaling Modeling'!A30</f>
        <v>210011</v>
      </c>
      <c r="B30" s="97" t="str">
        <f>'[2]FY14 Scores Scaling Modeling'!B30</f>
        <v>ST. AGNES</v>
      </c>
      <c r="C30" s="98">
        <f>'[2]FY14 Scores Scaling Modeling'!C30</f>
        <v>239121555.83864471</v>
      </c>
      <c r="D30" s="99">
        <f>'[2]FY14 Scores Scaling Modeling'!D30</f>
        <v>0.38</v>
      </c>
      <c r="E30" s="99">
        <f>'[2]FY14 Scores Scaling Modeling'!E30</f>
        <v>0.6142131979695431</v>
      </c>
      <c r="F30" s="100">
        <f t="shared" si="0"/>
        <v>0.61635052097248177</v>
      </c>
      <c r="G30" s="104">
        <f>'[2]FY14 Scores Scaling Modeling'!F30</f>
        <v>0</v>
      </c>
      <c r="H30" s="107">
        <f>'[2]FY14 Scores Scaling Modeling'!G30</f>
        <v>0</v>
      </c>
      <c r="I30" s="107">
        <f>'[2]FY14 Scores Scaling Modeling'!H30</f>
        <v>0</v>
      </c>
      <c r="J30" s="104">
        <f>'[2]FY14 Scores Scaling Modeling'!I30</f>
        <v>0</v>
      </c>
    </row>
    <row r="31" spans="1:10">
      <c r="A31" s="97">
        <f>'[2]FY14 Scores Scaling Modeling'!A31</f>
        <v>210009</v>
      </c>
      <c r="B31" s="97" t="str">
        <f>'[2]FY14 Scores Scaling Modeling'!B31</f>
        <v>JOHNS HOPKINS</v>
      </c>
      <c r="C31" s="98">
        <f>'[2]FY14 Scores Scaling Modeling'!C31</f>
        <v>1292515919.3162181</v>
      </c>
      <c r="D31" s="99">
        <f>'[2]FY14 Scores Scaling Modeling'!D31</f>
        <v>0.18</v>
      </c>
      <c r="E31" s="99">
        <f>'[2]FY14 Scores Scaling Modeling'!E31</f>
        <v>0.61859296482412063</v>
      </c>
      <c r="F31" s="100">
        <f t="shared" si="0"/>
        <v>2.436627582356226</v>
      </c>
      <c r="G31" s="108">
        <f>'[2]FY14 Scores Scaling Modeling'!F31</f>
        <v>5.2631578947370285E-4</v>
      </c>
      <c r="H31" s="109">
        <f>'[2]FY14 Scores Scaling Modeling'!G31</f>
        <v>680271.53648224415</v>
      </c>
      <c r="I31" s="109">
        <f>'[2]FY14 Scores Scaling Modeling'!H31</f>
        <v>32270.94437245134</v>
      </c>
      <c r="J31" s="108">
        <f>'[2]FY14 Scores Scaling Modeling'!I31</f>
        <v>2.4967541126707123E-5</v>
      </c>
    </row>
    <row r="32" spans="1:10">
      <c r="A32" s="97">
        <f>'[2]FY14 Scores Scaling Modeling'!A32</f>
        <v>210019</v>
      </c>
      <c r="B32" s="97" t="str">
        <f>'[2]FY14 Scores Scaling Modeling'!B32</f>
        <v>PENINSULA REGIONAL</v>
      </c>
      <c r="C32" s="98">
        <f>'[2]FY14 Scores Scaling Modeling'!C32</f>
        <v>233728496.38738936</v>
      </c>
      <c r="D32" s="99">
        <f>'[2]FY14 Scores Scaling Modeling'!D32</f>
        <v>0.26</v>
      </c>
      <c r="E32" s="99">
        <f>'[2]FY14 Scores Scaling Modeling'!E32</f>
        <v>0.62791878172588833</v>
      </c>
      <c r="F32" s="100">
        <f t="shared" si="0"/>
        <v>1.4150722374072626</v>
      </c>
      <c r="G32" s="108">
        <f>'[2]FY14 Scores Scaling Modeling'!F32</f>
        <v>1.0526315789473866E-3</v>
      </c>
      <c r="H32" s="109">
        <f>'[2]FY14 Scores Scaling Modeling'!G32</f>
        <v>246029.9961972562</v>
      </c>
      <c r="I32" s="109">
        <f>'[2]FY14 Scores Scaling Modeling'!H32</f>
        <v>11671.251692070909</v>
      </c>
      <c r="J32" s="108">
        <f>'[2]FY14 Scores Scaling Modeling'!I32</f>
        <v>4.9935082253413338E-5</v>
      </c>
    </row>
    <row r="33" spans="1:10" ht="17.45" customHeight="1">
      <c r="A33" s="97">
        <f>'[2]FY14 Scores Scaling Modeling'!A33</f>
        <v>210032</v>
      </c>
      <c r="B33" s="97" t="str">
        <f>'[2]FY14 Scores Scaling Modeling'!B33</f>
        <v>UNION HOSPITAL  OF CECIL COUNT</v>
      </c>
      <c r="C33" s="98">
        <f>'[2]FY14 Scores Scaling Modeling'!C33</f>
        <v>67852188.547545061</v>
      </c>
      <c r="D33" s="99">
        <f>'[2]FY14 Scores Scaling Modeling'!D33</f>
        <v>0.34</v>
      </c>
      <c r="E33" s="99">
        <f>'[2]FY14 Scores Scaling Modeling'!E33</f>
        <v>0.64779874213836475</v>
      </c>
      <c r="F33" s="100">
        <f t="shared" si="0"/>
        <v>0.90529041805401378</v>
      </c>
      <c r="G33" s="108">
        <f>'[2]FY14 Scores Scaling Modeling'!F33</f>
        <v>2.1052631578947559E-3</v>
      </c>
      <c r="H33" s="109">
        <f>'[2]FY14 Scores Scaling Modeling'!G33</f>
        <v>142846.7127316751</v>
      </c>
      <c r="I33" s="109">
        <f>'[2]FY14 Scores Scaling Modeling'!H33</f>
        <v>6776.4092323914901</v>
      </c>
      <c r="J33" s="108">
        <f>'[2]FY14 Scores Scaling Modeling'!I33</f>
        <v>9.987016450682585E-5</v>
      </c>
    </row>
    <row r="34" spans="1:10">
      <c r="A34" s="97">
        <f>'[2]FY14 Scores Scaling Modeling'!A34</f>
        <v>210012</v>
      </c>
      <c r="B34" s="97" t="str">
        <f>'[2]FY14 Scores Scaling Modeling'!B34</f>
        <v>SINAI</v>
      </c>
      <c r="C34" s="98">
        <f>'[2]FY14 Scores Scaling Modeling'!C34</f>
        <v>429154678.73181057</v>
      </c>
      <c r="D34" s="99">
        <f>'[2]FY14 Scores Scaling Modeling'!D34</f>
        <v>0.26</v>
      </c>
      <c r="E34" s="99">
        <f>'[2]FY14 Scores Scaling Modeling'!E34</f>
        <v>0.66984924623115583</v>
      </c>
      <c r="F34" s="100">
        <f t="shared" si="0"/>
        <v>1.5763432547352147</v>
      </c>
      <c r="G34" s="108">
        <f>'[2]FY14 Scores Scaling Modeling'!F34</f>
        <v>3.1578947368421251E-3</v>
      </c>
      <c r="H34" s="109">
        <f>'[2]FY14 Scores Scaling Modeling'!G34</f>
        <v>1355225.3012583577</v>
      </c>
      <c r="I34" s="109">
        <f>'[2]FY14 Scores Scaling Modeling'!H34</f>
        <v>64289.622545729704</v>
      </c>
      <c r="J34" s="108">
        <f>'[2]FY14 Scores Scaling Modeling'!I34</f>
        <v>1.4980524676023836E-4</v>
      </c>
    </row>
    <row r="35" spans="1:10">
      <c r="A35" s="97">
        <f>'[2]FY14 Scores Scaling Modeling'!A35</f>
        <v>210001</v>
      </c>
      <c r="B35" s="97" t="str">
        <f>'[2]FY14 Scores Scaling Modeling'!B35</f>
        <v>MERITUS</v>
      </c>
      <c r="C35" s="98">
        <f>'[2]FY14 Scores Scaling Modeling'!C35</f>
        <v>187434496.6631088</v>
      </c>
      <c r="D35" s="99">
        <f>'[2]FY14 Scores Scaling Modeling'!D35</f>
        <v>0.26</v>
      </c>
      <c r="E35" s="99">
        <f>'[2]FY14 Scores Scaling Modeling'!E35</f>
        <v>0.67172774869109952</v>
      </c>
      <c r="F35" s="100">
        <f t="shared" si="0"/>
        <v>1.5835682641965367</v>
      </c>
      <c r="G35" s="108">
        <f>'[2]FY14 Scores Scaling Modeling'!F35</f>
        <v>3.1578947368421251E-3</v>
      </c>
      <c r="H35" s="109">
        <f>'[2]FY14 Scores Scaling Modeling'!G35</f>
        <v>591898.41051508416</v>
      </c>
      <c r="I35" s="109">
        <f>'[2]FY14 Scores Scaling Modeling'!H35</f>
        <v>28078.671023998089</v>
      </c>
      <c r="J35" s="108">
        <f>'[2]FY14 Scores Scaling Modeling'!I35</f>
        <v>1.4980524676023836E-4</v>
      </c>
    </row>
    <row r="36" spans="1:10">
      <c r="A36" s="97">
        <f>'[2]FY14 Scores Scaling Modeling'!A36</f>
        <v>210037</v>
      </c>
      <c r="B36" s="97" t="str">
        <f>'[2]FY14 Scores Scaling Modeling'!B36</f>
        <v>EASTON</v>
      </c>
      <c r="C36" s="98">
        <f>'[2]FY14 Scores Scaling Modeling'!C36</f>
        <v>94828131.850859523</v>
      </c>
      <c r="D36" s="99">
        <f>'[2]FY14 Scores Scaling Modeling'!D36</f>
        <v>0.43</v>
      </c>
      <c r="E36" s="99">
        <f>'[2]FY14 Scores Scaling Modeling'!E36</f>
        <v>0.67391304347826086</v>
      </c>
      <c r="F36" s="100">
        <f t="shared" si="0"/>
        <v>0.5672396359959555</v>
      </c>
      <c r="G36" s="108">
        <f>'[2]FY14 Scores Scaling Modeling'!F36</f>
        <v>3.1578947368421251E-3</v>
      </c>
      <c r="H36" s="109">
        <f>'[2]FY14 Scores Scaling Modeling'!G36</f>
        <v>299457.2584764004</v>
      </c>
      <c r="I36" s="109">
        <f>'[2]FY14 Scores Scaling Modeling'!H36</f>
        <v>14205.751691730431</v>
      </c>
      <c r="J36" s="108">
        <f>'[2]FY14 Scores Scaling Modeling'!I36</f>
        <v>1.4980524676023839E-4</v>
      </c>
    </row>
    <row r="37" spans="1:10">
      <c r="A37" s="97">
        <f>'[2]FY14 Scores Scaling Modeling'!A37</f>
        <v>210035</v>
      </c>
      <c r="B37" s="97" t="str">
        <f>'[2]FY14 Scores Scaling Modeling'!B37</f>
        <v>CHARLES REGIONAL</v>
      </c>
      <c r="C37" s="98">
        <f>'[2]FY14 Scores Scaling Modeling'!C37</f>
        <v>76338049.290417254</v>
      </c>
      <c r="D37" s="99">
        <f>'[2]FY14 Scores Scaling Modeling'!D37</f>
        <v>0.54</v>
      </c>
      <c r="E37" s="99">
        <f>'[2]FY14 Scores Scaling Modeling'!E37</f>
        <v>0.67791411042944782</v>
      </c>
      <c r="F37" s="100">
        <f t="shared" si="0"/>
        <v>0.25539650079527365</v>
      </c>
      <c r="G37" s="108">
        <f>'[2]FY14 Scores Scaling Modeling'!F37</f>
        <v>3.6842105263158098E-3</v>
      </c>
      <c r="H37" s="109">
        <f>'[2]FY14 Scores Scaling Modeling'!G37</f>
        <v>281245.44475417037</v>
      </c>
      <c r="I37" s="109">
        <f>'[2]FY14 Scores Scaling Modeling'!H37</f>
        <v>13341.813696337218</v>
      </c>
      <c r="J37" s="108">
        <f>'[2]FY14 Scores Scaling Modeling'!I37</f>
        <v>1.7477278788694461E-4</v>
      </c>
    </row>
    <row r="38" spans="1:10">
      <c r="A38" s="97">
        <f>'[2]FY14 Scores Scaling Modeling'!A38</f>
        <v>210058</v>
      </c>
      <c r="B38" s="97" t="str">
        <f>'[2]FY14 Scores Scaling Modeling'!B38</f>
        <v>REHAB &amp; ORTHO</v>
      </c>
      <c r="C38" s="98">
        <f>'[2]FY14 Scores Scaling Modeling'!C38</f>
        <v>69104845.787293941</v>
      </c>
      <c r="D38" s="99">
        <f>'[2]FY14 Scores Scaling Modeling'!D38</f>
        <v>0.33</v>
      </c>
      <c r="E38" s="99">
        <f>'[2]FY14 Scores Scaling Modeling'!E38</f>
        <v>0.68260869565217386</v>
      </c>
      <c r="F38" s="100">
        <f t="shared" si="0"/>
        <v>1.0685111989459815</v>
      </c>
      <c r="G38" s="108">
        <f>'[2]FY14 Scores Scaling Modeling'!F38</f>
        <v>3.6842105263158098E-3</v>
      </c>
      <c r="H38" s="109">
        <f>'[2]FY14 Scores Scaling Modeling'!G38</f>
        <v>254596.80026897907</v>
      </c>
      <c r="I38" s="109">
        <f>'[2]FY14 Scores Scaling Modeling'!H38</f>
        <v>12077.646554742742</v>
      </c>
      <c r="J38" s="108">
        <f>'[2]FY14 Scores Scaling Modeling'!I38</f>
        <v>1.7477278788694461E-4</v>
      </c>
    </row>
    <row r="39" spans="1:10">
      <c r="A39" s="97">
        <f>'[2]FY14 Scores Scaling Modeling'!A39</f>
        <v>210063</v>
      </c>
      <c r="B39" s="97" t="str">
        <f>'[2]FY14 Scores Scaling Modeling'!B39</f>
        <v>UM ST. JOSEPH</v>
      </c>
      <c r="C39" s="98">
        <f>'[2]FY14 Scores Scaling Modeling'!C39</f>
        <v>216335127.85977465</v>
      </c>
      <c r="D39" s="99">
        <f>'[2]FY14 Scores Scaling Modeling'!D39</f>
        <v>0.28999999999999998</v>
      </c>
      <c r="E39" s="99">
        <f>'[2]FY14 Scores Scaling Modeling'!E39</f>
        <v>0.68730964467005085</v>
      </c>
      <c r="F39" s="100">
        <f t="shared" si="0"/>
        <v>1.3700332574829339</v>
      </c>
      <c r="G39" s="108">
        <f>'[2]FY14 Scores Scaling Modeling'!F39</f>
        <v>4.2105263157894935E-3</v>
      </c>
      <c r="H39" s="109">
        <f>'[2]FY14 Scores Scaling Modeling'!G39</f>
        <v>910884.748883266</v>
      </c>
      <c r="I39" s="109">
        <f>'[2]FY14 Scores Scaling Modeling'!H39</f>
        <v>43210.849615921608</v>
      </c>
      <c r="J39" s="108">
        <f>'[2]FY14 Scores Scaling Modeling'!I39</f>
        <v>1.9974032901365083E-4</v>
      </c>
    </row>
    <row r="40" spans="1:10">
      <c r="A40" s="97">
        <f>'[2]FY14 Scores Scaling Modeling'!A40</f>
        <v>210029</v>
      </c>
      <c r="B40" s="97" t="str">
        <f>'[2]FY14 Scores Scaling Modeling'!B40</f>
        <v>HOPKINS BAYVIEW MED CTR</v>
      </c>
      <c r="C40" s="98">
        <f>'[2]FY14 Scores Scaling Modeling'!C40</f>
        <v>356396901.46731883</v>
      </c>
      <c r="D40" s="99">
        <f>'[2]FY14 Scores Scaling Modeling'!D40</f>
        <v>0.33</v>
      </c>
      <c r="E40" s="99">
        <f>'[2]FY14 Scores Scaling Modeling'!E40</f>
        <v>0.69137055837563444</v>
      </c>
      <c r="F40" s="100">
        <f t="shared" si="0"/>
        <v>1.0950622981079832</v>
      </c>
      <c r="G40" s="108">
        <f>'[2]FY14 Scores Scaling Modeling'!F40</f>
        <v>4.2105263157894935E-3</v>
      </c>
      <c r="H40" s="109">
        <f>'[2]FY14 Scores Scaling Modeling'!G40</f>
        <v>1500618.5324939811</v>
      </c>
      <c r="I40" s="109">
        <f>'[2]FY14 Scores Scaling Modeling'!H40</f>
        <v>71186.834358527965</v>
      </c>
      <c r="J40" s="108">
        <f>'[2]FY14 Scores Scaling Modeling'!I40</f>
        <v>1.9974032901365083E-4</v>
      </c>
    </row>
    <row r="41" spans="1:10">
      <c r="A41" s="97">
        <f>'[2]FY14 Scores Scaling Modeling'!A41</f>
        <v>210061</v>
      </c>
      <c r="B41" s="97" t="str">
        <f>'[2]FY14 Scores Scaling Modeling'!B41</f>
        <v>ATLANTIC GENERAL</v>
      </c>
      <c r="C41" s="98">
        <f>'[2]FY14 Scores Scaling Modeling'!C41</f>
        <v>38640762.060988352</v>
      </c>
      <c r="D41" s="99">
        <f>'[2]FY14 Scores Scaling Modeling'!D41</f>
        <v>0.56000000000000005</v>
      </c>
      <c r="E41" s="99">
        <f>'[2]FY14 Scores Scaling Modeling'!E41</f>
        <v>0.69206349206349205</v>
      </c>
      <c r="F41" s="100">
        <f t="shared" si="0"/>
        <v>0.23582766439909286</v>
      </c>
      <c r="G41" s="108">
        <f>'[2]FY14 Scores Scaling Modeling'!F41</f>
        <v>4.2105263157894935E-3</v>
      </c>
      <c r="H41" s="109">
        <f>'[2]FY14 Scores Scaling Modeling'!G41</f>
        <v>162697.94551995173</v>
      </c>
      <c r="I41" s="109">
        <f>'[2]FY14 Scores Scaling Modeling'!H41</f>
        <v>7718.1185274000109</v>
      </c>
      <c r="J41" s="108">
        <f>'[2]FY14 Scores Scaling Modeling'!I41</f>
        <v>1.9974032901365086E-4</v>
      </c>
    </row>
    <row r="42" spans="1:10">
      <c r="A42" s="97">
        <f>'[2]FY14 Scores Scaling Modeling'!A42</f>
        <v>210040</v>
      </c>
      <c r="B42" s="97" t="str">
        <f>'[2]FY14 Scores Scaling Modeling'!B42</f>
        <v>NORTHWEST</v>
      </c>
      <c r="C42" s="98">
        <f>'[2]FY14 Scores Scaling Modeling'!C42</f>
        <v>142186717.48751882</v>
      </c>
      <c r="D42" s="99">
        <f>'[2]FY14 Scores Scaling Modeling'!D42</f>
        <v>0.24</v>
      </c>
      <c r="E42" s="99">
        <f>'[2]FY14 Scores Scaling Modeling'!E42</f>
        <v>0.73392857142857149</v>
      </c>
      <c r="F42" s="100">
        <f t="shared" si="0"/>
        <v>2.0580357142857149</v>
      </c>
      <c r="G42" s="108">
        <f>'[2]FY14 Scores Scaling Modeling'!F42</f>
        <v>6.3157894736842321E-3</v>
      </c>
      <c r="H42" s="109">
        <f>'[2]FY14 Scores Scaling Modeling'!G42</f>
        <v>898021.37360538507</v>
      </c>
      <c r="I42" s="109">
        <f>'[2]FY14 Scores Scaling Modeling'!H42</f>
        <v>42600.632598491989</v>
      </c>
      <c r="J42" s="108">
        <f>'[2]FY14 Scores Scaling Modeling'!I42</f>
        <v>2.9961049352047586E-4</v>
      </c>
    </row>
    <row r="43" spans="1:10">
      <c r="A43" s="97">
        <f>'[2]FY14 Scores Scaling Modeling'!A43</f>
        <v>210028</v>
      </c>
      <c r="B43" s="97" t="str">
        <f>'[2]FY14 Scores Scaling Modeling'!B43</f>
        <v>ST. MARY</v>
      </c>
      <c r="C43" s="98">
        <f>'[2]FY14 Scores Scaling Modeling'!C43</f>
        <v>69520305.288439929</v>
      </c>
      <c r="D43" s="99">
        <f>'[2]FY14 Scores Scaling Modeling'!D43</f>
        <v>0.56000000000000005</v>
      </c>
      <c r="E43" s="99">
        <f>'[2]FY14 Scores Scaling Modeling'!E43</f>
        <v>0.7430463576158941</v>
      </c>
      <c r="F43" s="100">
        <f t="shared" si="0"/>
        <v>0.32686849574266796</v>
      </c>
      <c r="G43" s="108">
        <f>'[2]FY14 Scores Scaling Modeling'!F43</f>
        <v>6.8421052631579167E-3</v>
      </c>
      <c r="H43" s="109">
        <f>'[2]FY14 Scores Scaling Modeling'!G43</f>
        <v>475665.24671038002</v>
      </c>
      <c r="I43" s="109">
        <f>'[2]FY14 Scores Scaling Modeling'!H43</f>
        <v>22564.764058593933</v>
      </c>
      <c r="J43" s="108">
        <f>'[2]FY14 Scores Scaling Modeling'!I43</f>
        <v>3.245780346471821E-4</v>
      </c>
    </row>
    <row r="44" spans="1:10">
      <c r="A44" s="97">
        <f>'[2]FY14 Scores Scaling Modeling'!A44</f>
        <v>210013</v>
      </c>
      <c r="B44" s="97" t="str">
        <f>'[2]FY14 Scores Scaling Modeling'!B44</f>
        <v>BON SECOURS</v>
      </c>
      <c r="C44" s="98">
        <f>'[2]FY14 Scores Scaling Modeling'!C44</f>
        <v>78212787.330636472</v>
      </c>
      <c r="D44" s="99">
        <f>'[2]FY14 Scores Scaling Modeling'!D44</f>
        <v>0.57999999999999996</v>
      </c>
      <c r="E44" s="99">
        <f>'[2]FY14 Scores Scaling Modeling'!E44</f>
        <v>0.74863013698630132</v>
      </c>
      <c r="F44" s="100">
        <f t="shared" si="0"/>
        <v>0.2907416154936231</v>
      </c>
      <c r="G44" s="108">
        <f>'[2]FY14 Scores Scaling Modeling'!F44</f>
        <v>7.3684210526316005E-3</v>
      </c>
      <c r="H44" s="109">
        <f>'[2]FY14 Scores Scaling Modeling'!G44</f>
        <v>576304.74875205988</v>
      </c>
      <c r="I44" s="109">
        <f>'[2]FY14 Scores Scaling Modeling'!H44</f>
        <v>27338.933780368003</v>
      </c>
      <c r="J44" s="108">
        <f>'[2]FY14 Scores Scaling Modeling'!I44</f>
        <v>3.495455757738883E-4</v>
      </c>
    </row>
    <row r="45" spans="1:10">
      <c r="A45" s="97">
        <f>'[2]FY14 Scores Scaling Modeling'!A45</f>
        <v>210030</v>
      </c>
      <c r="B45" s="97" t="str">
        <f>'[2]FY14 Scores Scaling Modeling'!B45</f>
        <v>CHESTERTOWN</v>
      </c>
      <c r="C45" s="98">
        <f>'[2]FY14 Scores Scaling Modeling'!C45</f>
        <v>29416674.305924561</v>
      </c>
      <c r="D45" s="99">
        <f>'[2]FY14 Scores Scaling Modeling'!D45</f>
        <v>0.8</v>
      </c>
      <c r="E45" s="99">
        <f>'[2]FY14 Scores Scaling Modeling'!E45</f>
        <v>0.75504587155963299</v>
      </c>
      <c r="F45" s="100">
        <f t="shared" si="0"/>
        <v>-5.6192660550458795E-2</v>
      </c>
      <c r="G45" s="108">
        <f>'[2]FY14 Scores Scaling Modeling'!F45</f>
        <v>7.894736842105286E-3</v>
      </c>
      <c r="H45" s="109">
        <f>'[2]FY14 Scores Scaling Modeling'!G45</f>
        <v>232236.90241519458</v>
      </c>
      <c r="I45" s="109">
        <f>'[2]FY14 Scores Scaling Modeling'!H45</f>
        <v>11016.930383161443</v>
      </c>
      <c r="J45" s="108">
        <f>'[2]FY14 Scores Scaling Modeling'!I45</f>
        <v>3.745131169005946E-4</v>
      </c>
    </row>
    <row r="46" spans="1:10">
      <c r="A46" s="97">
        <f>'[2]FY14 Scores Scaling Modeling'!A46</f>
        <v>210060</v>
      </c>
      <c r="B46" s="97" t="str">
        <f>'[2]FY14 Scores Scaling Modeling'!B46</f>
        <v>FT. WASHINGTON</v>
      </c>
      <c r="C46" s="98">
        <f>'[2]FY14 Scores Scaling Modeling'!C46</f>
        <v>17776133.449990414</v>
      </c>
      <c r="D46" s="99">
        <f>'[2]FY14 Scores Scaling Modeling'!D46</f>
        <v>0.45</v>
      </c>
      <c r="E46" s="99">
        <f>'[2]FY14 Scores Scaling Modeling'!E46</f>
        <v>0.77472527472527475</v>
      </c>
      <c r="F46" s="100">
        <f t="shared" si="0"/>
        <v>0.72161172161172171</v>
      </c>
      <c r="G46" s="108">
        <f>'[2]FY14 Scores Scaling Modeling'!F46</f>
        <v>8.4210526315789697E-3</v>
      </c>
      <c r="H46" s="109">
        <f>'[2]FY14 Scores Scaling Modeling'!G46</f>
        <v>149693.75536834073</v>
      </c>
      <c r="I46" s="109">
        <f>'[2]FY14 Scores Scaling Modeling'!H46</f>
        <v>7101.2214877832848</v>
      </c>
      <c r="J46" s="108">
        <f>'[2]FY14 Scores Scaling Modeling'!I46</f>
        <v>3.9948065802730091E-4</v>
      </c>
    </row>
    <row r="47" spans="1:10">
      <c r="A47" s="97">
        <f>'[2]FY14 Scores Scaling Modeling'!A47</f>
        <v>210039</v>
      </c>
      <c r="B47" s="97" t="str">
        <f>'[2]FY14 Scores Scaling Modeling'!B47</f>
        <v>CALVERT</v>
      </c>
      <c r="C47" s="98">
        <f>'[2]FY14 Scores Scaling Modeling'!C47</f>
        <v>67385286.839919657</v>
      </c>
      <c r="D47" s="99">
        <f>'[2]FY14 Scores Scaling Modeling'!D47</f>
        <v>0.48</v>
      </c>
      <c r="E47" s="99">
        <f>'[2]FY14 Scores Scaling Modeling'!E47</f>
        <v>0.79659863945578224</v>
      </c>
      <c r="F47" s="100">
        <f t="shared" si="0"/>
        <v>0.65958049886621306</v>
      </c>
      <c r="G47" s="108">
        <f>'[2]FY14 Scores Scaling Modeling'!F47</f>
        <v>0.01</v>
      </c>
      <c r="H47" s="109">
        <f>'[2]FY14 Scores Scaling Modeling'!G47</f>
        <v>673852.86839919654</v>
      </c>
      <c r="I47" s="109">
        <f>'[2]FY14 Scores Scaling Modeling'!H47</f>
        <v>31966.45348970122</v>
      </c>
      <c r="J47" s="108">
        <f>'[2]FY14 Scores Scaling Modeling'!I47</f>
        <v>4.7438328140741846E-4</v>
      </c>
    </row>
    <row r="48" spans="1:10">
      <c r="A48" s="97">
        <f>'[2]FY14 Scores Scaling Modeling'!A48</f>
        <v>210045</v>
      </c>
      <c r="B48" s="97" t="str">
        <f>'[2]FY14 Scores Scaling Modeling'!B48</f>
        <v>MCCREADY</v>
      </c>
      <c r="C48" s="98">
        <f>'[2]FY14 Scores Scaling Modeling'!C48</f>
        <v>3734618.2392469109</v>
      </c>
      <c r="D48" s="99">
        <f>'[2]FY14 Scores Scaling Modeling'!D48</f>
        <v>0.78</v>
      </c>
      <c r="E48" s="99">
        <f>'[2]FY14 Scores Scaling Modeling'!E48</f>
        <v>1</v>
      </c>
      <c r="F48" s="100">
        <f t="shared" si="0"/>
        <v>0.28205128205128194</v>
      </c>
      <c r="G48" s="108">
        <f>'[2]FY14 Scores Scaling Modeling'!F48</f>
        <v>0.01</v>
      </c>
      <c r="H48" s="109">
        <f>'[2]FY14 Scores Scaling Modeling'!G48</f>
        <v>37346.182392469113</v>
      </c>
      <c r="I48" s="109">
        <f>'[2]FY14 Scores Scaling Modeling'!H48</f>
        <v>1771.6404551379453</v>
      </c>
      <c r="J48" s="108">
        <f>'[2]FY14 Scores Scaling Modeling'!I48</f>
        <v>4.7438328140741857E-4</v>
      </c>
    </row>
    <row r="50" spans="7:9">
      <c r="G50" t="s">
        <v>144</v>
      </c>
      <c r="H50" s="110">
        <f>SUM(H3:H7)</f>
        <v>-449188.4895645394</v>
      </c>
      <c r="I50" s="110">
        <f>SUM(I3:I7)</f>
        <v>-449188.4895645394</v>
      </c>
    </row>
    <row r="51" spans="7:9">
      <c r="G51" t="s">
        <v>145</v>
      </c>
      <c r="H51" s="110">
        <f>SUM(H27:H48)</f>
        <v>9468893.7652243935</v>
      </c>
      <c r="I51" s="110">
        <f>SUM(I27:I48)</f>
        <v>449188.4895645394</v>
      </c>
    </row>
    <row r="52" spans="7:9">
      <c r="H52">
        <f>ABS(H50/H51)</f>
        <v>4.7438328140741851E-2</v>
      </c>
    </row>
  </sheetData>
  <mergeCells count="1">
    <mergeCell ref="A1:J1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D72"/>
  <sheetViews>
    <sheetView workbookViewId="0">
      <selection activeCell="K29" sqref="K29"/>
    </sheetView>
  </sheetViews>
  <sheetFormatPr defaultRowHeight="15"/>
  <cols>
    <col min="1" max="1" width="14.7109375" style="45" customWidth="1"/>
    <col min="2" max="3" width="18.42578125" style="129" customWidth="1"/>
    <col min="4" max="4" width="18" style="129" customWidth="1"/>
    <col min="257" max="257" width="14.7109375" customWidth="1"/>
    <col min="258" max="258" width="12" customWidth="1"/>
    <col min="259" max="259" width="17.28515625" customWidth="1"/>
    <col min="260" max="260" width="17" customWidth="1"/>
    <col min="513" max="513" width="14.7109375" customWidth="1"/>
    <col min="514" max="514" width="12" customWidth="1"/>
    <col min="515" max="515" width="17.28515625" customWidth="1"/>
    <col min="516" max="516" width="17" customWidth="1"/>
    <col min="769" max="769" width="14.7109375" customWidth="1"/>
    <col min="770" max="770" width="12" customWidth="1"/>
    <col min="771" max="771" width="17.28515625" customWidth="1"/>
    <col min="772" max="772" width="17" customWidth="1"/>
    <col min="1025" max="1025" width="14.7109375" customWidth="1"/>
    <col min="1026" max="1026" width="12" customWidth="1"/>
    <col min="1027" max="1027" width="17.28515625" customWidth="1"/>
    <col min="1028" max="1028" width="17" customWidth="1"/>
    <col min="1281" max="1281" width="14.7109375" customWidth="1"/>
    <col min="1282" max="1282" width="12" customWidth="1"/>
    <col min="1283" max="1283" width="17.28515625" customWidth="1"/>
    <col min="1284" max="1284" width="17" customWidth="1"/>
    <col min="1537" max="1537" width="14.7109375" customWidth="1"/>
    <col min="1538" max="1538" width="12" customWidth="1"/>
    <col min="1539" max="1539" width="17.28515625" customWidth="1"/>
    <col min="1540" max="1540" width="17" customWidth="1"/>
    <col min="1793" max="1793" width="14.7109375" customWidth="1"/>
    <col min="1794" max="1794" width="12" customWidth="1"/>
    <col min="1795" max="1795" width="17.28515625" customWidth="1"/>
    <col min="1796" max="1796" width="17" customWidth="1"/>
    <col min="2049" max="2049" width="14.7109375" customWidth="1"/>
    <col min="2050" max="2050" width="12" customWidth="1"/>
    <col min="2051" max="2051" width="17.28515625" customWidth="1"/>
    <col min="2052" max="2052" width="17" customWidth="1"/>
    <col min="2305" max="2305" width="14.7109375" customWidth="1"/>
    <col min="2306" max="2306" width="12" customWidth="1"/>
    <col min="2307" max="2307" width="17.28515625" customWidth="1"/>
    <col min="2308" max="2308" width="17" customWidth="1"/>
    <col min="2561" max="2561" width="14.7109375" customWidth="1"/>
    <col min="2562" max="2562" width="12" customWidth="1"/>
    <col min="2563" max="2563" width="17.28515625" customWidth="1"/>
    <col min="2564" max="2564" width="17" customWidth="1"/>
    <col min="2817" max="2817" width="14.7109375" customWidth="1"/>
    <col min="2818" max="2818" width="12" customWidth="1"/>
    <col min="2819" max="2819" width="17.28515625" customWidth="1"/>
    <col min="2820" max="2820" width="17" customWidth="1"/>
    <col min="3073" max="3073" width="14.7109375" customWidth="1"/>
    <col min="3074" max="3074" width="12" customWidth="1"/>
    <col min="3075" max="3075" width="17.28515625" customWidth="1"/>
    <col min="3076" max="3076" width="17" customWidth="1"/>
    <col min="3329" max="3329" width="14.7109375" customWidth="1"/>
    <col min="3330" max="3330" width="12" customWidth="1"/>
    <col min="3331" max="3331" width="17.28515625" customWidth="1"/>
    <col min="3332" max="3332" width="17" customWidth="1"/>
    <col min="3585" max="3585" width="14.7109375" customWidth="1"/>
    <col min="3586" max="3586" width="12" customWidth="1"/>
    <col min="3587" max="3587" width="17.28515625" customWidth="1"/>
    <col min="3588" max="3588" width="17" customWidth="1"/>
    <col min="3841" max="3841" width="14.7109375" customWidth="1"/>
    <col min="3842" max="3842" width="12" customWidth="1"/>
    <col min="3843" max="3843" width="17.28515625" customWidth="1"/>
    <col min="3844" max="3844" width="17" customWidth="1"/>
    <col min="4097" max="4097" width="14.7109375" customWidth="1"/>
    <col min="4098" max="4098" width="12" customWidth="1"/>
    <col min="4099" max="4099" width="17.28515625" customWidth="1"/>
    <col min="4100" max="4100" width="17" customWidth="1"/>
    <col min="4353" max="4353" width="14.7109375" customWidth="1"/>
    <col min="4354" max="4354" width="12" customWidth="1"/>
    <col min="4355" max="4355" width="17.28515625" customWidth="1"/>
    <col min="4356" max="4356" width="17" customWidth="1"/>
    <col min="4609" max="4609" width="14.7109375" customWidth="1"/>
    <col min="4610" max="4610" width="12" customWidth="1"/>
    <col min="4611" max="4611" width="17.28515625" customWidth="1"/>
    <col min="4612" max="4612" width="17" customWidth="1"/>
    <col min="4865" max="4865" width="14.7109375" customWidth="1"/>
    <col min="4866" max="4866" width="12" customWidth="1"/>
    <col min="4867" max="4867" width="17.28515625" customWidth="1"/>
    <col min="4868" max="4868" width="17" customWidth="1"/>
    <col min="5121" max="5121" width="14.7109375" customWidth="1"/>
    <col min="5122" max="5122" width="12" customWidth="1"/>
    <col min="5123" max="5123" width="17.28515625" customWidth="1"/>
    <col min="5124" max="5124" width="17" customWidth="1"/>
    <col min="5377" max="5377" width="14.7109375" customWidth="1"/>
    <col min="5378" max="5378" width="12" customWidth="1"/>
    <col min="5379" max="5379" width="17.28515625" customWidth="1"/>
    <col min="5380" max="5380" width="17" customWidth="1"/>
    <col min="5633" max="5633" width="14.7109375" customWidth="1"/>
    <col min="5634" max="5634" width="12" customWidth="1"/>
    <col min="5635" max="5635" width="17.28515625" customWidth="1"/>
    <col min="5636" max="5636" width="17" customWidth="1"/>
    <col min="5889" max="5889" width="14.7109375" customWidth="1"/>
    <col min="5890" max="5890" width="12" customWidth="1"/>
    <col min="5891" max="5891" width="17.28515625" customWidth="1"/>
    <col min="5892" max="5892" width="17" customWidth="1"/>
    <col min="6145" max="6145" width="14.7109375" customWidth="1"/>
    <col min="6146" max="6146" width="12" customWidth="1"/>
    <col min="6147" max="6147" width="17.28515625" customWidth="1"/>
    <col min="6148" max="6148" width="17" customWidth="1"/>
    <col min="6401" max="6401" width="14.7109375" customWidth="1"/>
    <col min="6402" max="6402" width="12" customWidth="1"/>
    <col min="6403" max="6403" width="17.28515625" customWidth="1"/>
    <col min="6404" max="6404" width="17" customWidth="1"/>
    <col min="6657" max="6657" width="14.7109375" customWidth="1"/>
    <col min="6658" max="6658" width="12" customWidth="1"/>
    <col min="6659" max="6659" width="17.28515625" customWidth="1"/>
    <col min="6660" max="6660" width="17" customWidth="1"/>
    <col min="6913" max="6913" width="14.7109375" customWidth="1"/>
    <col min="6914" max="6914" width="12" customWidth="1"/>
    <col min="6915" max="6915" width="17.28515625" customWidth="1"/>
    <col min="6916" max="6916" width="17" customWidth="1"/>
    <col min="7169" max="7169" width="14.7109375" customWidth="1"/>
    <col min="7170" max="7170" width="12" customWidth="1"/>
    <col min="7171" max="7171" width="17.28515625" customWidth="1"/>
    <col min="7172" max="7172" width="17" customWidth="1"/>
    <col min="7425" max="7425" width="14.7109375" customWidth="1"/>
    <col min="7426" max="7426" width="12" customWidth="1"/>
    <col min="7427" max="7427" width="17.28515625" customWidth="1"/>
    <col min="7428" max="7428" width="17" customWidth="1"/>
    <col min="7681" max="7681" width="14.7109375" customWidth="1"/>
    <col min="7682" max="7682" width="12" customWidth="1"/>
    <col min="7683" max="7683" width="17.28515625" customWidth="1"/>
    <col min="7684" max="7684" width="17" customWidth="1"/>
    <col min="7937" max="7937" width="14.7109375" customWidth="1"/>
    <col min="7938" max="7938" width="12" customWidth="1"/>
    <col min="7939" max="7939" width="17.28515625" customWidth="1"/>
    <col min="7940" max="7940" width="17" customWidth="1"/>
    <col min="8193" max="8193" width="14.7109375" customWidth="1"/>
    <col min="8194" max="8194" width="12" customWidth="1"/>
    <col min="8195" max="8195" width="17.28515625" customWidth="1"/>
    <col min="8196" max="8196" width="17" customWidth="1"/>
    <col min="8449" max="8449" width="14.7109375" customWidth="1"/>
    <col min="8450" max="8450" width="12" customWidth="1"/>
    <col min="8451" max="8451" width="17.28515625" customWidth="1"/>
    <col min="8452" max="8452" width="17" customWidth="1"/>
    <col min="8705" max="8705" width="14.7109375" customWidth="1"/>
    <col min="8706" max="8706" width="12" customWidth="1"/>
    <col min="8707" max="8707" width="17.28515625" customWidth="1"/>
    <col min="8708" max="8708" width="17" customWidth="1"/>
    <col min="8961" max="8961" width="14.7109375" customWidth="1"/>
    <col min="8962" max="8962" width="12" customWidth="1"/>
    <col min="8963" max="8963" width="17.28515625" customWidth="1"/>
    <col min="8964" max="8964" width="17" customWidth="1"/>
    <col min="9217" max="9217" width="14.7109375" customWidth="1"/>
    <col min="9218" max="9218" width="12" customWidth="1"/>
    <col min="9219" max="9219" width="17.28515625" customWidth="1"/>
    <col min="9220" max="9220" width="17" customWidth="1"/>
    <col min="9473" max="9473" width="14.7109375" customWidth="1"/>
    <col min="9474" max="9474" width="12" customWidth="1"/>
    <col min="9475" max="9475" width="17.28515625" customWidth="1"/>
    <col min="9476" max="9476" width="17" customWidth="1"/>
    <col min="9729" max="9729" width="14.7109375" customWidth="1"/>
    <col min="9730" max="9730" width="12" customWidth="1"/>
    <col min="9731" max="9731" width="17.28515625" customWidth="1"/>
    <col min="9732" max="9732" width="17" customWidth="1"/>
    <col min="9985" max="9985" width="14.7109375" customWidth="1"/>
    <col min="9986" max="9986" width="12" customWidth="1"/>
    <col min="9987" max="9987" width="17.28515625" customWidth="1"/>
    <col min="9988" max="9988" width="17" customWidth="1"/>
    <col min="10241" max="10241" width="14.7109375" customWidth="1"/>
    <col min="10242" max="10242" width="12" customWidth="1"/>
    <col min="10243" max="10243" width="17.28515625" customWidth="1"/>
    <col min="10244" max="10244" width="17" customWidth="1"/>
    <col min="10497" max="10497" width="14.7109375" customWidth="1"/>
    <col min="10498" max="10498" width="12" customWidth="1"/>
    <col min="10499" max="10499" width="17.28515625" customWidth="1"/>
    <col min="10500" max="10500" width="17" customWidth="1"/>
    <col min="10753" max="10753" width="14.7109375" customWidth="1"/>
    <col min="10754" max="10754" width="12" customWidth="1"/>
    <col min="10755" max="10755" width="17.28515625" customWidth="1"/>
    <col min="10756" max="10756" width="17" customWidth="1"/>
    <col min="11009" max="11009" width="14.7109375" customWidth="1"/>
    <col min="11010" max="11010" width="12" customWidth="1"/>
    <col min="11011" max="11011" width="17.28515625" customWidth="1"/>
    <col min="11012" max="11012" width="17" customWidth="1"/>
    <col min="11265" max="11265" width="14.7109375" customWidth="1"/>
    <col min="11266" max="11266" width="12" customWidth="1"/>
    <col min="11267" max="11267" width="17.28515625" customWidth="1"/>
    <col min="11268" max="11268" width="17" customWidth="1"/>
    <col min="11521" max="11521" width="14.7109375" customWidth="1"/>
    <col min="11522" max="11522" width="12" customWidth="1"/>
    <col min="11523" max="11523" width="17.28515625" customWidth="1"/>
    <col min="11524" max="11524" width="17" customWidth="1"/>
    <col min="11777" max="11777" width="14.7109375" customWidth="1"/>
    <col min="11778" max="11778" width="12" customWidth="1"/>
    <col min="11779" max="11779" width="17.28515625" customWidth="1"/>
    <col min="11780" max="11780" width="17" customWidth="1"/>
    <col min="12033" max="12033" width="14.7109375" customWidth="1"/>
    <col min="12034" max="12034" width="12" customWidth="1"/>
    <col min="12035" max="12035" width="17.28515625" customWidth="1"/>
    <col min="12036" max="12036" width="17" customWidth="1"/>
    <col min="12289" max="12289" width="14.7109375" customWidth="1"/>
    <col min="12290" max="12290" width="12" customWidth="1"/>
    <col min="12291" max="12291" width="17.28515625" customWidth="1"/>
    <col min="12292" max="12292" width="17" customWidth="1"/>
    <col min="12545" max="12545" width="14.7109375" customWidth="1"/>
    <col min="12546" max="12546" width="12" customWidth="1"/>
    <col min="12547" max="12547" width="17.28515625" customWidth="1"/>
    <col min="12548" max="12548" width="17" customWidth="1"/>
    <col min="12801" max="12801" width="14.7109375" customWidth="1"/>
    <col min="12802" max="12802" width="12" customWidth="1"/>
    <col min="12803" max="12803" width="17.28515625" customWidth="1"/>
    <col min="12804" max="12804" width="17" customWidth="1"/>
    <col min="13057" max="13057" width="14.7109375" customWidth="1"/>
    <col min="13058" max="13058" width="12" customWidth="1"/>
    <col min="13059" max="13059" width="17.28515625" customWidth="1"/>
    <col min="13060" max="13060" width="17" customWidth="1"/>
    <col min="13313" max="13313" width="14.7109375" customWidth="1"/>
    <col min="13314" max="13314" width="12" customWidth="1"/>
    <col min="13315" max="13315" width="17.28515625" customWidth="1"/>
    <col min="13316" max="13316" width="17" customWidth="1"/>
    <col min="13569" max="13569" width="14.7109375" customWidth="1"/>
    <col min="13570" max="13570" width="12" customWidth="1"/>
    <col min="13571" max="13571" width="17.28515625" customWidth="1"/>
    <col min="13572" max="13572" width="17" customWidth="1"/>
    <col min="13825" max="13825" width="14.7109375" customWidth="1"/>
    <col min="13826" max="13826" width="12" customWidth="1"/>
    <col min="13827" max="13827" width="17.28515625" customWidth="1"/>
    <col min="13828" max="13828" width="17" customWidth="1"/>
    <col min="14081" max="14081" width="14.7109375" customWidth="1"/>
    <col min="14082" max="14082" width="12" customWidth="1"/>
    <col min="14083" max="14083" width="17.28515625" customWidth="1"/>
    <col min="14084" max="14084" width="17" customWidth="1"/>
    <col min="14337" max="14337" width="14.7109375" customWidth="1"/>
    <col min="14338" max="14338" width="12" customWidth="1"/>
    <col min="14339" max="14339" width="17.28515625" customWidth="1"/>
    <col min="14340" max="14340" width="17" customWidth="1"/>
    <col min="14593" max="14593" width="14.7109375" customWidth="1"/>
    <col min="14594" max="14594" width="12" customWidth="1"/>
    <col min="14595" max="14595" width="17.28515625" customWidth="1"/>
    <col min="14596" max="14596" width="17" customWidth="1"/>
    <col min="14849" max="14849" width="14.7109375" customWidth="1"/>
    <col min="14850" max="14850" width="12" customWidth="1"/>
    <col min="14851" max="14851" width="17.28515625" customWidth="1"/>
    <col min="14852" max="14852" width="17" customWidth="1"/>
    <col min="15105" max="15105" width="14.7109375" customWidth="1"/>
    <col min="15106" max="15106" width="12" customWidth="1"/>
    <col min="15107" max="15107" width="17.28515625" customWidth="1"/>
    <col min="15108" max="15108" width="17" customWidth="1"/>
    <col min="15361" max="15361" width="14.7109375" customWidth="1"/>
    <col min="15362" max="15362" width="12" customWidth="1"/>
    <col min="15363" max="15363" width="17.28515625" customWidth="1"/>
    <col min="15364" max="15364" width="17" customWidth="1"/>
    <col min="15617" max="15617" width="14.7109375" customWidth="1"/>
    <col min="15618" max="15618" width="12" customWidth="1"/>
    <col min="15619" max="15619" width="17.28515625" customWidth="1"/>
    <col min="15620" max="15620" width="17" customWidth="1"/>
    <col min="15873" max="15873" width="14.7109375" customWidth="1"/>
    <col min="15874" max="15874" width="12" customWidth="1"/>
    <col min="15875" max="15875" width="17.28515625" customWidth="1"/>
    <col min="15876" max="15876" width="17" customWidth="1"/>
    <col min="16129" max="16129" width="14.7109375" customWidth="1"/>
    <col min="16130" max="16130" width="12" customWidth="1"/>
    <col min="16131" max="16131" width="17.28515625" customWidth="1"/>
    <col min="16132" max="16132" width="17" customWidth="1"/>
  </cols>
  <sheetData>
    <row r="1" spans="1:4" ht="21" customHeight="1">
      <c r="A1" s="111" t="s">
        <v>146</v>
      </c>
      <c r="B1" s="111"/>
      <c r="C1" s="111"/>
      <c r="D1" s="111"/>
    </row>
    <row r="2" spans="1:4" ht="18.600000000000001" customHeight="1">
      <c r="A2" s="112"/>
      <c r="B2" s="112"/>
      <c r="C2" s="112"/>
      <c r="D2" s="112"/>
    </row>
    <row r="3" spans="1:4" ht="34.5" customHeight="1">
      <c r="A3" s="113" t="s">
        <v>147</v>
      </c>
      <c r="B3" s="114"/>
      <c r="C3" s="115" t="s">
        <v>148</v>
      </c>
      <c r="D3" s="115" t="s">
        <v>149</v>
      </c>
    </row>
    <row r="4" spans="1:4" ht="30" customHeight="1">
      <c r="A4" s="116" t="s">
        <v>150</v>
      </c>
      <c r="B4" s="117">
        <v>0.17</v>
      </c>
      <c r="C4" s="118">
        <f>'[3]1.Payment Scale-'!C5</f>
        <v>-0.04</v>
      </c>
      <c r="D4" s="118">
        <f>'[3]1.Payment Scale-'!D5</f>
        <v>-0.01</v>
      </c>
    </row>
    <row r="5" spans="1:4" ht="13.5" customHeight="1">
      <c r="A5" s="119"/>
      <c r="B5" s="120">
        <f>B4+0.01</f>
        <v>0.18000000000000002</v>
      </c>
      <c r="C5" s="121">
        <f t="shared" ref="C5:C38" si="0">$C$4- ((B5-$B$4)*($C$4/($C$69-$B$4)))</f>
        <v>-3.8823529411764708E-2</v>
      </c>
      <c r="D5" s="121">
        <f t="shared" ref="D5:D33" si="1">$D$4- ((B5-$B$4)*($D$4/($D$69-$B$4)))</f>
        <v>-9.655172413793104E-3</v>
      </c>
    </row>
    <row r="6" spans="1:4" ht="13.5" customHeight="1">
      <c r="A6" s="119"/>
      <c r="B6" s="120">
        <f t="shared" ref="B6:B62" si="2">B5+0.01</f>
        <v>0.19000000000000003</v>
      </c>
      <c r="C6" s="121">
        <f t="shared" si="0"/>
        <v>-3.7647058823529408E-2</v>
      </c>
      <c r="D6" s="121">
        <f t="shared" si="1"/>
        <v>-9.3103448275862061E-3</v>
      </c>
    </row>
    <row r="7" spans="1:4" ht="13.5" customHeight="1">
      <c r="A7" s="119"/>
      <c r="B7" s="120">
        <f t="shared" si="2"/>
        <v>0.20000000000000004</v>
      </c>
      <c r="C7" s="121">
        <f t="shared" si="0"/>
        <v>-3.6470588235294116E-2</v>
      </c>
      <c r="D7" s="121">
        <f t="shared" si="1"/>
        <v>-8.9655172413793099E-3</v>
      </c>
    </row>
    <row r="8" spans="1:4" ht="13.5" customHeight="1">
      <c r="A8" s="119"/>
      <c r="B8" s="120">
        <f t="shared" si="2"/>
        <v>0.21000000000000005</v>
      </c>
      <c r="C8" s="121">
        <f t="shared" si="0"/>
        <v>-3.5294117647058823E-2</v>
      </c>
      <c r="D8" s="121">
        <f t="shared" si="1"/>
        <v>-8.6206896551724137E-3</v>
      </c>
    </row>
    <row r="9" spans="1:4" ht="13.5" customHeight="1">
      <c r="A9" s="119"/>
      <c r="B9" s="120">
        <f t="shared" si="2"/>
        <v>0.22000000000000006</v>
      </c>
      <c r="C9" s="121">
        <f t="shared" si="0"/>
        <v>-3.4117647058823523E-2</v>
      </c>
      <c r="D9" s="121">
        <f t="shared" si="1"/>
        <v>-8.2758620689655157E-3</v>
      </c>
    </row>
    <row r="10" spans="1:4" ht="13.5" customHeight="1">
      <c r="A10" s="119"/>
      <c r="B10" s="120">
        <f t="shared" si="2"/>
        <v>0.23000000000000007</v>
      </c>
      <c r="C10" s="121">
        <f t="shared" si="0"/>
        <v>-3.2941176470588231E-2</v>
      </c>
      <c r="D10" s="121">
        <f t="shared" si="1"/>
        <v>-7.9310344827586195E-3</v>
      </c>
    </row>
    <row r="11" spans="1:4" ht="13.5" customHeight="1">
      <c r="A11" s="119"/>
      <c r="B11" s="120">
        <f t="shared" si="2"/>
        <v>0.24000000000000007</v>
      </c>
      <c r="C11" s="121">
        <f t="shared" si="0"/>
        <v>-3.1764705882352931E-2</v>
      </c>
      <c r="D11" s="121">
        <f t="shared" si="1"/>
        <v>-7.5862068965517216E-3</v>
      </c>
    </row>
    <row r="12" spans="1:4" ht="13.5" customHeight="1">
      <c r="A12" s="119"/>
      <c r="B12" s="120">
        <f t="shared" si="2"/>
        <v>0.25000000000000006</v>
      </c>
      <c r="C12" s="121">
        <f t="shared" si="0"/>
        <v>-3.0588235294117642E-2</v>
      </c>
      <c r="D12" s="121">
        <f t="shared" si="1"/>
        <v>-7.2413793103448263E-3</v>
      </c>
    </row>
    <row r="13" spans="1:4" ht="13.5" customHeight="1">
      <c r="A13" s="119"/>
      <c r="B13" s="120">
        <f t="shared" si="2"/>
        <v>0.26000000000000006</v>
      </c>
      <c r="C13" s="121">
        <f t="shared" si="0"/>
        <v>-2.9411764705882346E-2</v>
      </c>
      <c r="D13" s="121">
        <f t="shared" si="1"/>
        <v>-6.8965517241379292E-3</v>
      </c>
    </row>
    <row r="14" spans="1:4" ht="13.5" customHeight="1">
      <c r="A14" s="119"/>
      <c r="B14" s="120">
        <f t="shared" si="2"/>
        <v>0.27000000000000007</v>
      </c>
      <c r="C14" s="121">
        <f t="shared" si="0"/>
        <v>-2.8235294117647053E-2</v>
      </c>
      <c r="D14" s="121">
        <f t="shared" si="1"/>
        <v>-6.551724137931033E-3</v>
      </c>
    </row>
    <row r="15" spans="1:4" ht="13.5" customHeight="1">
      <c r="A15" s="119"/>
      <c r="B15" s="120">
        <f t="shared" si="2"/>
        <v>0.28000000000000008</v>
      </c>
      <c r="C15" s="121">
        <f t="shared" si="0"/>
        <v>-2.7058823529411757E-2</v>
      </c>
      <c r="D15" s="121">
        <f t="shared" si="1"/>
        <v>-6.2068965517241359E-3</v>
      </c>
    </row>
    <row r="16" spans="1:4" ht="13.5" customHeight="1">
      <c r="A16" s="119"/>
      <c r="B16" s="120">
        <f t="shared" si="2"/>
        <v>0.29000000000000009</v>
      </c>
      <c r="C16" s="121">
        <f t="shared" si="0"/>
        <v>-2.5882352941176461E-2</v>
      </c>
      <c r="D16" s="121">
        <f t="shared" si="1"/>
        <v>-5.8620689655172389E-3</v>
      </c>
    </row>
    <row r="17" spans="1:4" ht="13.5" customHeight="1">
      <c r="A17" s="119"/>
      <c r="B17" s="120">
        <f t="shared" si="2"/>
        <v>0.3000000000000001</v>
      </c>
      <c r="C17" s="121">
        <f t="shared" si="0"/>
        <v>-2.4705882352941168E-2</v>
      </c>
      <c r="D17" s="121">
        <f t="shared" si="1"/>
        <v>-5.5172413793103418E-3</v>
      </c>
    </row>
    <row r="18" spans="1:4" ht="13.5" customHeight="1">
      <c r="A18" s="119"/>
      <c r="B18" s="120">
        <f t="shared" si="2"/>
        <v>0.31000000000000011</v>
      </c>
      <c r="C18" s="121">
        <f t="shared" si="0"/>
        <v>-2.3529411764705872E-2</v>
      </c>
      <c r="D18" s="121">
        <f t="shared" si="1"/>
        <v>-5.1724137931034456E-3</v>
      </c>
    </row>
    <row r="19" spans="1:4" ht="13.5" customHeight="1">
      <c r="A19" s="119"/>
      <c r="B19" s="120">
        <f t="shared" si="2"/>
        <v>0.32000000000000012</v>
      </c>
      <c r="C19" s="121">
        <f t="shared" si="0"/>
        <v>-2.2352941176470575E-2</v>
      </c>
      <c r="D19" s="121">
        <f t="shared" si="1"/>
        <v>-4.8275862068965485E-3</v>
      </c>
    </row>
    <row r="20" spans="1:4" ht="13.5" customHeight="1">
      <c r="A20" s="119"/>
      <c r="B20" s="120">
        <f t="shared" si="2"/>
        <v>0.33000000000000013</v>
      </c>
      <c r="C20" s="121">
        <f t="shared" si="0"/>
        <v>-2.1176470588235279E-2</v>
      </c>
      <c r="D20" s="121">
        <f t="shared" si="1"/>
        <v>-4.4827586206896515E-3</v>
      </c>
    </row>
    <row r="21" spans="1:4" ht="13.5" customHeight="1">
      <c r="A21" s="119"/>
      <c r="B21" s="120">
        <f t="shared" si="2"/>
        <v>0.34000000000000014</v>
      </c>
      <c r="C21" s="121">
        <f t="shared" si="0"/>
        <v>-1.9999999999999983E-2</v>
      </c>
      <c r="D21" s="121">
        <f t="shared" si="1"/>
        <v>-4.1379310344827544E-3</v>
      </c>
    </row>
    <row r="22" spans="1:4" ht="13.5" customHeight="1">
      <c r="A22" s="119"/>
      <c r="B22" s="120">
        <f t="shared" si="2"/>
        <v>0.35000000000000014</v>
      </c>
      <c r="C22" s="121">
        <f t="shared" si="0"/>
        <v>-1.882352941176469E-2</v>
      </c>
      <c r="D22" s="121">
        <f t="shared" si="1"/>
        <v>-3.7931034482758582E-3</v>
      </c>
    </row>
    <row r="23" spans="1:4" ht="13.5" customHeight="1">
      <c r="A23" s="119"/>
      <c r="B23" s="120">
        <f t="shared" si="2"/>
        <v>0.36000000000000015</v>
      </c>
      <c r="C23" s="121">
        <f t="shared" si="0"/>
        <v>-1.7647058823529394E-2</v>
      </c>
      <c r="D23" s="121">
        <f t="shared" si="1"/>
        <v>-3.4482758620689611E-3</v>
      </c>
    </row>
    <row r="24" spans="1:4" ht="13.5" customHeight="1">
      <c r="A24" s="119"/>
      <c r="B24" s="120">
        <f t="shared" si="2"/>
        <v>0.37000000000000016</v>
      </c>
      <c r="C24" s="121">
        <f t="shared" si="0"/>
        <v>-1.6470588235294098E-2</v>
      </c>
      <c r="D24" s="121">
        <f t="shared" si="1"/>
        <v>-3.1034482758620641E-3</v>
      </c>
    </row>
    <row r="25" spans="1:4" ht="13.5" customHeight="1">
      <c r="A25" s="119"/>
      <c r="B25" s="120">
        <f t="shared" si="2"/>
        <v>0.38000000000000017</v>
      </c>
      <c r="C25" s="121">
        <f t="shared" si="0"/>
        <v>-1.5294117647058802E-2</v>
      </c>
      <c r="D25" s="121">
        <f t="shared" si="1"/>
        <v>-2.758620689655167E-3</v>
      </c>
    </row>
    <row r="26" spans="1:4" ht="13.5" customHeight="1">
      <c r="A26" s="119"/>
      <c r="B26" s="120">
        <f t="shared" si="2"/>
        <v>0.39000000000000018</v>
      </c>
      <c r="C26" s="121">
        <f t="shared" si="0"/>
        <v>-1.4117647058823509E-2</v>
      </c>
      <c r="D26" s="121">
        <f t="shared" si="1"/>
        <v>-2.4137931034482708E-3</v>
      </c>
    </row>
    <row r="27" spans="1:4" ht="13.5" customHeight="1">
      <c r="A27" s="119"/>
      <c r="B27" s="120">
        <f t="shared" si="2"/>
        <v>0.40000000000000019</v>
      </c>
      <c r="C27" s="121">
        <f t="shared" si="0"/>
        <v>-1.2941176470588213E-2</v>
      </c>
      <c r="D27" s="121">
        <f t="shared" si="1"/>
        <v>-2.0689655172413737E-3</v>
      </c>
    </row>
    <row r="28" spans="1:4" ht="13.5" customHeight="1">
      <c r="A28" s="119"/>
      <c r="B28" s="120">
        <f t="shared" si="2"/>
        <v>0.4100000000000002</v>
      </c>
      <c r="C28" s="121">
        <f t="shared" si="0"/>
        <v>-1.1764705882352917E-2</v>
      </c>
      <c r="D28" s="121">
        <f t="shared" si="1"/>
        <v>-1.7241379310344775E-3</v>
      </c>
    </row>
    <row r="29" spans="1:4" ht="13.5" customHeight="1">
      <c r="A29" s="119"/>
      <c r="B29" s="120">
        <f t="shared" si="2"/>
        <v>0.42000000000000021</v>
      </c>
      <c r="C29" s="121">
        <f t="shared" si="0"/>
        <v>-1.0588235294117617E-2</v>
      </c>
      <c r="D29" s="121">
        <f t="shared" si="1"/>
        <v>-1.3793103448275796E-3</v>
      </c>
    </row>
    <row r="30" spans="1:4" ht="13.5" customHeight="1">
      <c r="A30" s="119"/>
      <c r="B30" s="120">
        <f t="shared" si="2"/>
        <v>0.43000000000000022</v>
      </c>
      <c r="C30" s="121">
        <f t="shared" si="0"/>
        <v>-9.4117647058823244E-3</v>
      </c>
      <c r="D30" s="121">
        <f t="shared" si="1"/>
        <v>-1.0344827586206817E-3</v>
      </c>
    </row>
    <row r="31" spans="1:4" ht="13.5" customHeight="1">
      <c r="A31" s="119"/>
      <c r="B31" s="120">
        <f t="shared" si="2"/>
        <v>0.44000000000000022</v>
      </c>
      <c r="C31" s="121">
        <f t="shared" si="0"/>
        <v>-8.2352941176470282E-3</v>
      </c>
      <c r="D31" s="121">
        <f t="shared" si="1"/>
        <v>-6.8965517241378546E-4</v>
      </c>
    </row>
    <row r="32" spans="1:4" ht="13.5" customHeight="1">
      <c r="A32" s="119"/>
      <c r="B32" s="120">
        <f t="shared" si="2"/>
        <v>0.45000000000000023</v>
      </c>
      <c r="C32" s="121">
        <f t="shared" si="0"/>
        <v>-7.0588235294117355E-3</v>
      </c>
      <c r="D32" s="121">
        <f t="shared" si="1"/>
        <v>-3.4482758620688753E-4</v>
      </c>
    </row>
    <row r="33" spans="1:4" ht="13.5" customHeight="1">
      <c r="A33" s="119"/>
      <c r="B33" s="120">
        <f t="shared" si="2"/>
        <v>0.46000000000000024</v>
      </c>
      <c r="C33" s="121">
        <f t="shared" si="0"/>
        <v>-5.8823529411764358E-3</v>
      </c>
      <c r="D33" s="122">
        <f t="shared" si="1"/>
        <v>0</v>
      </c>
    </row>
    <row r="34" spans="1:4" ht="13.5" customHeight="1">
      <c r="A34" s="119"/>
      <c r="B34" s="120">
        <f t="shared" si="2"/>
        <v>0.47000000000000025</v>
      </c>
      <c r="C34" s="121">
        <f t="shared" si="0"/>
        <v>-4.7058823529411431E-3</v>
      </c>
      <c r="D34" s="122">
        <v>0</v>
      </c>
    </row>
    <row r="35" spans="1:4" ht="13.5" customHeight="1">
      <c r="A35" s="119"/>
      <c r="B35" s="120">
        <f t="shared" si="2"/>
        <v>0.48000000000000026</v>
      </c>
      <c r="C35" s="121">
        <f t="shared" si="0"/>
        <v>-3.5294117647058504E-3</v>
      </c>
      <c r="D35" s="122">
        <v>0</v>
      </c>
    </row>
    <row r="36" spans="1:4" ht="13.5" customHeight="1">
      <c r="A36" s="119"/>
      <c r="B36" s="120">
        <f t="shared" si="2"/>
        <v>0.49000000000000027</v>
      </c>
      <c r="C36" s="121">
        <f t="shared" si="0"/>
        <v>-2.3529411764705507E-3</v>
      </c>
      <c r="D36" s="122">
        <v>0</v>
      </c>
    </row>
    <row r="37" spans="1:4" ht="13.5" customHeight="1">
      <c r="A37" s="119"/>
      <c r="B37" s="120">
        <f t="shared" si="2"/>
        <v>0.50000000000000022</v>
      </c>
      <c r="C37" s="121">
        <f t="shared" si="0"/>
        <v>-1.1764705882352719E-3</v>
      </c>
      <c r="D37" s="122">
        <v>0</v>
      </c>
    </row>
    <row r="38" spans="1:4" ht="13.5" customHeight="1">
      <c r="A38" s="119"/>
      <c r="B38" s="120">
        <f t="shared" si="2"/>
        <v>0.51000000000000023</v>
      </c>
      <c r="C38" s="122">
        <f t="shared" si="0"/>
        <v>0</v>
      </c>
      <c r="D38" s="122">
        <v>0</v>
      </c>
    </row>
    <row r="39" spans="1:4" ht="13.5" customHeight="1">
      <c r="A39" s="119"/>
      <c r="B39" s="120">
        <f t="shared" si="2"/>
        <v>0.52000000000000024</v>
      </c>
      <c r="C39" s="122">
        <v>0</v>
      </c>
      <c r="D39" s="122">
        <v>0</v>
      </c>
    </row>
    <row r="40" spans="1:4" ht="13.5" customHeight="1">
      <c r="A40" s="119"/>
      <c r="B40" s="120">
        <f t="shared" si="2"/>
        <v>0.53000000000000025</v>
      </c>
      <c r="C40" s="122">
        <v>0</v>
      </c>
      <c r="D40" s="122">
        <v>0</v>
      </c>
    </row>
    <row r="41" spans="1:4" ht="13.5" customHeight="1">
      <c r="A41" s="119"/>
      <c r="B41" s="120">
        <f t="shared" si="2"/>
        <v>0.54000000000000026</v>
      </c>
      <c r="C41" s="122">
        <v>0</v>
      </c>
      <c r="D41" s="122">
        <v>0</v>
      </c>
    </row>
    <row r="42" spans="1:4" ht="13.5" customHeight="1">
      <c r="A42" s="119"/>
      <c r="B42" s="120">
        <f t="shared" si="2"/>
        <v>0.55000000000000027</v>
      </c>
      <c r="C42" s="122">
        <v>0</v>
      </c>
      <c r="D42" s="122">
        <v>0</v>
      </c>
    </row>
    <row r="43" spans="1:4" ht="13.5" customHeight="1">
      <c r="A43" s="119"/>
      <c r="B43" s="120">
        <f t="shared" si="2"/>
        <v>0.56000000000000028</v>
      </c>
      <c r="C43" s="122">
        <v>0</v>
      </c>
      <c r="D43" s="122">
        <v>0</v>
      </c>
    </row>
    <row r="44" spans="1:4" ht="13.5" customHeight="1">
      <c r="A44" s="119"/>
      <c r="B44" s="120">
        <f t="shared" si="2"/>
        <v>0.57000000000000028</v>
      </c>
      <c r="C44" s="122">
        <v>0</v>
      </c>
      <c r="D44" s="122">
        <v>0</v>
      </c>
    </row>
    <row r="45" spans="1:4" ht="13.5" customHeight="1">
      <c r="A45" s="119"/>
      <c r="B45" s="120">
        <f t="shared" si="2"/>
        <v>0.58000000000000029</v>
      </c>
      <c r="C45" s="122">
        <v>0</v>
      </c>
      <c r="D45" s="122">
        <v>0</v>
      </c>
    </row>
    <row r="46" spans="1:4" ht="13.5" customHeight="1">
      <c r="A46" s="119"/>
      <c r="B46" s="120">
        <f t="shared" si="2"/>
        <v>0.5900000000000003</v>
      </c>
      <c r="C46" s="122">
        <v>0</v>
      </c>
      <c r="D46" s="122">
        <v>0</v>
      </c>
    </row>
    <row r="47" spans="1:4" ht="13.5" customHeight="1">
      <c r="A47" s="119"/>
      <c r="B47" s="120">
        <f t="shared" si="2"/>
        <v>0.60000000000000031</v>
      </c>
      <c r="C47" s="122">
        <v>0</v>
      </c>
      <c r="D47" s="122">
        <v>0</v>
      </c>
    </row>
    <row r="48" spans="1:4" ht="13.5" customHeight="1">
      <c r="A48" s="119"/>
      <c r="B48" s="120">
        <f t="shared" si="2"/>
        <v>0.61000000000000032</v>
      </c>
      <c r="C48" s="122">
        <v>0</v>
      </c>
      <c r="D48" s="122">
        <f>$D$67- ((B48-$B$67)*($D$67/($D$70-$B$67)))</f>
        <v>1.7347234759768071E-17</v>
      </c>
    </row>
    <row r="49" spans="1:4" ht="13.5" customHeight="1">
      <c r="A49" s="119"/>
      <c r="B49" s="120">
        <f t="shared" si="2"/>
        <v>0.62000000000000033</v>
      </c>
      <c r="C49" s="122">
        <v>0</v>
      </c>
      <c r="D49" s="123">
        <f>$D$67- ((B49-$B$67)*($D$67/($D$70-$B$67)))</f>
        <v>5.2631578947370285E-4</v>
      </c>
    </row>
    <row r="50" spans="1:4" ht="13.5" customHeight="1">
      <c r="A50" s="119"/>
      <c r="B50" s="120">
        <f t="shared" si="2"/>
        <v>0.63000000000000034</v>
      </c>
      <c r="C50" s="122">
        <v>0</v>
      </c>
      <c r="D50" s="123">
        <f>$D$67- ((B50-$B$67)*($D$67/($D$70-$B$67)))</f>
        <v>1.0526315789473866E-3</v>
      </c>
    </row>
    <row r="51" spans="1:4" ht="13.5" customHeight="1">
      <c r="A51" s="119"/>
      <c r="B51" s="120">
        <f t="shared" si="2"/>
        <v>0.64000000000000035</v>
      </c>
      <c r="C51" s="122">
        <v>0</v>
      </c>
      <c r="D51" s="123">
        <f t="shared" ref="D51:D62" si="3">$D$67- ((B51-$B$67)*($D$67/($D$70-$B$67)))</f>
        <v>1.5789473684210721E-3</v>
      </c>
    </row>
    <row r="52" spans="1:4" ht="13.5" customHeight="1">
      <c r="A52" s="119"/>
      <c r="B52" s="120">
        <f t="shared" si="2"/>
        <v>0.65000000000000036</v>
      </c>
      <c r="C52" s="122">
        <v>0</v>
      </c>
      <c r="D52" s="123">
        <f t="shared" si="3"/>
        <v>2.1052631578947559E-3</v>
      </c>
    </row>
    <row r="53" spans="1:4" ht="13.5" customHeight="1">
      <c r="A53" s="119"/>
      <c r="B53" s="120">
        <f t="shared" si="2"/>
        <v>0.66000000000000036</v>
      </c>
      <c r="C53" s="122">
        <v>0</v>
      </c>
      <c r="D53" s="123">
        <f t="shared" si="3"/>
        <v>2.6315789473684405E-3</v>
      </c>
    </row>
    <row r="54" spans="1:4" ht="13.5" customHeight="1">
      <c r="A54" s="119"/>
      <c r="B54" s="120">
        <f t="shared" si="2"/>
        <v>0.67000000000000037</v>
      </c>
      <c r="C54" s="122">
        <v>0</v>
      </c>
      <c r="D54" s="123">
        <f t="shared" si="3"/>
        <v>3.1578947368421251E-3</v>
      </c>
    </row>
    <row r="55" spans="1:4" ht="13.5" customHeight="1">
      <c r="A55" s="119"/>
      <c r="B55" s="120">
        <f t="shared" si="2"/>
        <v>0.68000000000000038</v>
      </c>
      <c r="C55" s="122">
        <v>0</v>
      </c>
      <c r="D55" s="123">
        <f t="shared" si="3"/>
        <v>3.6842105263158098E-3</v>
      </c>
    </row>
    <row r="56" spans="1:4" ht="13.5" customHeight="1">
      <c r="A56" s="119"/>
      <c r="B56" s="120">
        <f t="shared" si="2"/>
        <v>0.69000000000000039</v>
      </c>
      <c r="C56" s="122">
        <v>0</v>
      </c>
      <c r="D56" s="123">
        <f t="shared" si="3"/>
        <v>4.2105263157894935E-3</v>
      </c>
    </row>
    <row r="57" spans="1:4" ht="13.5" customHeight="1">
      <c r="A57" s="119"/>
      <c r="B57" s="120">
        <f t="shared" si="2"/>
        <v>0.7000000000000004</v>
      </c>
      <c r="C57" s="122">
        <v>0</v>
      </c>
      <c r="D57" s="123">
        <f t="shared" si="3"/>
        <v>4.7368421052631782E-3</v>
      </c>
    </row>
    <row r="58" spans="1:4" ht="13.5" customHeight="1">
      <c r="A58" s="119"/>
      <c r="B58" s="120">
        <f t="shared" si="2"/>
        <v>0.71000000000000041</v>
      </c>
      <c r="C58" s="122">
        <v>0</v>
      </c>
      <c r="D58" s="123">
        <f t="shared" si="3"/>
        <v>5.2631578947368628E-3</v>
      </c>
    </row>
    <row r="59" spans="1:4" ht="13.5" customHeight="1">
      <c r="A59" s="119"/>
      <c r="B59" s="120">
        <f t="shared" si="2"/>
        <v>0.72000000000000042</v>
      </c>
      <c r="C59" s="122">
        <v>0</v>
      </c>
      <c r="D59" s="123">
        <f t="shared" si="3"/>
        <v>5.7894736842105474E-3</v>
      </c>
    </row>
    <row r="60" spans="1:4" ht="13.5" customHeight="1">
      <c r="A60" s="119"/>
      <c r="B60" s="120">
        <f t="shared" si="2"/>
        <v>0.73000000000000043</v>
      </c>
      <c r="C60" s="122">
        <v>0</v>
      </c>
      <c r="D60" s="123">
        <f t="shared" si="3"/>
        <v>6.3157894736842321E-3</v>
      </c>
    </row>
    <row r="61" spans="1:4" ht="13.5" customHeight="1">
      <c r="A61" s="119"/>
      <c r="B61" s="120">
        <f t="shared" si="2"/>
        <v>0.74000000000000044</v>
      </c>
      <c r="C61" s="122">
        <v>0</v>
      </c>
      <c r="D61" s="123">
        <f t="shared" si="3"/>
        <v>6.8421052631579167E-3</v>
      </c>
    </row>
    <row r="62" spans="1:4" ht="13.5" customHeight="1">
      <c r="A62" s="119"/>
      <c r="B62" s="120">
        <f t="shared" si="2"/>
        <v>0.75000000000000044</v>
      </c>
      <c r="C62" s="122">
        <v>0</v>
      </c>
      <c r="D62" s="123">
        <f t="shared" si="3"/>
        <v>7.3684210526316005E-3</v>
      </c>
    </row>
    <row r="63" spans="1:4" ht="13.5" customHeight="1">
      <c r="A63" s="119"/>
      <c r="B63" s="120">
        <f>B62+0.01</f>
        <v>0.76000000000000045</v>
      </c>
      <c r="C63" s="122">
        <v>0</v>
      </c>
      <c r="D63" s="123">
        <f>$D$67- ((B63-$B$67)*($D$67/($D$70-$B$67)))</f>
        <v>7.894736842105286E-3</v>
      </c>
    </row>
    <row r="64" spans="1:4" ht="13.5" customHeight="1">
      <c r="A64" s="119"/>
      <c r="B64" s="120">
        <f>B63+0.01</f>
        <v>0.77000000000000046</v>
      </c>
      <c r="C64" s="122">
        <v>0</v>
      </c>
      <c r="D64" s="123">
        <f>$D$67- ((B64-$B$67)*($D$67/($D$70-$B$67)))</f>
        <v>8.4210526315789697E-3</v>
      </c>
    </row>
    <row r="65" spans="1:4" ht="13.5" customHeight="1">
      <c r="A65" s="119"/>
      <c r="B65" s="120">
        <f>B64+0.01</f>
        <v>0.78000000000000047</v>
      </c>
      <c r="C65" s="122">
        <v>0</v>
      </c>
      <c r="D65" s="123">
        <f>$D$67- ((B65-$B$67)*($D$67/($D$70-$B$67)))</f>
        <v>8.9473684210526552E-3</v>
      </c>
    </row>
    <row r="66" spans="1:4" ht="13.5" customHeight="1">
      <c r="A66" s="119"/>
      <c r="B66" s="120">
        <f>B65+0.01</f>
        <v>0.79000000000000048</v>
      </c>
      <c r="C66" s="122">
        <v>0</v>
      </c>
      <c r="D66" s="123">
        <f>$D$67- ((B66-$B$67)*($D$67/($D$70-$B$67)))</f>
        <v>9.473684210526339E-3</v>
      </c>
    </row>
    <row r="67" spans="1:4" ht="27.75" customHeight="1">
      <c r="A67" s="116" t="s">
        <v>151</v>
      </c>
      <c r="B67" s="117">
        <v>0.8</v>
      </c>
      <c r="C67" s="122">
        <v>0</v>
      </c>
      <c r="D67" s="123">
        <v>0.01</v>
      </c>
    </row>
    <row r="69" spans="1:4" ht="13.5" customHeight="1">
      <c r="A69" s="124" t="s">
        <v>152</v>
      </c>
      <c r="B69" s="125"/>
      <c r="C69" s="126">
        <f>'[3]A-Scaling Parameters'!C5</f>
        <v>0.51</v>
      </c>
      <c r="D69" s="126">
        <f>'[3]A-Scaling Parameters'!C6</f>
        <v>0.46</v>
      </c>
    </row>
    <row r="70" spans="1:4" ht="13.5" customHeight="1">
      <c r="A70" s="124" t="s">
        <v>153</v>
      </c>
      <c r="B70" s="125"/>
      <c r="C70" s="126" t="s">
        <v>154</v>
      </c>
      <c r="D70" s="126">
        <v>0.61</v>
      </c>
    </row>
    <row r="71" spans="1:4" ht="13.5" customHeight="1">
      <c r="A71" s="127" t="s">
        <v>155</v>
      </c>
      <c r="B71" s="127"/>
      <c r="C71" s="127"/>
      <c r="D71" s="127"/>
    </row>
    <row r="72" spans="1:4">
      <c r="A72" s="128"/>
      <c r="B72" s="128"/>
      <c r="C72" s="128"/>
      <c r="D72" s="128"/>
    </row>
  </sheetData>
  <mergeCells count="6">
    <mergeCell ref="A1:D1"/>
    <mergeCell ref="A2:D2"/>
    <mergeCell ref="A3:B3"/>
    <mergeCell ref="A69:B69"/>
    <mergeCell ref="A70:B70"/>
    <mergeCell ref="A71:D72"/>
  </mergeCells>
  <pageMargins left="0.5" right="0.5" top="0.5" bottom="0.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64C375-9600-460B-80B3-47062DA393BE}"/>
</file>

<file path=customXml/itemProps2.xml><?xml version="1.0" encoding="utf-8"?>
<ds:datastoreItem xmlns:ds="http://schemas.openxmlformats.org/officeDocument/2006/customXml" ds:itemID="{5326F7AC-5DDB-45FB-B796-040E957914E7}"/>
</file>

<file path=customXml/itemProps3.xml><?xml version="1.0" encoding="utf-8"?>
<ds:datastoreItem xmlns:ds="http://schemas.openxmlformats.org/officeDocument/2006/customXml" ds:itemID="{029A0788-CE4D-46E6-A6C6-575EDA594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Appendix III</vt:lpstr>
      <vt:lpstr>Appendix IV</vt:lpstr>
      <vt:lpstr>Appendix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2015-01-07T16:49:22Z</dcterms:created>
  <dcterms:modified xsi:type="dcterms:W3CDTF">2015-01-07T17:56:00Z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