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https://mdhscrc-my.sharepoint.com/personal/astrong_hscrc_maryland_gov/Documents/Desktop/Working Files/FY 2024 Assessment Calculations - TEMP/FY 2024 CRISP Calc - REVIEW/"/>
    </mc:Choice>
  </mc:AlternateContent>
  <xr:revisionPtr revIDLastSave="21" documentId="8_{98F85187-18E0-4C71-9C7F-921C930E88A8}" xr6:coauthVersionLast="47" xr6:coauthVersionMax="47" xr10:uidLastSave="{51556B04-36B1-40AC-9436-74D98E1C6FBE}"/>
  <bookViews>
    <workbookView xWindow="55140" yWindow="0" windowWidth="21660" windowHeight="16680" xr2:uid="{00000000-000D-0000-FFFF-FFFF00000000}"/>
  </bookViews>
  <sheets>
    <sheet name="FY2024" sheetId="2" r:id="rId1"/>
    <sheet name="Sheet1" sheetId="3" r:id="rId2"/>
  </sheets>
  <externalReferences>
    <externalReference r:id="rId3"/>
  </externalReferences>
  <definedNames>
    <definedName name="hospid2">'[1]Hosp. I.D.'!$A$5:$C$66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" i="3" l="1"/>
  <c r="G4" i="3"/>
  <c r="D14" i="2" s="1"/>
  <c r="G5" i="3"/>
  <c r="G6" i="3"/>
  <c r="D16" i="2" s="1"/>
  <c r="G7" i="3"/>
  <c r="G8" i="3"/>
  <c r="D18" i="2" s="1"/>
  <c r="G9" i="3"/>
  <c r="G10" i="3"/>
  <c r="G11" i="3"/>
  <c r="G12" i="3"/>
  <c r="G13" i="3"/>
  <c r="D23" i="2" s="1"/>
  <c r="G14" i="3"/>
  <c r="D24" i="2" s="1"/>
  <c r="G15" i="3"/>
  <c r="D25" i="2" s="1"/>
  <c r="G16" i="3"/>
  <c r="D26" i="2" s="1"/>
  <c r="G17" i="3"/>
  <c r="D27" i="2" s="1"/>
  <c r="G18" i="3"/>
  <c r="D28" i="2" s="1"/>
  <c r="G19" i="3"/>
  <c r="G20" i="3"/>
  <c r="D30" i="2" s="1"/>
  <c r="G21" i="3"/>
  <c r="G22" i="3"/>
  <c r="D32" i="2" s="1"/>
  <c r="G23" i="3"/>
  <c r="G24" i="3"/>
  <c r="G25" i="3"/>
  <c r="G26" i="3"/>
  <c r="G27" i="3"/>
  <c r="G28" i="3"/>
  <c r="G29" i="3"/>
  <c r="G30" i="3"/>
  <c r="D40" i="2" s="1"/>
  <c r="G31" i="3"/>
  <c r="D41" i="2" s="1"/>
  <c r="G32" i="3"/>
  <c r="D42" i="2" s="1"/>
  <c r="G33" i="3"/>
  <c r="D43" i="2" s="1"/>
  <c r="G34" i="3"/>
  <c r="D44" i="2" s="1"/>
  <c r="G35" i="3"/>
  <c r="G36" i="3"/>
  <c r="G37" i="3"/>
  <c r="G38" i="3"/>
  <c r="D48" i="2" s="1"/>
  <c r="G39" i="3"/>
  <c r="G40" i="3"/>
  <c r="G41" i="3"/>
  <c r="G42" i="3"/>
  <c r="G43" i="3"/>
  <c r="G44" i="3"/>
  <c r="D54" i="2" s="1"/>
  <c r="G45" i="3"/>
  <c r="G46" i="3"/>
  <c r="D56" i="2" s="1"/>
  <c r="G47" i="3"/>
  <c r="D57" i="2" s="1"/>
  <c r="G48" i="3"/>
  <c r="D58" i="2" s="1"/>
  <c r="G49" i="3"/>
  <c r="D59" i="2" s="1"/>
  <c r="G50" i="3"/>
  <c r="D60" i="2" s="1"/>
  <c r="G51" i="3"/>
  <c r="G52" i="3"/>
  <c r="D62" i="2" s="1"/>
  <c r="G53" i="3"/>
  <c r="G54" i="3"/>
  <c r="G55" i="3"/>
  <c r="G56" i="3"/>
  <c r="G2" i="3"/>
  <c r="D12" i="2" s="1"/>
  <c r="D13" i="2"/>
  <c r="D15" i="2"/>
  <c r="D17" i="2"/>
  <c r="D19" i="2"/>
  <c r="D20" i="2"/>
  <c r="D21" i="2"/>
  <c r="D22" i="2"/>
  <c r="D29" i="2"/>
  <c r="D31" i="2"/>
  <c r="D33" i="2"/>
  <c r="D34" i="2"/>
  <c r="D35" i="2"/>
  <c r="D36" i="2"/>
  <c r="D37" i="2"/>
  <c r="D38" i="2"/>
  <c r="D39" i="2"/>
  <c r="D45" i="2"/>
  <c r="D47" i="2"/>
  <c r="D49" i="2"/>
  <c r="D50" i="2"/>
  <c r="D51" i="2"/>
  <c r="D52" i="2"/>
  <c r="D53" i="2"/>
  <c r="D55" i="2"/>
  <c r="D61" i="2"/>
  <c r="D63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12" i="2"/>
  <c r="D64" i="2" l="1"/>
  <c r="C64" i="2"/>
  <c r="E6" i="2"/>
  <c r="E12" i="2" l="1"/>
  <c r="F21" i="2"/>
  <c r="E16" i="2"/>
  <c r="E32" i="2"/>
  <c r="E48" i="2"/>
  <c r="E20" i="2"/>
  <c r="E36" i="2"/>
  <c r="E52" i="2"/>
  <c r="E24" i="2"/>
  <c r="E40" i="2"/>
  <c r="E56" i="2"/>
  <c r="E28" i="2"/>
  <c r="E44" i="2"/>
  <c r="E60" i="2"/>
  <c r="E13" i="2"/>
  <c r="E17" i="2"/>
  <c r="E21" i="2"/>
  <c r="E25" i="2"/>
  <c r="E29" i="2"/>
  <c r="E33" i="2"/>
  <c r="E37" i="2"/>
  <c r="E41" i="2"/>
  <c r="E45" i="2"/>
  <c r="E49" i="2"/>
  <c r="E53" i="2"/>
  <c r="E57" i="2"/>
  <c r="E61" i="2"/>
  <c r="F12" i="2"/>
  <c r="F26" i="2"/>
  <c r="F30" i="2"/>
  <c r="F34" i="2"/>
  <c r="F38" i="2"/>
  <c r="F42" i="2"/>
  <c r="F46" i="2"/>
  <c r="F50" i="2"/>
  <c r="F54" i="2"/>
  <c r="F58" i="2"/>
  <c r="F62" i="2"/>
  <c r="F15" i="2"/>
  <c r="F19" i="2"/>
  <c r="F29" i="2"/>
  <c r="F37" i="2"/>
  <c r="F45" i="2"/>
  <c r="F53" i="2"/>
  <c r="F57" i="2"/>
  <c r="F61" i="2"/>
  <c r="F14" i="2"/>
  <c r="F18" i="2"/>
  <c r="F22" i="2"/>
  <c r="E14" i="2"/>
  <c r="E18" i="2"/>
  <c r="E22" i="2"/>
  <c r="E26" i="2"/>
  <c r="E30" i="2"/>
  <c r="E34" i="2"/>
  <c r="E38" i="2"/>
  <c r="E42" i="2"/>
  <c r="E46" i="2"/>
  <c r="E50" i="2"/>
  <c r="E54" i="2"/>
  <c r="E58" i="2"/>
  <c r="E62" i="2"/>
  <c r="F23" i="2"/>
  <c r="F27" i="2"/>
  <c r="F31" i="2"/>
  <c r="F35" i="2"/>
  <c r="F39" i="2"/>
  <c r="F43" i="2"/>
  <c r="F47" i="2"/>
  <c r="F51" i="2"/>
  <c r="F55" i="2"/>
  <c r="F59" i="2"/>
  <c r="F63" i="2"/>
  <c r="F16" i="2"/>
  <c r="F20" i="2"/>
  <c r="F25" i="2"/>
  <c r="F33" i="2"/>
  <c r="F41" i="2"/>
  <c r="F49" i="2"/>
  <c r="E15" i="2"/>
  <c r="E19" i="2"/>
  <c r="E23" i="2"/>
  <c r="E27" i="2"/>
  <c r="E31" i="2"/>
  <c r="E35" i="2"/>
  <c r="E39" i="2"/>
  <c r="E43" i="2"/>
  <c r="E47" i="2"/>
  <c r="E51" i="2"/>
  <c r="E55" i="2"/>
  <c r="E59" i="2"/>
  <c r="E63" i="2"/>
  <c r="F24" i="2"/>
  <c r="F28" i="2"/>
  <c r="F32" i="2"/>
  <c r="F36" i="2"/>
  <c r="F40" i="2"/>
  <c r="F44" i="2"/>
  <c r="F48" i="2"/>
  <c r="F52" i="2"/>
  <c r="F56" i="2"/>
  <c r="F60" i="2"/>
  <c r="F13" i="2"/>
  <c r="F17" i="2"/>
  <c r="G38" i="2" l="1"/>
  <c r="H38" i="2" s="1"/>
  <c r="G34" i="2"/>
  <c r="H34" i="2" s="1"/>
  <c r="G30" i="2"/>
  <c r="H30" i="2" s="1"/>
  <c r="G26" i="2"/>
  <c r="H26" i="2" s="1"/>
  <c r="G52" i="2"/>
  <c r="H52" i="2" s="1"/>
  <c r="G62" i="2"/>
  <c r="H62" i="2" s="1"/>
  <c r="G58" i="2"/>
  <c r="H58" i="2" s="1"/>
  <c r="G54" i="2"/>
  <c r="H54" i="2" s="1"/>
  <c r="G50" i="2"/>
  <c r="H50" i="2" s="1"/>
  <c r="G46" i="2"/>
  <c r="H46" i="2" s="1"/>
  <c r="G42" i="2"/>
  <c r="H42" i="2" s="1"/>
  <c r="G21" i="2"/>
  <c r="H21" i="2" s="1"/>
  <c r="G28" i="2"/>
  <c r="H28" i="2" s="1"/>
  <c r="G56" i="2"/>
  <c r="H56" i="2" s="1"/>
  <c r="G19" i="2"/>
  <c r="H19" i="2" s="1"/>
  <c r="G53" i="2"/>
  <c r="H53" i="2" s="1"/>
  <c r="G24" i="2"/>
  <c r="H24" i="2" s="1"/>
  <c r="G32" i="2"/>
  <c r="H32" i="2" s="1"/>
  <c r="G16" i="2"/>
  <c r="H16" i="2" s="1"/>
  <c r="G36" i="2"/>
  <c r="H36" i="2" s="1"/>
  <c r="G59" i="2"/>
  <c r="H59" i="2" s="1"/>
  <c r="G43" i="2"/>
  <c r="H43" i="2" s="1"/>
  <c r="G27" i="2"/>
  <c r="H27" i="2" s="1"/>
  <c r="G20" i="2"/>
  <c r="H20" i="2" s="1"/>
  <c r="G18" i="2"/>
  <c r="H18" i="2" s="1"/>
  <c r="G61" i="2"/>
  <c r="H61" i="2" s="1"/>
  <c r="G29" i="2"/>
  <c r="H29" i="2" s="1"/>
  <c r="G48" i="2"/>
  <c r="H48" i="2" s="1"/>
  <c r="G44" i="2"/>
  <c r="H44" i="2" s="1"/>
  <c r="G57" i="2"/>
  <c r="H57" i="2" s="1"/>
  <c r="G25" i="2"/>
  <c r="H25" i="2" s="1"/>
  <c r="G60" i="2"/>
  <c r="H60" i="2" s="1"/>
  <c r="G40" i="2"/>
  <c r="H40" i="2" s="1"/>
  <c r="G45" i="2"/>
  <c r="H45" i="2" s="1"/>
  <c r="G55" i="2"/>
  <c r="H55" i="2" s="1"/>
  <c r="G23" i="2"/>
  <c r="H23" i="2" s="1"/>
  <c r="G41" i="2"/>
  <c r="H41" i="2" s="1"/>
  <c r="G35" i="2"/>
  <c r="H35" i="2" s="1"/>
  <c r="G37" i="2"/>
  <c r="H37" i="2" s="1"/>
  <c r="E64" i="2"/>
  <c r="G13" i="2"/>
  <c r="H13" i="2" s="1"/>
  <c r="G39" i="2"/>
  <c r="H39" i="2" s="1"/>
  <c r="G14" i="2"/>
  <c r="H14" i="2" s="1"/>
  <c r="G51" i="2"/>
  <c r="H51" i="2" s="1"/>
  <c r="G63" i="2"/>
  <c r="H63" i="2" s="1"/>
  <c r="G47" i="2"/>
  <c r="H47" i="2" s="1"/>
  <c r="G31" i="2"/>
  <c r="H31" i="2" s="1"/>
  <c r="G15" i="2"/>
  <c r="H15" i="2" s="1"/>
  <c r="G22" i="2"/>
  <c r="H22" i="2" s="1"/>
  <c r="F64" i="2"/>
  <c r="G49" i="2"/>
  <c r="H49" i="2" s="1"/>
  <c r="G33" i="2"/>
  <c r="H33" i="2" s="1"/>
  <c r="G17" i="2"/>
  <c r="H17" i="2" s="1"/>
  <c r="G12" i="2"/>
  <c r="H12" i="2" s="1"/>
  <c r="H64" i="2" l="1"/>
  <c r="G64" i="2"/>
</calcChain>
</file>

<file path=xl/sharedStrings.xml><?xml version="1.0" encoding="utf-8"?>
<sst xmlns="http://schemas.openxmlformats.org/spreadsheetml/2006/main" count="248" uniqueCount="90">
  <si>
    <t>HEALTH SERVICES COST REVIEW COMMISSION</t>
  </si>
  <si>
    <t>BUDGET TOTAL =</t>
  </si>
  <si>
    <t>1/2 BUDGET =</t>
  </si>
  <si>
    <t>Based on</t>
  </si>
  <si>
    <t>HOSPITAL</t>
  </si>
  <si>
    <t>ADMISSIONS</t>
  </si>
  <si>
    <t xml:space="preserve">  REVENUE</t>
  </si>
  <si>
    <t>Atlantic General</t>
  </si>
  <si>
    <t>GBMC</t>
  </si>
  <si>
    <t>Holy Cross</t>
  </si>
  <si>
    <t>JH Bayview</t>
  </si>
  <si>
    <t>Johns Hopkins</t>
  </si>
  <si>
    <t>Levindale</t>
  </si>
  <si>
    <t>Shady Grove</t>
  </si>
  <si>
    <t>Suburban</t>
  </si>
  <si>
    <t>UMMC</t>
  </si>
  <si>
    <t>Washington Adventist</t>
  </si>
  <si>
    <t>Western Maryland</t>
  </si>
  <si>
    <t>CALCULATION of CRISP ASSESSMENT by HOSPITAL</t>
  </si>
  <si>
    <t>MedStar Montgomery</t>
  </si>
  <si>
    <t>MedStar St. Mary's</t>
  </si>
  <si>
    <t>UM-Charles Regional</t>
  </si>
  <si>
    <t>UM-BWMC</t>
  </si>
  <si>
    <t>UM-Upper Chesapeake</t>
  </si>
  <si>
    <t>MedStar Southern MD</t>
  </si>
  <si>
    <t>HC-Germantown</t>
  </si>
  <si>
    <t>UM-Shock Trauma</t>
  </si>
  <si>
    <t>UM-Queen Anne's ED</t>
  </si>
  <si>
    <t>Hosp. ID</t>
  </si>
  <si>
    <t xml:space="preserve"> </t>
  </si>
  <si>
    <t>Meritus Medical Cntr</t>
  </si>
  <si>
    <t>UM-Prince George's Hospital</t>
  </si>
  <si>
    <t>Frederick Memorial</t>
  </si>
  <si>
    <t>UM-Harford Memorial</t>
  </si>
  <si>
    <t>Mercy Medical Cntr</t>
  </si>
  <si>
    <t>UM-SRH at Dorchester</t>
  </si>
  <si>
    <t>St. Agnes Hospital</t>
  </si>
  <si>
    <t>Sinai Hospital</t>
  </si>
  <si>
    <t>MedStar Franklin  Square</t>
  </si>
  <si>
    <t>Garrett Co Memorial</t>
  </si>
  <si>
    <t>Peninsula Regional</t>
  </si>
  <si>
    <t>Anne Arundel Medical Cntr</t>
  </si>
  <si>
    <t>MedStar Union Memorial</t>
  </si>
  <si>
    <t>UM-SRH at Chestertown</t>
  </si>
  <si>
    <t>Union Hospital of Cecil Co</t>
  </si>
  <si>
    <t>Carroll Co Hospital Cntr</t>
  </si>
  <si>
    <t>MedStar Harbor Hospital Cntr</t>
  </si>
  <si>
    <t>UM-SRH at Easton</t>
  </si>
  <si>
    <t>UMMC - Midtown</t>
  </si>
  <si>
    <t>Calvert Health Med Cntr</t>
  </si>
  <si>
    <t>Northwest Hospital Cntr</t>
  </si>
  <si>
    <t>McCready Memorial</t>
  </si>
  <si>
    <t>Howard County General</t>
  </si>
  <si>
    <t>Doctors Community</t>
  </si>
  <si>
    <t>UM-Laurel Regional</t>
  </si>
  <si>
    <t>MedStar Good Samaritan</t>
  </si>
  <si>
    <t>UM-ROI</t>
  </si>
  <si>
    <t>FT. Washignton</t>
  </si>
  <si>
    <t>UM-St. Joseph Med Cntr</t>
  </si>
  <si>
    <t>Adventist Germantown</t>
  </si>
  <si>
    <t>UM-Bowie Health Cntr</t>
  </si>
  <si>
    <t>HOSPNUMB</t>
  </si>
  <si>
    <t>HOSPNAME</t>
  </si>
  <si>
    <t>Grace Medical center</t>
  </si>
  <si>
    <t>Adventist White Oak</t>
  </si>
  <si>
    <t>Ft. Washington</t>
  </si>
  <si>
    <t>Germantown ED</t>
  </si>
  <si>
    <t>Mt. Washington Peds</t>
  </si>
  <si>
    <t>Sheppard Pratt</t>
  </si>
  <si>
    <t>Brook Lane</t>
  </si>
  <si>
    <t>GREV_PAT</t>
  </si>
  <si>
    <t xml:space="preserve">  PAYMENTS</t>
  </si>
  <si>
    <t>Assessment</t>
  </si>
  <si>
    <t xml:space="preserve">TOTAL </t>
  </si>
  <si>
    <t>ASSESSMENT</t>
  </si>
  <si>
    <t>BASEYEAR</t>
  </si>
  <si>
    <t>SCHEDULE</t>
  </si>
  <si>
    <t>CATEGORY</t>
  </si>
  <si>
    <t>RE</t>
  </si>
  <si>
    <t>REGULATED</t>
  </si>
  <si>
    <t>UM-Capital Regional Medical Center</t>
  </si>
  <si>
    <t>UM-SRH at Cambridge</t>
  </si>
  <si>
    <t>Grace Medical Center</t>
  </si>
  <si>
    <t>for RY 2024</t>
  </si>
  <si>
    <t>September 1, 2023</t>
  </si>
  <si>
    <t>December 1, 2023</t>
  </si>
  <si>
    <t>March 1, 2024</t>
  </si>
  <si>
    <t>FY2022REVENUE</t>
  </si>
  <si>
    <t>FY2022 ADMISSIONS</t>
  </si>
  <si>
    <t>Admissions and Revenue data comes from FY22 RE Scheduled (Admissions and Regulated Gross Patient Revenue)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</si>
</sst>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;[Red]\-General"/>
    <numFmt numFmtId="165" formatCode="[$$-409]#,##0"/>
    <numFmt numFmtId="166" formatCode="_(* #,##0_);_(* \(#,##0\);_(* &quot;-&quot;??_);_(@_)"/>
    <numFmt numFmtId="167" formatCode="&quot;$&quot;#,##0"/>
    <numFmt numFmtId="168" formatCode=";;;"/>
    <numFmt numFmtId="169" formatCode="_(&quot;$&quot;* #,##0_);_(&quot;$&quot;* \(#,##0\);_(&quot;$&quot;* &quot;-&quot;??_);_(@_)"/>
    <numFmt numFmtId="170" formatCode="0.0000"/>
  </numFmts>
  <fonts count="2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4"/>
      <name val="Courier New"/>
      <family val="3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12"/>
      <name val="Arial"/>
      <family val="2"/>
    </font>
    <font>
      <b/>
      <sz val="14"/>
      <color indexed="8"/>
      <name val="Arial"/>
      <family val="2"/>
    </font>
    <font>
      <sz val="12"/>
      <color indexed="12"/>
      <name val="Arial"/>
      <family val="2"/>
    </font>
    <font>
      <sz val="14"/>
      <name val="Courier New"/>
      <family val="3"/>
    </font>
    <font>
      <b/>
      <sz val="10"/>
      <name val="Arial Unicode MS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u/>
      <sz val="24"/>
      <name val="Arial"/>
      <family val="2"/>
    </font>
    <font>
      <sz val="12"/>
      <color theme="1"/>
      <name val="Calibri"/>
      <family val="2"/>
      <scheme val="minor"/>
    </font>
    <font>
      <sz val="10"/>
      <name val="Arial Unicode MS"/>
      <family val="2"/>
    </font>
    <font>
      <sz val="10"/>
      <name val="Arial"/>
      <family val="2"/>
    </font>
    <font>
      <sz val="9"/>
      <name val="Calibri"/>
      <family val="2"/>
      <scheme val="minor"/>
    </font>
    <font>
      <b/>
      <sz val="12"/>
      <color theme="1"/>
      <name val="Arial"/>
      <family val="2"/>
    </font>
    <font>
      <u val="singleAccounting"/>
      <sz val="14"/>
      <color theme="1"/>
      <name val="Arial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5" fillId="0" borderId="0"/>
    <xf numFmtId="9" fontId="9" fillId="0" borderId="0" applyFont="0" applyFill="0" applyBorder="0" applyAlignment="0" applyProtection="0"/>
    <xf numFmtId="0" fontId="16" fillId="0" borderId="0"/>
    <xf numFmtId="0" fontId="15" fillId="0" borderId="0"/>
  </cellStyleXfs>
  <cellXfs count="44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centerContinuous"/>
    </xf>
    <xf numFmtId="3" fontId="2" fillId="0" borderId="0" xfId="0" applyNumberFormat="1" applyFont="1" applyAlignment="1">
      <alignment horizontal="centerContinuous"/>
    </xf>
    <xf numFmtId="164" fontId="2" fillId="0" borderId="0" xfId="0" applyNumberFormat="1" applyFont="1"/>
    <xf numFmtId="164" fontId="4" fillId="0" borderId="0" xfId="0" applyNumberFormat="1" applyFont="1"/>
    <xf numFmtId="3" fontId="4" fillId="0" borderId="0" xfId="0" applyNumberFormat="1" applyFont="1"/>
    <xf numFmtId="0" fontId="3" fillId="0" borderId="0" xfId="0" applyFont="1" applyAlignment="1">
      <alignment horizontal="right"/>
    </xf>
    <xf numFmtId="165" fontId="3" fillId="0" borderId="0" xfId="0" applyNumberFormat="1" applyFont="1"/>
    <xf numFmtId="3" fontId="4" fillId="0" borderId="0" xfId="0" applyNumberFormat="1" applyFont="1" applyAlignment="1" applyProtection="1">
      <alignment horizontal="center"/>
      <protection locked="0"/>
    </xf>
    <xf numFmtId="0" fontId="7" fillId="3" borderId="0" xfId="0" applyFont="1" applyFill="1" applyAlignment="1">
      <alignment horizontal="center"/>
    </xf>
    <xf numFmtId="164" fontId="8" fillId="0" borderId="1" xfId="0" applyNumberFormat="1" applyFont="1" applyBorder="1"/>
    <xf numFmtId="164" fontId="4" fillId="0" borderId="1" xfId="0" applyNumberFormat="1" applyFont="1" applyBorder="1"/>
    <xf numFmtId="3" fontId="4" fillId="0" borderId="1" xfId="0" applyNumberFormat="1" applyFont="1" applyBorder="1"/>
    <xf numFmtId="3" fontId="4" fillId="0" borderId="1" xfId="0" applyNumberFormat="1" applyFont="1" applyBorder="1" applyProtection="1">
      <protection locked="0"/>
    </xf>
    <xf numFmtId="0" fontId="4" fillId="0" borderId="1" xfId="0" applyFont="1" applyBorder="1"/>
    <xf numFmtId="164" fontId="3" fillId="0" borderId="0" xfId="0" applyNumberFormat="1" applyFont="1" applyAlignment="1">
      <alignment horizontal="centerContinuous"/>
    </xf>
    <xf numFmtId="167" fontId="4" fillId="0" borderId="0" xfId="0" applyNumberFormat="1" applyFont="1"/>
    <xf numFmtId="167" fontId="4" fillId="0" borderId="2" xfId="0" applyNumberFormat="1" applyFont="1" applyBorder="1"/>
    <xf numFmtId="0" fontId="12" fillId="0" borderId="0" xfId="0" applyFont="1"/>
    <xf numFmtId="166" fontId="12" fillId="0" borderId="0" xfId="1" applyNumberFormat="1" applyFont="1"/>
    <xf numFmtId="167" fontId="12" fillId="0" borderId="0" xfId="3" applyNumberFormat="1" applyFont="1"/>
    <xf numFmtId="167" fontId="12" fillId="0" borderId="0" xfId="1" applyNumberFormat="1" applyFont="1"/>
    <xf numFmtId="0" fontId="10" fillId="0" borderId="0" xfId="0" applyFont="1" applyAlignment="1">
      <alignment horizontal="center"/>
    </xf>
    <xf numFmtId="164" fontId="13" fillId="0" borderId="0" xfId="0" applyNumberFormat="1" applyFont="1" applyAlignment="1">
      <alignment horizontal="centerContinuous"/>
    </xf>
    <xf numFmtId="168" fontId="2" fillId="0" borderId="0" xfId="0" applyNumberFormat="1" applyFont="1" applyAlignment="1" applyProtection="1">
      <alignment horizontal="centerContinuous"/>
      <protection hidden="1"/>
    </xf>
    <xf numFmtId="165" fontId="5" fillId="4" borderId="0" xfId="0" applyNumberFormat="1" applyFont="1" applyFill="1"/>
    <xf numFmtId="164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 applyProtection="1">
      <alignment horizontal="center" vertical="center"/>
      <protection locked="0"/>
    </xf>
    <xf numFmtId="164" fontId="6" fillId="2" borderId="0" xfId="0" applyNumberFormat="1" applyFont="1" applyFill="1" applyAlignment="1">
      <alignment horizontal="center" vertical="center"/>
    </xf>
    <xf numFmtId="0" fontId="14" fillId="0" borderId="0" xfId="0" applyFont="1"/>
    <xf numFmtId="166" fontId="12" fillId="0" borderId="0" xfId="1" applyNumberFormat="1" applyFont="1" applyBorder="1"/>
    <xf numFmtId="166" fontId="0" fillId="0" borderId="0" xfId="1" applyNumberFormat="1" applyFont="1"/>
    <xf numFmtId="3" fontId="17" fillId="0" borderId="0" xfId="0" applyNumberFormat="1" applyFont="1"/>
    <xf numFmtId="164" fontId="3" fillId="0" borderId="0" xfId="0" applyNumberFormat="1" applyFont="1" applyAlignment="1">
      <alignment horizontal="center"/>
    </xf>
    <xf numFmtId="15" fontId="18" fillId="0" borderId="0" xfId="0" quotePrefix="1" applyNumberFormat="1" applyFont="1" applyAlignment="1">
      <alignment horizontal="center"/>
    </xf>
    <xf numFmtId="0" fontId="18" fillId="0" borderId="0" xfId="0" quotePrefix="1" applyFont="1" applyAlignment="1">
      <alignment horizontal="center"/>
    </xf>
    <xf numFmtId="3" fontId="3" fillId="0" borderId="2" xfId="0" applyNumberFormat="1" applyFont="1" applyBorder="1" applyAlignment="1" applyProtection="1">
      <alignment horizontal="center" vertical="center"/>
      <protection locked="0"/>
    </xf>
    <xf numFmtId="169" fontId="12" fillId="0" borderId="0" xfId="3" applyNumberFormat="1" applyFont="1"/>
    <xf numFmtId="169" fontId="19" fillId="0" borderId="0" xfId="3" applyNumberFormat="1" applyFont="1"/>
    <xf numFmtId="0" fontId="10" fillId="0" borderId="0" xfId="0" applyFont="1"/>
    <xf numFmtId="164" fontId="10" fillId="0" borderId="0" xfId="0" applyNumberFormat="1" applyFont="1"/>
    <xf numFmtId="170" fontId="20" fillId="0" borderId="0" xfId="0" applyNumberFormat="1" applyFont="1"/>
    <xf numFmtId="164" fontId="3" fillId="0" borderId="0" xfId="0" applyNumberFormat="1" applyFont="1" applyAlignment="1">
      <alignment horizontal="center"/>
    </xf>
  </cellXfs>
  <cellStyles count="8">
    <cellStyle name="Comma" xfId="1" builtinId="3"/>
    <cellStyle name="Comma 2" xfId="2" xr:uid="{00000000-0005-0000-0000-000001000000}"/>
    <cellStyle name="Currency" xfId="3" builtinId="4"/>
    <cellStyle name="Normal" xfId="0" builtinId="0"/>
    <cellStyle name="Normal 2" xfId="6" xr:uid="{00000000-0005-0000-0000-000004000000}"/>
    <cellStyle name="Normal 3" xfId="7" xr:uid="{00000000-0005-0000-0000-000005000000}"/>
    <cellStyle name="Normal 4" xfId="4" xr:uid="{00000000-0005-0000-0000-000006000000}"/>
    <cellStyle name="Percent 2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Y%202016/HSCRC%20User%20Fees%20FY%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_Fines"/>
      <sheetName val="1998"/>
      <sheetName val="1999"/>
      <sheetName val="2000"/>
      <sheetName val="2001"/>
      <sheetName val="2002"/>
      <sheetName val="2003"/>
      <sheetName val="2003 Revised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Hosp. I.D."/>
      <sheetName val="W"/>
      <sheetName val="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">
          <cell r="A5" t="str">
            <v>0000</v>
          </cell>
          <cell r="B5" t="str">
            <v>Test Hospital</v>
          </cell>
          <cell r="C5" t="str">
            <v>Sometown, Maryland</v>
          </cell>
        </row>
        <row r="6">
          <cell r="A6" t="str">
            <v>0001</v>
          </cell>
          <cell r="B6" t="str">
            <v>Meritus Medical Center</v>
          </cell>
          <cell r="C6" t="str">
            <v>Hagerstown, Maryland</v>
          </cell>
        </row>
        <row r="7">
          <cell r="A7" t="str">
            <v>0002</v>
          </cell>
          <cell r="B7" t="str">
            <v>University of Maryland Hospital Center</v>
          </cell>
          <cell r="C7" t="str">
            <v>Baltimore, Maryland</v>
          </cell>
        </row>
        <row r="8">
          <cell r="A8" t="str">
            <v>0003</v>
          </cell>
          <cell r="B8" t="str">
            <v>Prince Georges Hospital Center</v>
          </cell>
          <cell r="C8" t="str">
            <v>Cheverly, Maryland</v>
          </cell>
        </row>
        <row r="9">
          <cell r="A9" t="str">
            <v>0004</v>
          </cell>
          <cell r="B9" t="str">
            <v>Holy Cross Hospital</v>
          </cell>
          <cell r="C9" t="str">
            <v>Silver Spring, Maryland</v>
          </cell>
        </row>
        <row r="10">
          <cell r="A10" t="str">
            <v>0005</v>
          </cell>
          <cell r="B10" t="str">
            <v>Frederick Memorial Hospital</v>
          </cell>
          <cell r="C10" t="str">
            <v>Frederick, Maryland</v>
          </cell>
        </row>
        <row r="11">
          <cell r="A11" t="str">
            <v>0006</v>
          </cell>
          <cell r="B11" t="str">
            <v>Harford Memorial Hospital</v>
          </cell>
          <cell r="C11" t="str">
            <v>Havre de Grace, Maryland</v>
          </cell>
        </row>
        <row r="12">
          <cell r="A12" t="str">
            <v>0008</v>
          </cell>
          <cell r="B12" t="str">
            <v>Mercy Medical Center</v>
          </cell>
          <cell r="C12" t="str">
            <v>Baltimore, Maryland</v>
          </cell>
        </row>
        <row r="13">
          <cell r="A13" t="str">
            <v>0009</v>
          </cell>
          <cell r="B13" t="str">
            <v>Johns Hopkins Hospital</v>
          </cell>
          <cell r="C13" t="str">
            <v>Baltimore, Maryland</v>
          </cell>
        </row>
        <row r="14">
          <cell r="A14" t="str">
            <v>0010</v>
          </cell>
          <cell r="B14" t="str">
            <v>University of Maryland Shore Medical Center at Dorchester</v>
          </cell>
          <cell r="C14" t="str">
            <v>Cambridge, Maryland</v>
          </cell>
        </row>
        <row r="15">
          <cell r="A15" t="str">
            <v>0011</v>
          </cell>
          <cell r="B15" t="str">
            <v>St. Agnes Hospital</v>
          </cell>
          <cell r="C15" t="str">
            <v>Baltimore, Maryland</v>
          </cell>
        </row>
        <row r="16">
          <cell r="A16" t="str">
            <v>0012</v>
          </cell>
          <cell r="B16" t="str">
            <v>Sinai Hospital</v>
          </cell>
          <cell r="C16" t="str">
            <v>Baltimore, Maryland</v>
          </cell>
        </row>
        <row r="17">
          <cell r="A17" t="str">
            <v>0013</v>
          </cell>
          <cell r="B17" t="str">
            <v>Bon Secours Hospital</v>
          </cell>
          <cell r="C17" t="str">
            <v>Baltimore, Maryland</v>
          </cell>
        </row>
        <row r="18">
          <cell r="A18" t="str">
            <v>0015</v>
          </cell>
          <cell r="B18" t="str">
            <v>MedStar Franklin Square Hospital Center</v>
          </cell>
          <cell r="C18" t="str">
            <v>Baltimore, Maryland</v>
          </cell>
        </row>
        <row r="19">
          <cell r="A19" t="str">
            <v>0016</v>
          </cell>
          <cell r="B19" t="str">
            <v>Washington Adventist Hospital</v>
          </cell>
          <cell r="C19" t="str">
            <v>Takoma Park, Maryland</v>
          </cell>
        </row>
        <row r="20">
          <cell r="A20" t="str">
            <v>0017</v>
          </cell>
          <cell r="B20" t="str">
            <v>Garrett County Memorial Hospital</v>
          </cell>
          <cell r="C20" t="str">
            <v>Oakland, Maryland</v>
          </cell>
        </row>
        <row r="21">
          <cell r="A21" t="str">
            <v>0018</v>
          </cell>
          <cell r="B21" t="str">
            <v>MedStar Montgomery Medical Center</v>
          </cell>
          <cell r="C21" t="str">
            <v>Olney, Maryland</v>
          </cell>
        </row>
        <row r="22">
          <cell r="A22" t="str">
            <v>0019</v>
          </cell>
          <cell r="B22" t="str">
            <v>Peninsula Regional Medical Center</v>
          </cell>
          <cell r="C22" t="str">
            <v>Salisbury, Maryland</v>
          </cell>
        </row>
        <row r="23">
          <cell r="A23" t="str">
            <v>0022</v>
          </cell>
          <cell r="B23" t="str">
            <v>Suburban Hospital</v>
          </cell>
          <cell r="C23" t="str">
            <v>Bethesda, Maryland</v>
          </cell>
        </row>
        <row r="24">
          <cell r="A24" t="str">
            <v>0023</v>
          </cell>
          <cell r="B24" t="str">
            <v>Anne Arundel Medical Center</v>
          </cell>
          <cell r="C24" t="str">
            <v>Annapolis, Maryland</v>
          </cell>
        </row>
        <row r="25">
          <cell r="A25" t="str">
            <v>0024</v>
          </cell>
          <cell r="B25" t="str">
            <v>MedStar Union Memorial Hospital</v>
          </cell>
          <cell r="C25" t="str">
            <v>Baltimore, Maryland</v>
          </cell>
        </row>
        <row r="26">
          <cell r="A26" t="str">
            <v>0027</v>
          </cell>
          <cell r="B26" t="str">
            <v>Western Maryland Regional Medical Center</v>
          </cell>
          <cell r="C26" t="str">
            <v>Cumberland, Maryland</v>
          </cell>
        </row>
        <row r="27">
          <cell r="A27" t="str">
            <v>0028</v>
          </cell>
          <cell r="B27" t="str">
            <v>MedStar St. Mary's Hospital</v>
          </cell>
          <cell r="C27" t="str">
            <v>Leonardtown, Maryland</v>
          </cell>
        </row>
        <row r="28">
          <cell r="A28" t="str">
            <v>0029</v>
          </cell>
          <cell r="B28" t="str">
            <v>Johns Hopkins Bayview Medical Center</v>
          </cell>
          <cell r="C28" t="str">
            <v>Baltimore, Maryland</v>
          </cell>
        </row>
        <row r="29">
          <cell r="A29" t="str">
            <v>0030</v>
          </cell>
          <cell r="B29" t="str">
            <v>University of Maryland Shore Medical Center at Chestertown</v>
          </cell>
          <cell r="C29" t="str">
            <v>Chestertown, Maryland</v>
          </cell>
        </row>
        <row r="30">
          <cell r="A30" t="str">
            <v>0032</v>
          </cell>
          <cell r="B30" t="str">
            <v>Union Hospital of Cecil County</v>
          </cell>
          <cell r="C30" t="str">
            <v>Elkton, Maryland</v>
          </cell>
        </row>
        <row r="31">
          <cell r="A31" t="str">
            <v>0033</v>
          </cell>
          <cell r="B31" t="str">
            <v>Carroll Hospital Center</v>
          </cell>
          <cell r="C31" t="str">
            <v>Westminster, Maryland</v>
          </cell>
        </row>
        <row r="32">
          <cell r="A32" t="str">
            <v>0034</v>
          </cell>
          <cell r="B32" t="str">
            <v>MedStar Harbor Hospital Center</v>
          </cell>
          <cell r="C32" t="str">
            <v>Baltimore, Maryland</v>
          </cell>
        </row>
        <row r="33">
          <cell r="A33" t="str">
            <v>0035</v>
          </cell>
          <cell r="B33" t="str">
            <v>University of Maryland Charles Regional Medical Center</v>
          </cell>
          <cell r="C33" t="str">
            <v>La Plata, Maryland</v>
          </cell>
        </row>
        <row r="34">
          <cell r="A34" t="str">
            <v>0037</v>
          </cell>
          <cell r="B34" t="str">
            <v>University of Maryland Shore Medical Center at Easton</v>
          </cell>
          <cell r="C34" t="str">
            <v>Easton, Maryland</v>
          </cell>
        </row>
        <row r="35">
          <cell r="A35" t="str">
            <v>0038</v>
          </cell>
          <cell r="B35" t="str">
            <v>University of Maryland Medical Center Midtown Campus</v>
          </cell>
          <cell r="C35" t="str">
            <v>Baltimore, Maryland</v>
          </cell>
        </row>
        <row r="36">
          <cell r="A36" t="str">
            <v>0039</v>
          </cell>
          <cell r="B36" t="str">
            <v>Calvert Memorial Hospital</v>
          </cell>
          <cell r="C36" t="str">
            <v>Prince Frederick, Maryland</v>
          </cell>
        </row>
        <row r="37">
          <cell r="A37" t="str">
            <v>0040</v>
          </cell>
          <cell r="B37" t="str">
            <v>Northwest Hospital Center</v>
          </cell>
          <cell r="C37" t="str">
            <v>Randallstown, Maryland</v>
          </cell>
        </row>
        <row r="38">
          <cell r="A38" t="str">
            <v>0043</v>
          </cell>
          <cell r="B38" t="str">
            <v>University of Maryland Baltimore Washington Medical Center</v>
          </cell>
          <cell r="C38" t="str">
            <v>Glen Burnie, Maryland</v>
          </cell>
        </row>
        <row r="39">
          <cell r="A39" t="str">
            <v>0044</v>
          </cell>
          <cell r="B39" t="str">
            <v>Greater Baltimore Medical Center</v>
          </cell>
          <cell r="C39" t="str">
            <v>Baltimore, Maryland</v>
          </cell>
        </row>
        <row r="40">
          <cell r="A40" t="str">
            <v>0045</v>
          </cell>
          <cell r="B40" t="str">
            <v>McCready Memorial Hospital</v>
          </cell>
          <cell r="C40" t="str">
            <v>Crisfield, Maryland</v>
          </cell>
        </row>
        <row r="41">
          <cell r="A41" t="str">
            <v>0048</v>
          </cell>
          <cell r="B41" t="str">
            <v>Howard County General Hospital</v>
          </cell>
          <cell r="C41" t="str">
            <v>Columbia, Maryland</v>
          </cell>
        </row>
        <row r="42">
          <cell r="A42" t="str">
            <v>0049</v>
          </cell>
          <cell r="B42" t="str">
            <v>Upper Chesapeake Medical Center</v>
          </cell>
          <cell r="C42" t="str">
            <v>Fallston, Maryland</v>
          </cell>
        </row>
        <row r="43">
          <cell r="A43" t="str">
            <v>0051</v>
          </cell>
          <cell r="B43" t="str">
            <v>Doctors Community Hospital</v>
          </cell>
          <cell r="C43" t="str">
            <v>Lanham, Maryland</v>
          </cell>
        </row>
        <row r="44">
          <cell r="A44" t="str">
            <v>0055</v>
          </cell>
          <cell r="B44" t="str">
            <v>Laurel Regional Hospital</v>
          </cell>
          <cell r="C44" t="str">
            <v>Laurel, Maryland</v>
          </cell>
        </row>
        <row r="45">
          <cell r="A45" t="str">
            <v>0060</v>
          </cell>
          <cell r="B45" t="str">
            <v>Fort Washington Medical Center</v>
          </cell>
          <cell r="C45" t="str">
            <v>Fort Washington, Maryland</v>
          </cell>
        </row>
        <row r="46">
          <cell r="A46" t="str">
            <v>0061</v>
          </cell>
          <cell r="B46" t="str">
            <v>Atlantic General Hospital</v>
          </cell>
          <cell r="C46" t="str">
            <v>Berlin, Maryland</v>
          </cell>
        </row>
        <row r="47">
          <cell r="A47" t="str">
            <v>0062</v>
          </cell>
          <cell r="B47" t="str">
            <v>MedStar Southern Maryland Hospital Center</v>
          </cell>
          <cell r="C47" t="str">
            <v>Clinton, Maryland</v>
          </cell>
        </row>
        <row r="48">
          <cell r="A48" t="str">
            <v>0063</v>
          </cell>
          <cell r="B48" t="str">
            <v>University of Maryland St. Joseph Medical Center</v>
          </cell>
          <cell r="C48" t="str">
            <v>Towson, Maryland</v>
          </cell>
        </row>
        <row r="49">
          <cell r="A49" t="str">
            <v>0087</v>
          </cell>
          <cell r="B49" t="str">
            <v>Germantown Emergency Center</v>
          </cell>
          <cell r="C49" t="str">
            <v>Germantown, Maryland</v>
          </cell>
        </row>
        <row r="50">
          <cell r="A50" t="str">
            <v>0088</v>
          </cell>
          <cell r="B50" t="str">
            <v>Queen Anne's Freestanding Emergency Center</v>
          </cell>
          <cell r="C50" t="str">
            <v>Queenstown, Maryland</v>
          </cell>
        </row>
        <row r="51">
          <cell r="A51" t="str">
            <v>0333</v>
          </cell>
          <cell r="B51" t="str">
            <v>Bowie Emergency Center</v>
          </cell>
          <cell r="C51" t="str">
            <v>Bowie, Maryland</v>
          </cell>
        </row>
        <row r="52">
          <cell r="A52" t="str">
            <v>0904</v>
          </cell>
          <cell r="B52" t="str">
            <v>Johns Hopkins (Oncology)</v>
          </cell>
          <cell r="C52" t="str">
            <v>Baltimore, Maryland</v>
          </cell>
        </row>
        <row r="53">
          <cell r="A53" t="str">
            <v>2001</v>
          </cell>
          <cell r="B53" t="str">
            <v>University of Maryland Rehabilitation &amp; Orthopaedic Institute</v>
          </cell>
          <cell r="C53" t="str">
            <v>Baltimore, Maryland</v>
          </cell>
        </row>
        <row r="54">
          <cell r="A54" t="str">
            <v>2004</v>
          </cell>
          <cell r="B54" t="str">
            <v>MedStar Good Samaritan Hospital</v>
          </cell>
          <cell r="C54" t="str">
            <v>Baltimore, Maryland</v>
          </cell>
        </row>
        <row r="55">
          <cell r="A55" t="str">
            <v>2781</v>
          </cell>
          <cell r="B55" t="str">
            <v>St. Luke's Institute</v>
          </cell>
          <cell r="C55" t="str">
            <v>Silver Spring, Maryland</v>
          </cell>
        </row>
        <row r="56">
          <cell r="A56" t="str">
            <v>3029</v>
          </cell>
          <cell r="B56" t="str">
            <v>Adventist Rehab. Hospital of MD</v>
          </cell>
          <cell r="C56" t="str">
            <v>Rockville, Maryland</v>
          </cell>
        </row>
        <row r="57">
          <cell r="A57" t="str">
            <v>3478</v>
          </cell>
          <cell r="B57" t="str">
            <v>Adventist Behavioral Health - Eastern Shore</v>
          </cell>
          <cell r="C57" t="str">
            <v>Cambridge, Maryland</v>
          </cell>
        </row>
        <row r="58">
          <cell r="A58" t="str">
            <v>4000</v>
          </cell>
          <cell r="B58" t="str">
            <v>Sheppard &amp; Enoch Pratt Hospital</v>
          </cell>
          <cell r="C58" t="str">
            <v>Baltimore, Maryland</v>
          </cell>
        </row>
        <row r="59">
          <cell r="A59" t="str">
            <v>4003</v>
          </cell>
          <cell r="B59" t="str">
            <v>Brook Lane Health Services</v>
          </cell>
          <cell r="C59" t="str">
            <v>Hagerstown, Maryland</v>
          </cell>
        </row>
        <row r="60">
          <cell r="A60" t="str">
            <v>4013</v>
          </cell>
          <cell r="B60" t="str">
            <v>Adventist Behavioral Health - Rockville</v>
          </cell>
          <cell r="C60" t="str">
            <v>Rockville, Maryland</v>
          </cell>
        </row>
        <row r="61">
          <cell r="A61" t="str">
            <v>5033</v>
          </cell>
          <cell r="B61" t="str">
            <v>Levindale</v>
          </cell>
          <cell r="C61" t="str">
            <v>Baltimore, Maryland</v>
          </cell>
        </row>
        <row r="62">
          <cell r="A62" t="str">
            <v>5034</v>
          </cell>
          <cell r="B62" t="str">
            <v>Mt. Washington Pediatric Hospital</v>
          </cell>
          <cell r="C62" t="str">
            <v>Baltimore, Maryland</v>
          </cell>
        </row>
        <row r="63">
          <cell r="A63" t="str">
            <v>5050</v>
          </cell>
          <cell r="B63" t="str">
            <v>Shady Grove Adventist Hospital</v>
          </cell>
          <cell r="C63" t="str">
            <v>Rockville, Maryland</v>
          </cell>
        </row>
        <row r="64">
          <cell r="A64" t="str">
            <v>5089</v>
          </cell>
          <cell r="B64" t="str">
            <v>University Specialty Hospital</v>
          </cell>
          <cell r="C64" t="str">
            <v>Baltimore, Maryland</v>
          </cell>
        </row>
        <row r="65">
          <cell r="A65" t="str">
            <v>8992</v>
          </cell>
          <cell r="B65" t="str">
            <v>University of Maryland - MIEMSS</v>
          </cell>
          <cell r="C65" t="str">
            <v>Baltimore, Maryland</v>
          </cell>
        </row>
        <row r="66">
          <cell r="A66" t="str">
            <v>8994</v>
          </cell>
          <cell r="B66" t="str">
            <v>University of Maryland - Cancer Center</v>
          </cell>
          <cell r="C66" t="str">
            <v>Baltimore, Maryland</v>
          </cell>
        </row>
      </sheetData>
      <sheetData sheetId="22"/>
      <sheetData sheetId="2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9"/>
  <sheetViews>
    <sheetView showGridLines="0" tabSelected="1" zoomScale="75" zoomScaleNormal="75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I6" sqref="I6"/>
    </sheetView>
  </sheetViews>
  <sheetFormatPr defaultRowHeight="14.4"/>
  <cols>
    <col min="1" max="1" width="14.578125" customWidth="1"/>
    <col min="2" max="2" width="51" customWidth="1"/>
    <col min="3" max="3" width="18.68359375" customWidth="1"/>
    <col min="4" max="4" width="24.15625" customWidth="1"/>
    <col min="5" max="5" width="17.68359375" customWidth="1"/>
    <col min="6" max="6" width="15.578125" customWidth="1"/>
    <col min="7" max="7" width="21" customWidth="1"/>
    <col min="8" max="8" width="17.83984375" customWidth="1"/>
    <col min="10" max="10" width="15.26171875" bestFit="1" customWidth="1"/>
    <col min="13" max="13" width="10" bestFit="1" customWidth="1"/>
  </cols>
  <sheetData>
    <row r="1" spans="1:13" ht="30.3">
      <c r="A1" s="1"/>
      <c r="B1" s="24" t="s">
        <v>0</v>
      </c>
      <c r="C1" s="2"/>
      <c r="D1" s="3"/>
      <c r="E1" s="2"/>
      <c r="F1" s="2"/>
      <c r="G1" s="2"/>
      <c r="H1" s="25"/>
    </row>
    <row r="2" spans="1:13" ht="18.600000000000001">
      <c r="A2" s="1"/>
      <c r="B2" s="16" t="s">
        <v>18</v>
      </c>
      <c r="C2" s="2"/>
      <c r="D2" s="3"/>
      <c r="E2" s="2"/>
      <c r="F2" s="2"/>
      <c r="G2" s="2"/>
      <c r="H2" s="2"/>
    </row>
    <row r="3" spans="1:13" ht="18.600000000000001">
      <c r="A3" s="1"/>
      <c r="B3" s="43" t="s">
        <v>83</v>
      </c>
      <c r="C3" s="43"/>
      <c r="D3" s="43"/>
      <c r="E3" s="43"/>
      <c r="F3" s="43"/>
      <c r="G3" s="43"/>
      <c r="H3" s="2"/>
    </row>
    <row r="4" spans="1:13" ht="18.600000000000001">
      <c r="A4" s="1"/>
      <c r="B4" s="4"/>
      <c r="C4" s="5"/>
      <c r="D4" s="6"/>
      <c r="E4" s="5"/>
      <c r="F4" s="5"/>
      <c r="G4" s="1"/>
      <c r="H4" s="1"/>
    </row>
    <row r="5" spans="1:13" ht="17.7">
      <c r="A5" s="1"/>
      <c r="B5" s="1"/>
      <c r="C5" s="1"/>
      <c r="D5" s="7" t="s">
        <v>1</v>
      </c>
      <c r="E5" s="26">
        <v>4800000</v>
      </c>
      <c r="F5" s="5"/>
      <c r="G5" s="1"/>
      <c r="H5" s="1"/>
    </row>
    <row r="6" spans="1:13" ht="17.7">
      <c r="A6" s="1"/>
      <c r="B6" s="1"/>
      <c r="C6" s="1"/>
      <c r="D6" s="7" t="s">
        <v>2</v>
      </c>
      <c r="E6" s="8">
        <f>E5/2</f>
        <v>2400000</v>
      </c>
      <c r="F6" s="5"/>
      <c r="G6" s="1"/>
      <c r="H6" s="23"/>
    </row>
    <row r="7" spans="1:13" ht="17.7">
      <c r="A7" s="1"/>
      <c r="B7" s="1"/>
      <c r="C7" s="1"/>
      <c r="D7" s="7"/>
      <c r="E7" s="8"/>
      <c r="F7" s="5"/>
      <c r="G7" s="40"/>
      <c r="H7" s="35" t="s">
        <v>84</v>
      </c>
    </row>
    <row r="8" spans="1:13" ht="17.399999999999999">
      <c r="A8" s="1"/>
      <c r="B8" s="1"/>
      <c r="C8" s="5"/>
      <c r="D8" s="6"/>
      <c r="E8" s="9" t="s">
        <v>72</v>
      </c>
      <c r="F8" s="9" t="s">
        <v>72</v>
      </c>
      <c r="G8" s="41"/>
      <c r="H8" s="36" t="s">
        <v>85</v>
      </c>
    </row>
    <row r="9" spans="1:13" ht="17.7">
      <c r="A9" s="1"/>
      <c r="B9" s="1"/>
      <c r="C9" s="5"/>
      <c r="D9" s="6"/>
      <c r="E9" s="9" t="s">
        <v>3</v>
      </c>
      <c r="F9" s="9" t="s">
        <v>3</v>
      </c>
      <c r="G9" s="34" t="s">
        <v>73</v>
      </c>
      <c r="H9" s="36" t="s">
        <v>86</v>
      </c>
    </row>
    <row r="10" spans="1:13" ht="35.1" thickBot="1">
      <c r="A10" s="1" t="s">
        <v>28</v>
      </c>
      <c r="B10" s="5" t="s">
        <v>4</v>
      </c>
      <c r="C10" s="27" t="s">
        <v>88</v>
      </c>
      <c r="D10" s="27" t="s">
        <v>87</v>
      </c>
      <c r="E10" s="28" t="s">
        <v>5</v>
      </c>
      <c r="F10" s="28" t="s">
        <v>6</v>
      </c>
      <c r="G10" s="29" t="s">
        <v>74</v>
      </c>
      <c r="H10" s="37" t="s">
        <v>71</v>
      </c>
    </row>
    <row r="11" spans="1:13" ht="18.3">
      <c r="A11" s="10"/>
      <c r="B11" s="11"/>
      <c r="C11" s="12"/>
      <c r="D11" s="13"/>
      <c r="E11" s="14"/>
      <c r="F11" s="14"/>
      <c r="G11" s="15"/>
      <c r="M11" t="s">
        <v>29</v>
      </c>
    </row>
    <row r="12" spans="1:13" ht="17.399999999999999">
      <c r="A12" s="19">
        <v>210001</v>
      </c>
      <c r="B12" s="19" t="s">
        <v>30</v>
      </c>
      <c r="C12" s="20">
        <f>VLOOKUP(A12,Sheet1!B1:$H$56,7,FALSE)</f>
        <v>14091</v>
      </c>
      <c r="D12" s="21">
        <f>VLOOKUP(A12,Sheet1!$B$1:$H$56,6,FALSE)</f>
        <v>430476300</v>
      </c>
      <c r="E12" s="17">
        <f>(C12/$C$64)*$E$6</f>
        <v>74637.993021392671</v>
      </c>
      <c r="F12" s="17">
        <f>(D12/$D$64)*$E$6</f>
        <v>52762.254370251474</v>
      </c>
      <c r="G12" s="17">
        <f t="shared" ref="G12:G63" si="0">E12+F12</f>
        <v>127400.24739164414</v>
      </c>
      <c r="H12" s="38">
        <f>G12/3</f>
        <v>42466.749130548043</v>
      </c>
      <c r="J12" s="32"/>
    </row>
    <row r="13" spans="1:13" ht="17.399999999999999">
      <c r="A13" s="19">
        <v>210002</v>
      </c>
      <c r="B13" s="19" t="s">
        <v>15</v>
      </c>
      <c r="C13" s="20">
        <f>VLOOKUP(A13,Sheet1!B2:$H$56,7,FALSE)</f>
        <v>19975</v>
      </c>
      <c r="D13" s="21">
        <f>VLOOKUP(A13,Sheet1!$B$1:$H$56,6,FALSE)</f>
        <v>1807461728.9700003</v>
      </c>
      <c r="E13" s="17">
        <f t="shared" ref="E13:E63" si="1">(C13/$C$64)*$E$6</f>
        <v>105804.6916898956</v>
      </c>
      <c r="F13" s="17">
        <f t="shared" ref="F13:F22" si="2">(D13/$D$64)*$E$6</f>
        <v>221535.43762667003</v>
      </c>
      <c r="G13" s="17">
        <f t="shared" si="0"/>
        <v>327340.12931656564</v>
      </c>
      <c r="H13" s="38">
        <f t="shared" ref="H13:H63" si="3">G13/3</f>
        <v>109113.37643885521</v>
      </c>
      <c r="J13" s="32"/>
    </row>
    <row r="14" spans="1:13" ht="17.399999999999999">
      <c r="A14" s="19">
        <v>210003</v>
      </c>
      <c r="B14" s="19" t="s">
        <v>80</v>
      </c>
      <c r="C14" s="20">
        <f>VLOOKUP(A14,Sheet1!B3:$H$56,7,FALSE)</f>
        <v>9456</v>
      </c>
      <c r="D14" s="21">
        <f>VLOOKUP(A14,Sheet1!$B$1:$H$56,6,FALSE)</f>
        <v>386755056.47000009</v>
      </c>
      <c r="E14" s="17">
        <f t="shared" si="1"/>
        <v>50087.067064813651</v>
      </c>
      <c r="F14" s="17">
        <f t="shared" si="2"/>
        <v>47403.466040874067</v>
      </c>
      <c r="G14" s="17">
        <f t="shared" si="0"/>
        <v>97490.533105687718</v>
      </c>
      <c r="H14" s="38">
        <f t="shared" si="3"/>
        <v>32496.844368562572</v>
      </c>
      <c r="J14" s="32"/>
    </row>
    <row r="15" spans="1:13" ht="17.399999999999999">
      <c r="A15" s="19">
        <v>210004</v>
      </c>
      <c r="B15" s="19" t="s">
        <v>9</v>
      </c>
      <c r="C15" s="20">
        <f>VLOOKUP(A15,Sheet1!B4:$H$56,7,FALSE)</f>
        <v>21166</v>
      </c>
      <c r="D15" s="21">
        <f>VLOOKUP(A15,Sheet1!$B$1:$H$56,6,FALSE)</f>
        <v>573097200.00000012</v>
      </c>
      <c r="E15" s="17">
        <f t="shared" si="1"/>
        <v>112113.24677388386</v>
      </c>
      <c r="F15" s="17">
        <f t="shared" si="2"/>
        <v>70242.891990288175</v>
      </c>
      <c r="G15" s="17">
        <f t="shared" si="0"/>
        <v>182356.13876417204</v>
      </c>
      <c r="H15" s="38">
        <f t="shared" si="3"/>
        <v>60785.379588057345</v>
      </c>
      <c r="J15" s="32"/>
    </row>
    <row r="16" spans="1:13" ht="17.399999999999999">
      <c r="A16" s="19">
        <v>210005</v>
      </c>
      <c r="B16" s="19" t="s">
        <v>32</v>
      </c>
      <c r="C16" s="20">
        <f>VLOOKUP(A16,Sheet1!B5:$H$56,7,FALSE)</f>
        <v>14077</v>
      </c>
      <c r="D16" s="21">
        <f>VLOOKUP(A16,Sheet1!$B$1:$H$56,6,FALSE)</f>
        <v>400842400</v>
      </c>
      <c r="E16" s="17">
        <f t="shared" si="1"/>
        <v>74563.837042235798</v>
      </c>
      <c r="F16" s="17">
        <f t="shared" si="2"/>
        <v>49130.111625615835</v>
      </c>
      <c r="G16" s="17">
        <f t="shared" si="0"/>
        <v>123693.94866785163</v>
      </c>
      <c r="H16" s="38">
        <f t="shared" si="3"/>
        <v>41231.316222617206</v>
      </c>
      <c r="J16" s="32"/>
    </row>
    <row r="17" spans="1:10" ht="17.399999999999999">
      <c r="A17" s="19">
        <v>210006</v>
      </c>
      <c r="B17" s="19" t="s">
        <v>33</v>
      </c>
      <c r="C17" s="20">
        <f>VLOOKUP(A17,Sheet1!B6:$H$56,7,FALSE)</f>
        <v>3895</v>
      </c>
      <c r="D17" s="21">
        <f>VLOOKUP(A17,Sheet1!$B$1:$H$56,6,FALSE)</f>
        <v>119935431.28999999</v>
      </c>
      <c r="E17" s="17">
        <f t="shared" si="1"/>
        <v>20631.25277257288</v>
      </c>
      <c r="F17" s="17">
        <f t="shared" si="2"/>
        <v>14700.144313935049</v>
      </c>
      <c r="G17" s="17">
        <f t="shared" si="0"/>
        <v>35331.397086507932</v>
      </c>
      <c r="H17" s="38">
        <f t="shared" si="3"/>
        <v>11777.13236216931</v>
      </c>
      <c r="J17" s="32"/>
    </row>
    <row r="18" spans="1:10" ht="17.399999999999999">
      <c r="A18" s="19">
        <v>210008</v>
      </c>
      <c r="B18" s="19" t="s">
        <v>34</v>
      </c>
      <c r="C18" s="20">
        <f>VLOOKUP(A18,Sheet1!B7:$H$56,7,FALSE)</f>
        <v>9490</v>
      </c>
      <c r="D18" s="21">
        <f>VLOOKUP(A18,Sheet1!$B$1:$H$56,6,FALSE)</f>
        <v>628565000</v>
      </c>
      <c r="E18" s="17">
        <f t="shared" si="1"/>
        <v>50267.160157051767</v>
      </c>
      <c r="F18" s="17">
        <f t="shared" si="2"/>
        <v>77041.422299525249</v>
      </c>
      <c r="G18" s="17">
        <f t="shared" si="0"/>
        <v>127308.58245657702</v>
      </c>
      <c r="H18" s="38">
        <f t="shared" si="3"/>
        <v>42436.194152192336</v>
      </c>
      <c r="J18" s="32"/>
    </row>
    <row r="19" spans="1:10" ht="17.399999999999999">
      <c r="A19" s="19">
        <v>210009</v>
      </c>
      <c r="B19" s="19" t="s">
        <v>11</v>
      </c>
      <c r="C19" s="20">
        <f>VLOOKUP(A19,Sheet1!B8:$H$56,7,FALSE)</f>
        <v>37859</v>
      </c>
      <c r="D19" s="21">
        <f>VLOOKUP(A19,Sheet1!$B$1:$H$56,6,FALSE)</f>
        <v>2832180124.5999999</v>
      </c>
      <c r="E19" s="17">
        <f t="shared" si="1"/>
        <v>200533.65820714677</v>
      </c>
      <c r="F19" s="17">
        <f t="shared" si="2"/>
        <v>347132.25363746093</v>
      </c>
      <c r="G19" s="17">
        <f t="shared" si="0"/>
        <v>547665.91184460768</v>
      </c>
      <c r="H19" s="38">
        <f t="shared" si="3"/>
        <v>182555.30394820255</v>
      </c>
      <c r="J19" s="32"/>
    </row>
    <row r="20" spans="1:10" ht="17.399999999999999">
      <c r="A20" s="19">
        <v>210010</v>
      </c>
      <c r="B20" s="19" t="s">
        <v>81</v>
      </c>
      <c r="C20" s="20">
        <f>VLOOKUP(A20,Sheet1!B9:$H$56,7,FALSE)</f>
        <v>98</v>
      </c>
      <c r="D20" s="21">
        <f>VLOOKUP(A20,Sheet1!$B$1:$H$56,6,FALSE)</f>
        <v>23879668.48</v>
      </c>
      <c r="E20" s="17">
        <f t="shared" si="1"/>
        <v>519.09185409811107</v>
      </c>
      <c r="F20" s="17">
        <f t="shared" si="2"/>
        <v>2926.8629715945717</v>
      </c>
      <c r="G20" s="17">
        <f t="shared" si="0"/>
        <v>3445.9548256926828</v>
      </c>
      <c r="H20" s="38">
        <f t="shared" si="3"/>
        <v>1148.6516085642277</v>
      </c>
      <c r="J20" s="32"/>
    </row>
    <row r="21" spans="1:10" ht="17.399999999999999">
      <c r="A21" s="19">
        <v>210011</v>
      </c>
      <c r="B21" s="19" t="s">
        <v>36</v>
      </c>
      <c r="C21" s="20">
        <f>VLOOKUP(A21,Sheet1!B10:$H$56,7,FALSE)</f>
        <v>10223</v>
      </c>
      <c r="D21" s="21">
        <f>VLOOKUP(A21,Sheet1!$B$1:$H$56,6,FALSE)</f>
        <v>472142600</v>
      </c>
      <c r="E21" s="17">
        <f t="shared" si="1"/>
        <v>54149.755351479478</v>
      </c>
      <c r="F21" s="17">
        <f t="shared" si="2"/>
        <v>57869.174122319608</v>
      </c>
      <c r="G21" s="17">
        <f t="shared" si="0"/>
        <v>112018.92947379909</v>
      </c>
      <c r="H21" s="38">
        <f t="shared" si="3"/>
        <v>37339.643157933031</v>
      </c>
      <c r="J21" s="32"/>
    </row>
    <row r="22" spans="1:10" ht="17.399999999999999">
      <c r="A22" s="19">
        <v>210012</v>
      </c>
      <c r="B22" s="19" t="s">
        <v>37</v>
      </c>
      <c r="C22" s="20">
        <f>VLOOKUP(A22,Sheet1!B11:$H$56,7,FALSE)</f>
        <v>16158</v>
      </c>
      <c r="D22" s="21">
        <f>VLOOKUP(A22,Sheet1!$B$1:$H$56,6,FALSE)</f>
        <v>940026414.05999994</v>
      </c>
      <c r="E22" s="17">
        <f t="shared" si="1"/>
        <v>85586.593658339567</v>
      </c>
      <c r="F22" s="17">
        <f t="shared" si="2"/>
        <v>115216.36097826768</v>
      </c>
      <c r="G22" s="17">
        <f t="shared" si="0"/>
        <v>200802.95463660726</v>
      </c>
      <c r="H22" s="38">
        <f t="shared" si="3"/>
        <v>66934.318212202415</v>
      </c>
      <c r="J22" s="32"/>
    </row>
    <row r="23" spans="1:10" ht="17.399999999999999">
      <c r="A23" s="19">
        <v>210013</v>
      </c>
      <c r="B23" s="19" t="s">
        <v>82</v>
      </c>
      <c r="C23" s="20">
        <f>VLOOKUP(A23,Sheet1!B12:$H$56,7,FALSE)</f>
        <v>0</v>
      </c>
      <c r="D23" s="21">
        <f>VLOOKUP(A23,Sheet1!$B$1:$H$56,6,FALSE)</f>
        <v>28774743.990000002</v>
      </c>
      <c r="E23" s="17">
        <f t="shared" si="1"/>
        <v>0</v>
      </c>
      <c r="F23" s="17">
        <f t="shared" ref="F23:F63" si="4">(D23/$D$64)*$E$6</f>
        <v>3526.8384388158997</v>
      </c>
      <c r="G23" s="17">
        <f t="shared" si="0"/>
        <v>3526.8384388158997</v>
      </c>
      <c r="H23" s="38">
        <f t="shared" si="3"/>
        <v>1175.6128129386332</v>
      </c>
      <c r="J23" s="32"/>
    </row>
    <row r="24" spans="1:10" ht="17.399999999999999">
      <c r="A24" s="19">
        <v>210015</v>
      </c>
      <c r="B24" s="19" t="s">
        <v>38</v>
      </c>
      <c r="C24" s="20">
        <f>VLOOKUP(A24,Sheet1!B13:$H$56,7,FALSE)</f>
        <v>16914</v>
      </c>
      <c r="D24" s="21">
        <f>VLOOKUP(A24,Sheet1!$B$1:$H$56,6,FALSE)</f>
        <v>609274993.89999998</v>
      </c>
      <c r="E24" s="17">
        <f t="shared" si="1"/>
        <v>89591.016532810696</v>
      </c>
      <c r="F24" s="17">
        <f t="shared" si="4"/>
        <v>74677.101177428849</v>
      </c>
      <c r="G24" s="17">
        <f t="shared" si="0"/>
        <v>164268.11771023954</v>
      </c>
      <c r="H24" s="38">
        <f t="shared" si="3"/>
        <v>54756.039236746517</v>
      </c>
      <c r="J24" s="32"/>
    </row>
    <row r="25" spans="1:10" ht="17.399999999999999">
      <c r="A25" s="19">
        <v>210016</v>
      </c>
      <c r="B25" s="19" t="s">
        <v>16</v>
      </c>
      <c r="C25" s="20">
        <f>VLOOKUP(A25,Sheet1!B14:$H$56,7,FALSE)</f>
        <v>9583</v>
      </c>
      <c r="D25" s="21">
        <f>VLOOKUP(A25,Sheet1!$B$1:$H$56,6,FALSE)</f>
        <v>352793524.69</v>
      </c>
      <c r="E25" s="17">
        <f t="shared" si="1"/>
        <v>50759.767732879569</v>
      </c>
      <c r="F25" s="17">
        <f t="shared" si="4"/>
        <v>43240.897791286938</v>
      </c>
      <c r="G25" s="17">
        <f t="shared" si="0"/>
        <v>94000.665524166514</v>
      </c>
      <c r="H25" s="38">
        <f t="shared" si="3"/>
        <v>31333.555174722173</v>
      </c>
      <c r="J25" s="32"/>
    </row>
    <row r="26" spans="1:10" ht="17.399999999999999">
      <c r="A26" s="19">
        <v>210017</v>
      </c>
      <c r="B26" s="19" t="s">
        <v>39</v>
      </c>
      <c r="C26" s="20">
        <f>VLOOKUP(A26,Sheet1!B15:$H$56,7,FALSE)</f>
        <v>1486</v>
      </c>
      <c r="D26" s="21">
        <f>VLOOKUP(A26,Sheet1!$B$1:$H$56,6,FALSE)</f>
        <v>71160320.629999995</v>
      </c>
      <c r="E26" s="17">
        <f t="shared" si="1"/>
        <v>7871.1275019366622</v>
      </c>
      <c r="F26" s="17">
        <f t="shared" si="4"/>
        <v>8721.9178806097188</v>
      </c>
      <c r="G26" s="17">
        <f t="shared" si="0"/>
        <v>16593.045382546381</v>
      </c>
      <c r="H26" s="38">
        <f t="shared" si="3"/>
        <v>5531.0151275154603</v>
      </c>
      <c r="J26" s="32"/>
    </row>
    <row r="27" spans="1:10" ht="17.399999999999999">
      <c r="A27" s="19">
        <v>210018</v>
      </c>
      <c r="B27" s="19" t="s">
        <v>19</v>
      </c>
      <c r="C27" s="20">
        <f>VLOOKUP(A27,Sheet1!B16:$H$56,7,FALSE)</f>
        <v>4981</v>
      </c>
      <c r="D27" s="21">
        <f>VLOOKUP(A27,Sheet1!$B$1:$H$56,6,FALSE)</f>
        <v>192883685.15000001</v>
      </c>
      <c r="E27" s="17">
        <f t="shared" si="1"/>
        <v>26383.638012884603</v>
      </c>
      <c r="F27" s="17">
        <f t="shared" si="4"/>
        <v>23641.204079657342</v>
      </c>
      <c r="G27" s="17">
        <f t="shared" si="0"/>
        <v>50024.842092541949</v>
      </c>
      <c r="H27" s="38">
        <f t="shared" si="3"/>
        <v>16674.947364180651</v>
      </c>
      <c r="J27" s="32"/>
    </row>
    <row r="28" spans="1:10" ht="17.399999999999999">
      <c r="A28" s="19">
        <v>210019</v>
      </c>
      <c r="B28" s="19" t="s">
        <v>40</v>
      </c>
      <c r="C28" s="20">
        <f>VLOOKUP(A28,Sheet1!B17:$H$56,7,FALSE)</f>
        <v>12705</v>
      </c>
      <c r="D28" s="21">
        <f>VLOOKUP(A28,Sheet1!$B$1:$H$56,6,FALSE)</f>
        <v>519263843</v>
      </c>
      <c r="E28" s="17">
        <f t="shared" si="1"/>
        <v>67296.551084862251</v>
      </c>
      <c r="F28" s="17">
        <f t="shared" si="4"/>
        <v>63644.690705714413</v>
      </c>
      <c r="G28" s="17">
        <f t="shared" si="0"/>
        <v>130941.24179057666</v>
      </c>
      <c r="H28" s="38">
        <f t="shared" si="3"/>
        <v>43647.08059685889</v>
      </c>
      <c r="J28" s="32"/>
    </row>
    <row r="29" spans="1:10" ht="17.399999999999999">
      <c r="A29" s="19">
        <v>210022</v>
      </c>
      <c r="B29" s="19" t="s">
        <v>14</v>
      </c>
      <c r="C29" s="20">
        <f>VLOOKUP(A29,Sheet1!B18:$H$56,7,FALSE)</f>
        <v>10867</v>
      </c>
      <c r="D29" s="21">
        <f>VLOOKUP(A29,Sheet1!$B$1:$H$56,6,FALSE)</f>
        <v>392501909.68000001</v>
      </c>
      <c r="E29" s="17">
        <f t="shared" si="1"/>
        <v>57560.930392695635</v>
      </c>
      <c r="F29" s="17">
        <f t="shared" si="4"/>
        <v>48107.841475467132</v>
      </c>
      <c r="G29" s="17">
        <f t="shared" si="0"/>
        <v>105668.77186816276</v>
      </c>
      <c r="H29" s="38">
        <f t="shared" si="3"/>
        <v>35222.923956054256</v>
      </c>
      <c r="J29" s="32"/>
    </row>
    <row r="30" spans="1:10" ht="17.399999999999999">
      <c r="A30" s="19">
        <v>210023</v>
      </c>
      <c r="B30" s="19" t="s">
        <v>41</v>
      </c>
      <c r="C30" s="20">
        <f>VLOOKUP(A30,Sheet1!B19:$H$56,7,FALSE)</f>
        <v>23814</v>
      </c>
      <c r="D30" s="21">
        <f>VLOOKUP(A30,Sheet1!$B$1:$H$56,6,FALSE)</f>
        <v>724138500</v>
      </c>
      <c r="E30" s="17">
        <f t="shared" si="1"/>
        <v>126139.32054584098</v>
      </c>
      <c r="F30" s="17">
        <f t="shared" si="4"/>
        <v>88755.594062419579</v>
      </c>
      <c r="G30" s="17">
        <f t="shared" si="0"/>
        <v>214894.91460826056</v>
      </c>
      <c r="H30" s="38">
        <f t="shared" si="3"/>
        <v>71631.638202753515</v>
      </c>
      <c r="J30" s="32"/>
    </row>
    <row r="31" spans="1:10" ht="17.399999999999999">
      <c r="A31" s="19">
        <v>210024</v>
      </c>
      <c r="B31" s="19" t="s">
        <v>42</v>
      </c>
      <c r="C31" s="20">
        <f>VLOOKUP(A31,Sheet1!B20:$H$56,7,FALSE)</f>
        <v>9184</v>
      </c>
      <c r="D31" s="21">
        <f>VLOOKUP(A31,Sheet1!$B$1:$H$56,6,FALSE)</f>
        <v>442852890.85000002</v>
      </c>
      <c r="E31" s="17">
        <f t="shared" si="1"/>
        <v>48646.322326908688</v>
      </c>
      <c r="F31" s="17">
        <f t="shared" si="4"/>
        <v>54279.21787013342</v>
      </c>
      <c r="G31" s="17">
        <f t="shared" si="0"/>
        <v>102925.54019704211</v>
      </c>
      <c r="H31" s="38">
        <f t="shared" si="3"/>
        <v>34308.513399014038</v>
      </c>
      <c r="J31" s="32"/>
    </row>
    <row r="32" spans="1:10" ht="17.399999999999999">
      <c r="A32" s="19">
        <v>210027</v>
      </c>
      <c r="B32" s="19" t="s">
        <v>17</v>
      </c>
      <c r="C32" s="20">
        <f>VLOOKUP(A32,Sheet1!B21:$H$56,7,FALSE)</f>
        <v>9028</v>
      </c>
      <c r="D32" s="21">
        <f>VLOOKUP(A32,Sheet1!$B$1:$H$56,6,FALSE)</f>
        <v>367681699.99999988</v>
      </c>
      <c r="E32" s="17">
        <f t="shared" si="1"/>
        <v>47820.01284487496</v>
      </c>
      <c r="F32" s="17">
        <f t="shared" si="4"/>
        <v>45065.69904704739</v>
      </c>
      <c r="G32" s="17">
        <f t="shared" si="0"/>
        <v>92885.711891922343</v>
      </c>
      <c r="H32" s="38">
        <f t="shared" si="3"/>
        <v>30961.903963974113</v>
      </c>
      <c r="J32" s="32"/>
    </row>
    <row r="33" spans="1:10" ht="17.399999999999999">
      <c r="A33" s="19">
        <v>210028</v>
      </c>
      <c r="B33" s="19" t="s">
        <v>20</v>
      </c>
      <c r="C33" s="20">
        <f>VLOOKUP(A33,Sheet1!B22:$H$56,7,FALSE)</f>
        <v>6887</v>
      </c>
      <c r="D33" s="21">
        <f>VLOOKUP(A33,Sheet1!$B$1:$H$56,6,FALSE)</f>
        <v>204364193.51000002</v>
      </c>
      <c r="E33" s="17">
        <f t="shared" si="1"/>
        <v>36479.444889527455</v>
      </c>
      <c r="F33" s="17">
        <f t="shared" si="4"/>
        <v>25048.337300208903</v>
      </c>
      <c r="G33" s="17">
        <f t="shared" si="0"/>
        <v>61527.782189736361</v>
      </c>
      <c r="H33" s="38">
        <f t="shared" si="3"/>
        <v>20509.260729912119</v>
      </c>
      <c r="J33" s="32"/>
    </row>
    <row r="34" spans="1:10" ht="17.399999999999999">
      <c r="A34" s="19">
        <v>210029</v>
      </c>
      <c r="B34" s="19" t="s">
        <v>10</v>
      </c>
      <c r="C34" s="20">
        <f>VLOOKUP(A34,Sheet1!B23:$H$56,7,FALSE)</f>
        <v>15806</v>
      </c>
      <c r="D34" s="21">
        <f>VLOOKUP(A34,Sheet1!$B$1:$H$56,6,FALSE)</f>
        <v>778281040.63999999</v>
      </c>
      <c r="E34" s="17">
        <f t="shared" si="1"/>
        <v>83722.100468109624</v>
      </c>
      <c r="F34" s="17">
        <f t="shared" si="4"/>
        <v>95391.69110539119</v>
      </c>
      <c r="G34" s="17">
        <f t="shared" si="0"/>
        <v>179113.79157350081</v>
      </c>
      <c r="H34" s="38">
        <f t="shared" si="3"/>
        <v>59704.59719116694</v>
      </c>
      <c r="J34" s="32"/>
    </row>
    <row r="35" spans="1:10" ht="17.399999999999999">
      <c r="A35" s="19">
        <v>210030</v>
      </c>
      <c r="B35" s="19" t="s">
        <v>43</v>
      </c>
      <c r="C35" s="20">
        <f>VLOOKUP(A35,Sheet1!B24:$H$56,7,FALSE)</f>
        <v>269</v>
      </c>
      <c r="D35" s="21">
        <f>VLOOKUP(A35,Sheet1!$B$1:$H$56,6,FALSE)</f>
        <v>54346447.520000003</v>
      </c>
      <c r="E35" s="17">
        <f t="shared" si="1"/>
        <v>1424.8541709427741</v>
      </c>
      <c r="F35" s="17">
        <f t="shared" si="4"/>
        <v>6661.0893286570317</v>
      </c>
      <c r="G35" s="17">
        <f t="shared" si="0"/>
        <v>8085.9434995998054</v>
      </c>
      <c r="H35" s="38">
        <f t="shared" si="3"/>
        <v>2695.3144998666016</v>
      </c>
      <c r="J35" s="32"/>
    </row>
    <row r="36" spans="1:10" ht="17.399999999999999">
      <c r="A36" s="19">
        <v>210032</v>
      </c>
      <c r="B36" s="19" t="s">
        <v>44</v>
      </c>
      <c r="C36" s="20">
        <f>VLOOKUP(A36,Sheet1!B25:$H$56,7,FALSE)</f>
        <v>6160</v>
      </c>
      <c r="D36" s="21">
        <f>VLOOKUP(A36,Sheet1!$B$1:$H$56,6,FALSE)</f>
        <v>181753067.63</v>
      </c>
      <c r="E36" s="17">
        <f t="shared" si="1"/>
        <v>32628.630829024121</v>
      </c>
      <c r="F36" s="17">
        <f t="shared" si="4"/>
        <v>22276.955983099604</v>
      </c>
      <c r="G36" s="17">
        <f t="shared" si="0"/>
        <v>54905.586812123729</v>
      </c>
      <c r="H36" s="38">
        <f t="shared" si="3"/>
        <v>18301.862270707908</v>
      </c>
      <c r="J36" s="32"/>
    </row>
    <row r="37" spans="1:10" ht="17.399999999999999">
      <c r="A37" s="19">
        <v>210033</v>
      </c>
      <c r="B37" s="19" t="s">
        <v>45</v>
      </c>
      <c r="C37" s="20">
        <f>VLOOKUP(A37,Sheet1!B26:$H$56,7,FALSE)</f>
        <v>8827</v>
      </c>
      <c r="D37" s="21">
        <f>VLOOKUP(A37,Sheet1!$B$1:$H$56,6,FALSE)</f>
        <v>258148447</v>
      </c>
      <c r="E37" s="17">
        <f t="shared" si="1"/>
        <v>46755.344858408425</v>
      </c>
      <c r="F37" s="17">
        <f t="shared" si="4"/>
        <v>31640.520107377295</v>
      </c>
      <c r="G37" s="17">
        <f t="shared" si="0"/>
        <v>78395.864965785717</v>
      </c>
      <c r="H37" s="38">
        <f t="shared" si="3"/>
        <v>26131.95498859524</v>
      </c>
      <c r="J37" s="32"/>
    </row>
    <row r="38" spans="1:10" ht="17.399999999999999">
      <c r="A38" s="19">
        <v>210034</v>
      </c>
      <c r="B38" s="19" t="s">
        <v>46</v>
      </c>
      <c r="C38" s="20">
        <f>VLOOKUP(A38,Sheet1!B27:$H$56,7,FALSE)</f>
        <v>6488</v>
      </c>
      <c r="D38" s="21">
        <f>VLOOKUP(A38,Sheet1!$B$1:$H$56,6,FALSE)</f>
        <v>201748416.90000001</v>
      </c>
      <c r="E38" s="17">
        <f t="shared" si="1"/>
        <v>34365.999483556574</v>
      </c>
      <c r="F38" s="17">
        <f t="shared" si="4"/>
        <v>24727.729009177376</v>
      </c>
      <c r="G38" s="17">
        <f t="shared" si="0"/>
        <v>59093.72849273395</v>
      </c>
      <c r="H38" s="38">
        <f t="shared" si="3"/>
        <v>19697.909497577984</v>
      </c>
      <c r="J38" s="32"/>
    </row>
    <row r="39" spans="1:10" ht="17.399999999999999">
      <c r="A39" s="19">
        <v>210035</v>
      </c>
      <c r="B39" s="19" t="s">
        <v>21</v>
      </c>
      <c r="C39" s="20">
        <f>VLOOKUP(A39,Sheet1!B28:$H$56,7,FALSE)</f>
        <v>5492</v>
      </c>
      <c r="D39" s="21">
        <f>VLOOKUP(A39,Sheet1!$B$1:$H$56,6,FALSE)</f>
        <v>175776450.34999999</v>
      </c>
      <c r="E39" s="17">
        <f t="shared" si="1"/>
        <v>29090.331252110464</v>
      </c>
      <c r="F39" s="17">
        <f t="shared" si="4"/>
        <v>21544.419020667523</v>
      </c>
      <c r="G39" s="17">
        <f t="shared" si="0"/>
        <v>50634.750272777987</v>
      </c>
      <c r="H39" s="38">
        <f t="shared" si="3"/>
        <v>16878.250090925994</v>
      </c>
      <c r="J39" s="32"/>
    </row>
    <row r="40" spans="1:10" ht="17.399999999999999">
      <c r="A40" s="19">
        <v>210037</v>
      </c>
      <c r="B40" s="19" t="s">
        <v>47</v>
      </c>
      <c r="C40" s="20">
        <f>VLOOKUP(A40,Sheet1!B29:$H$56,7,FALSE)</f>
        <v>5352</v>
      </c>
      <c r="D40" s="21">
        <f>VLOOKUP(A40,Sheet1!$B$1:$H$56,6,FALSE)</f>
        <v>285433472.5</v>
      </c>
      <c r="E40" s="17">
        <f t="shared" si="1"/>
        <v>28348.771460541735</v>
      </c>
      <c r="F40" s="17">
        <f t="shared" si="4"/>
        <v>34984.767992637877</v>
      </c>
      <c r="G40" s="17">
        <f t="shared" si="0"/>
        <v>63333.539453179612</v>
      </c>
      <c r="H40" s="38">
        <f t="shared" si="3"/>
        <v>21111.179817726537</v>
      </c>
      <c r="J40" s="32"/>
    </row>
    <row r="41" spans="1:10" ht="17.399999999999999">
      <c r="A41" s="19">
        <v>210038</v>
      </c>
      <c r="B41" s="19" t="s">
        <v>48</v>
      </c>
      <c r="C41" s="20">
        <f>VLOOKUP(A41,Sheet1!B30:$H$56,7,FALSE)</f>
        <v>4170</v>
      </c>
      <c r="D41" s="21">
        <f>VLOOKUP(A41,Sheet1!$B$1:$H$56,6,FALSE)</f>
        <v>245010324.56999999</v>
      </c>
      <c r="E41" s="17">
        <f t="shared" si="1"/>
        <v>22087.888077440028</v>
      </c>
      <c r="F41" s="17">
        <f t="shared" si="4"/>
        <v>30030.21785008888</v>
      </c>
      <c r="G41" s="17">
        <f t="shared" si="0"/>
        <v>52118.105927528908</v>
      </c>
      <c r="H41" s="38">
        <f t="shared" si="3"/>
        <v>17372.701975842971</v>
      </c>
      <c r="J41" s="32"/>
    </row>
    <row r="42" spans="1:10" ht="17.399999999999999">
      <c r="A42" s="19">
        <v>210039</v>
      </c>
      <c r="B42" s="19" t="s">
        <v>49</v>
      </c>
      <c r="C42" s="20">
        <f>VLOOKUP(A42,Sheet1!B31:$H$56,7,FALSE)</f>
        <v>5251</v>
      </c>
      <c r="D42" s="21">
        <f>VLOOKUP(A42,Sheet1!$B$1:$H$56,6,FALSE)</f>
        <v>170683940</v>
      </c>
      <c r="E42" s="17">
        <f t="shared" si="1"/>
        <v>27813.789039481435</v>
      </c>
      <c r="F42" s="17">
        <f t="shared" si="4"/>
        <v>20920.244527275347</v>
      </c>
      <c r="G42" s="17">
        <f t="shared" si="0"/>
        <v>48734.033566756785</v>
      </c>
      <c r="H42" s="38">
        <f t="shared" si="3"/>
        <v>16244.677855585594</v>
      </c>
      <c r="J42" s="32"/>
    </row>
    <row r="43" spans="1:10" ht="17.399999999999999">
      <c r="A43" s="19">
        <v>210040</v>
      </c>
      <c r="B43" s="19" t="s">
        <v>50</v>
      </c>
      <c r="C43" s="20">
        <f>VLOOKUP(A43,Sheet1!B32:$H$56,7,FALSE)</f>
        <v>7365</v>
      </c>
      <c r="D43" s="21">
        <f>VLOOKUP(A43,Sheet1!$B$1:$H$56,6,FALSE)</f>
        <v>301664523.56999993</v>
      </c>
      <c r="E43" s="17">
        <f t="shared" si="1"/>
        <v>39011.341892169257</v>
      </c>
      <c r="F43" s="17">
        <f t="shared" si="4"/>
        <v>36974.161706651583</v>
      </c>
      <c r="G43" s="17">
        <f t="shared" si="0"/>
        <v>75985.50359882084</v>
      </c>
      <c r="H43" s="38">
        <f t="shared" si="3"/>
        <v>25328.501199606948</v>
      </c>
      <c r="J43" s="32"/>
    </row>
    <row r="44" spans="1:10" ht="17.399999999999999">
      <c r="A44" s="19">
        <v>210043</v>
      </c>
      <c r="B44" s="19" t="s">
        <v>22</v>
      </c>
      <c r="C44" s="20">
        <f>VLOOKUP(A44,Sheet1!B33:$H$56,7,FALSE)</f>
        <v>15206</v>
      </c>
      <c r="D44" s="21">
        <f>VLOOKUP(A44,Sheet1!$B$1:$H$56,6,FALSE)</f>
        <v>514054373.03000003</v>
      </c>
      <c r="E44" s="17">
        <f t="shared" si="1"/>
        <v>80543.987075672208</v>
      </c>
      <c r="F44" s="17">
        <f t="shared" si="4"/>
        <v>63006.180804724914</v>
      </c>
      <c r="G44" s="17">
        <f t="shared" si="0"/>
        <v>143550.16788039712</v>
      </c>
      <c r="H44" s="38">
        <f t="shared" si="3"/>
        <v>47850.055960132369</v>
      </c>
      <c r="J44" s="32"/>
    </row>
    <row r="45" spans="1:10" ht="17.399999999999999">
      <c r="A45" s="19">
        <v>210044</v>
      </c>
      <c r="B45" s="19" t="s">
        <v>8</v>
      </c>
      <c r="C45" s="20">
        <f>VLOOKUP(A45,Sheet1!B34:$H$56,7,FALSE)</f>
        <v>14003</v>
      </c>
      <c r="D45" s="21">
        <f>VLOOKUP(A45,Sheet1!$B$1:$H$56,6,FALSE)</f>
        <v>495095019.97000003</v>
      </c>
      <c r="E45" s="17">
        <f t="shared" si="1"/>
        <v>74171.869723835189</v>
      </c>
      <c r="F45" s="17">
        <f t="shared" si="4"/>
        <v>60682.386884253268</v>
      </c>
      <c r="G45" s="17">
        <f t="shared" si="0"/>
        <v>134854.25660808844</v>
      </c>
      <c r="H45" s="38">
        <f t="shared" si="3"/>
        <v>44951.418869362817</v>
      </c>
      <c r="J45" s="32"/>
    </row>
    <row r="46" spans="1:10" ht="17.399999999999999">
      <c r="A46" s="19">
        <v>210045</v>
      </c>
      <c r="B46" s="19" t="s">
        <v>51</v>
      </c>
      <c r="C46" s="20">
        <f>VLOOKUP(A46,Sheet1!B35:$H$56,7,FALSE)</f>
        <v>0</v>
      </c>
      <c r="D46" s="21">
        <v>11740469</v>
      </c>
      <c r="E46" s="17">
        <f t="shared" si="1"/>
        <v>0</v>
      </c>
      <c r="F46" s="17">
        <f t="shared" si="4"/>
        <v>1438.9958559949805</v>
      </c>
      <c r="G46" s="17">
        <f t="shared" si="0"/>
        <v>1438.9958559949805</v>
      </c>
      <c r="H46" s="38">
        <f t="shared" si="3"/>
        <v>479.66528533166019</v>
      </c>
      <c r="J46" s="32"/>
    </row>
    <row r="47" spans="1:10" ht="17.399999999999999">
      <c r="A47" s="19">
        <v>210048</v>
      </c>
      <c r="B47" s="19" t="s">
        <v>52</v>
      </c>
      <c r="C47" s="20">
        <f>VLOOKUP(A47,Sheet1!B36:$H$56,7,FALSE)</f>
        <v>14310</v>
      </c>
      <c r="D47" s="21">
        <f>VLOOKUP(A47,Sheet1!$B$1:$H$56,6,FALSE)</f>
        <v>344977080</v>
      </c>
      <c r="E47" s="17">
        <f t="shared" si="1"/>
        <v>75798.004409632325</v>
      </c>
      <c r="F47" s="17">
        <f t="shared" si="4"/>
        <v>42282.85842186107</v>
      </c>
      <c r="G47" s="17">
        <f t="shared" si="0"/>
        <v>118080.8628314934</v>
      </c>
      <c r="H47" s="38">
        <f t="shared" si="3"/>
        <v>39360.287610497799</v>
      </c>
      <c r="J47" s="32"/>
    </row>
    <row r="48" spans="1:10" ht="17.399999999999999">
      <c r="A48" s="19">
        <v>210049</v>
      </c>
      <c r="B48" s="19" t="s">
        <v>23</v>
      </c>
      <c r="C48" s="20">
        <f>VLOOKUP(A48,Sheet1!B37:$H$56,7,FALSE)</f>
        <v>11104</v>
      </c>
      <c r="D48" s="21">
        <f>VLOOKUP(A48,Sheet1!$B$1:$H$56,6,FALSE)</f>
        <v>366388839.96999997</v>
      </c>
      <c r="E48" s="17">
        <f t="shared" si="1"/>
        <v>58816.285182708416</v>
      </c>
      <c r="F48" s="17">
        <f t="shared" si="4"/>
        <v>44907.236874407485</v>
      </c>
      <c r="G48" s="17">
        <f t="shared" si="0"/>
        <v>103723.5220571159</v>
      </c>
      <c r="H48" s="38">
        <f t="shared" si="3"/>
        <v>34574.507352371969</v>
      </c>
      <c r="J48" s="32"/>
    </row>
    <row r="49" spans="1:10" ht="17.399999999999999">
      <c r="A49" s="19">
        <v>210051</v>
      </c>
      <c r="B49" s="19" t="s">
        <v>53</v>
      </c>
      <c r="C49" s="20">
        <f>VLOOKUP(A49,Sheet1!B38:$H$56,7,FALSE)</f>
        <v>9026</v>
      </c>
      <c r="D49" s="21">
        <f>VLOOKUP(A49,Sheet1!$B$1:$H$56,6,FALSE)</f>
        <v>263081000</v>
      </c>
      <c r="E49" s="17">
        <f t="shared" si="1"/>
        <v>47809.419133566837</v>
      </c>
      <c r="F49" s="17">
        <f t="shared" si="4"/>
        <v>32245.089083836043</v>
      </c>
      <c r="G49" s="17">
        <f t="shared" si="0"/>
        <v>80054.508217402879</v>
      </c>
      <c r="H49" s="38">
        <f t="shared" si="3"/>
        <v>26684.836072467628</v>
      </c>
      <c r="J49" s="32"/>
    </row>
    <row r="50" spans="1:10" ht="17.399999999999999">
      <c r="A50" s="19">
        <v>210055</v>
      </c>
      <c r="B50" s="19" t="s">
        <v>54</v>
      </c>
      <c r="C50" s="20">
        <f>VLOOKUP(A50,Sheet1!B39:$H$56,7,FALSE)</f>
        <v>0</v>
      </c>
      <c r="D50" s="21">
        <f>VLOOKUP(A50,Sheet1!$B$1:$H$56,6,FALSE)</f>
        <v>34414584.63000001</v>
      </c>
      <c r="E50" s="17">
        <f t="shared" si="1"/>
        <v>0</v>
      </c>
      <c r="F50" s="17">
        <f t="shared" si="4"/>
        <v>4218.0976474073195</v>
      </c>
      <c r="G50" s="17">
        <f t="shared" si="0"/>
        <v>4218.0976474073195</v>
      </c>
      <c r="H50" s="38">
        <f t="shared" si="3"/>
        <v>1406.0325491357733</v>
      </c>
      <c r="J50" s="32"/>
    </row>
    <row r="51" spans="1:10" ht="17.399999999999999">
      <c r="A51" s="19">
        <v>210056</v>
      </c>
      <c r="B51" s="19" t="s">
        <v>55</v>
      </c>
      <c r="C51" s="20">
        <f>VLOOKUP(A51,Sheet1!B40:$H$56,7,FALSE)</f>
        <v>7961</v>
      </c>
      <c r="D51" s="21">
        <f>VLOOKUP(A51,Sheet1!$B$1:$H$56,6,FALSE)</f>
        <v>290128586.69999993</v>
      </c>
      <c r="E51" s="17">
        <f t="shared" si="1"/>
        <v>42168.267861990425</v>
      </c>
      <c r="F51" s="17">
        <f t="shared" si="4"/>
        <v>35560.234771454219</v>
      </c>
      <c r="G51" s="17">
        <f t="shared" si="0"/>
        <v>77728.502633444645</v>
      </c>
      <c r="H51" s="38">
        <f t="shared" si="3"/>
        <v>25909.50087781488</v>
      </c>
      <c r="J51" s="32"/>
    </row>
    <row r="52" spans="1:10" ht="17.399999999999999">
      <c r="A52" s="19">
        <v>210057</v>
      </c>
      <c r="B52" s="19" t="s">
        <v>13</v>
      </c>
      <c r="C52" s="20">
        <f>VLOOKUP(A52,Sheet1!B41:$H$56,7,FALSE)</f>
        <v>16664</v>
      </c>
      <c r="D52" s="21">
        <f>VLOOKUP(A52,Sheet1!$B$1:$H$56,6,FALSE)</f>
        <v>507181036.36000001</v>
      </c>
      <c r="E52" s="17">
        <f t="shared" si="1"/>
        <v>88266.802619295122</v>
      </c>
      <c r="F52" s="17">
        <f t="shared" si="4"/>
        <v>62163.735499942937</v>
      </c>
      <c r="G52" s="17">
        <f t="shared" si="0"/>
        <v>150430.53811923804</v>
      </c>
      <c r="H52" s="38">
        <f t="shared" si="3"/>
        <v>50143.512706412679</v>
      </c>
      <c r="J52" s="32"/>
    </row>
    <row r="53" spans="1:10" ht="17.399999999999999">
      <c r="A53" s="19">
        <v>210058</v>
      </c>
      <c r="B53" s="19" t="s">
        <v>56</v>
      </c>
      <c r="C53" s="20">
        <f>VLOOKUP(A53,Sheet1!B42:$H$56,7,FALSE)</f>
        <v>1707</v>
      </c>
      <c r="D53" s="21">
        <f>VLOOKUP(A53,Sheet1!$B$1:$H$56,6,FALSE)</f>
        <v>135127733.62</v>
      </c>
      <c r="E53" s="17">
        <f t="shared" si="1"/>
        <v>9041.7326014844439</v>
      </c>
      <c r="F53" s="17">
        <f t="shared" si="4"/>
        <v>16562.221552577976</v>
      </c>
      <c r="G53" s="17">
        <f t="shared" si="0"/>
        <v>25603.95415406242</v>
      </c>
      <c r="H53" s="38">
        <f t="shared" si="3"/>
        <v>8534.6513846874732</v>
      </c>
      <c r="J53" s="32"/>
    </row>
    <row r="54" spans="1:10" ht="17.399999999999999">
      <c r="A54" s="19">
        <v>210060</v>
      </c>
      <c r="B54" s="19" t="s">
        <v>57</v>
      </c>
      <c r="C54" s="20">
        <f>VLOOKUP(A54,Sheet1!B43:$H$56,7,FALSE)</f>
        <v>1948</v>
      </c>
      <c r="D54" s="21">
        <f>VLOOKUP(A54,Sheet1!$B$1:$H$56,6,FALSE)</f>
        <v>74115596.409999996</v>
      </c>
      <c r="E54" s="17">
        <f t="shared" si="1"/>
        <v>10318.274814113471</v>
      </c>
      <c r="F54" s="17">
        <f t="shared" si="4"/>
        <v>9084.1376182319837</v>
      </c>
      <c r="G54" s="17">
        <f t="shared" si="0"/>
        <v>19402.412432345453</v>
      </c>
      <c r="H54" s="38">
        <f t="shared" si="3"/>
        <v>6467.4708107818178</v>
      </c>
      <c r="J54" s="32"/>
    </row>
    <row r="55" spans="1:10" ht="17.399999999999999">
      <c r="A55" s="19">
        <v>210061</v>
      </c>
      <c r="B55" s="19" t="s">
        <v>7</v>
      </c>
      <c r="C55" s="20">
        <f>VLOOKUP(A55,Sheet1!B44:$H$56,7,FALSE)</f>
        <v>2584</v>
      </c>
      <c r="D55" s="21">
        <f>VLOOKUP(A55,Sheet1!$B$1:$H$56,6,FALSE)</f>
        <v>124940914.67</v>
      </c>
      <c r="E55" s="17">
        <f t="shared" si="1"/>
        <v>13687.075010097133</v>
      </c>
      <c r="F55" s="17">
        <f t="shared" si="4"/>
        <v>15313.652159411387</v>
      </c>
      <c r="G55" s="17">
        <f t="shared" si="0"/>
        <v>29000.727169508522</v>
      </c>
      <c r="H55" s="38">
        <f t="shared" si="3"/>
        <v>9666.90905650284</v>
      </c>
      <c r="J55" s="32"/>
    </row>
    <row r="56" spans="1:10" ht="17.399999999999999">
      <c r="A56" s="19">
        <v>210062</v>
      </c>
      <c r="B56" s="19" t="s">
        <v>24</v>
      </c>
      <c r="C56" s="20">
        <f>VLOOKUP(A56,Sheet1!B45:$H$56,7,FALSE)</f>
        <v>9686</v>
      </c>
      <c r="D56" s="21">
        <f>VLOOKUP(A56,Sheet1!$B$1:$H$56,6,FALSE)</f>
        <v>299185640.55999994</v>
      </c>
      <c r="E56" s="17">
        <f t="shared" si="1"/>
        <v>51305.343865247996</v>
      </c>
      <c r="F56" s="17">
        <f t="shared" si="4"/>
        <v>36670.332074386773</v>
      </c>
      <c r="G56" s="17">
        <f t="shared" si="0"/>
        <v>87975.675939634762</v>
      </c>
      <c r="H56" s="38">
        <f t="shared" si="3"/>
        <v>29325.225313211587</v>
      </c>
      <c r="J56" s="32"/>
    </row>
    <row r="57" spans="1:10" ht="17.399999999999999">
      <c r="A57" s="19">
        <v>210063</v>
      </c>
      <c r="B57" s="19" t="s">
        <v>58</v>
      </c>
      <c r="C57" s="20">
        <f>VLOOKUP(A57,Sheet1!B46:$H$56,7,FALSE)</f>
        <v>12046</v>
      </c>
      <c r="D57" s="21">
        <f>VLOOKUP(A57,Sheet1!$B$1:$H$56,6,FALSE)</f>
        <v>431502933.33999997</v>
      </c>
      <c r="E57" s="17">
        <f t="shared" si="1"/>
        <v>63805.923208835156</v>
      </c>
      <c r="F57" s="17">
        <f t="shared" si="4"/>
        <v>52888.08589554116</v>
      </c>
      <c r="G57" s="17">
        <f t="shared" si="0"/>
        <v>116694.00910437631</v>
      </c>
      <c r="H57" s="38">
        <f t="shared" si="3"/>
        <v>38898.003034792106</v>
      </c>
      <c r="J57" s="32"/>
    </row>
    <row r="58" spans="1:10" ht="17.399999999999999">
      <c r="A58" s="19">
        <v>210064</v>
      </c>
      <c r="B58" s="19" t="s">
        <v>12</v>
      </c>
      <c r="C58" s="20">
        <f>VLOOKUP(A58,Sheet1!B47:$H$56,7,FALSE)</f>
        <v>1060</v>
      </c>
      <c r="D58" s="21">
        <f>VLOOKUP(A58,Sheet1!$B$1:$H$56,6,FALSE)</f>
        <v>74237914.580000013</v>
      </c>
      <c r="E58" s="17">
        <f t="shared" si="1"/>
        <v>5614.6669933060984</v>
      </c>
      <c r="F58" s="17">
        <f t="shared" si="4"/>
        <v>9099.1298080450924</v>
      </c>
      <c r="G58" s="17">
        <f t="shared" si="0"/>
        <v>14713.796801351191</v>
      </c>
      <c r="H58" s="38">
        <f t="shared" si="3"/>
        <v>4904.59893378373</v>
      </c>
      <c r="J58" s="32"/>
    </row>
    <row r="59" spans="1:10" ht="17.399999999999999">
      <c r="A59" s="19">
        <v>210065</v>
      </c>
      <c r="B59" s="19" t="s">
        <v>25</v>
      </c>
      <c r="C59" s="20">
        <f>VLOOKUP(A59,Sheet1!B48:$H$56,7,FALSE)</f>
        <v>5519</v>
      </c>
      <c r="D59" s="21">
        <f>VLOOKUP(A59,Sheet1!$B$1:$H$56,6,FALSE)</f>
        <v>141903900</v>
      </c>
      <c r="E59" s="17">
        <f t="shared" si="1"/>
        <v>29233.34635477015</v>
      </c>
      <c r="F59" s="17">
        <f t="shared" si="4"/>
        <v>17392.75697159339</v>
      </c>
      <c r="G59" s="17">
        <f t="shared" si="0"/>
        <v>46626.10332636354</v>
      </c>
      <c r="H59" s="38">
        <f t="shared" si="3"/>
        <v>15542.034442121179</v>
      </c>
      <c r="J59" s="32"/>
    </row>
    <row r="60" spans="1:10" ht="17.399999999999999">
      <c r="A60" s="19">
        <v>210087</v>
      </c>
      <c r="B60" s="19" t="s">
        <v>59</v>
      </c>
      <c r="C60" s="20">
        <f>VLOOKUP(A60,Sheet1!B49:$H$56,7,FALSE)</f>
        <v>0</v>
      </c>
      <c r="D60" s="21">
        <f>VLOOKUP(A60,Sheet1!$B$1:$H$56,6,FALSE)</f>
        <v>17461500</v>
      </c>
      <c r="E60" s="17">
        <f t="shared" si="1"/>
        <v>0</v>
      </c>
      <c r="F60" s="17">
        <f t="shared" si="4"/>
        <v>2140.2063358334622</v>
      </c>
      <c r="G60" s="17">
        <f t="shared" si="0"/>
        <v>2140.2063358334622</v>
      </c>
      <c r="H60" s="38">
        <f t="shared" si="3"/>
        <v>713.40211194448739</v>
      </c>
      <c r="J60" s="32"/>
    </row>
    <row r="61" spans="1:10" ht="17.399999999999999">
      <c r="A61" s="19">
        <v>210088</v>
      </c>
      <c r="B61" s="19" t="s">
        <v>27</v>
      </c>
      <c r="C61" s="20">
        <f>VLOOKUP(A61,Sheet1!B50:$H$56,7,FALSE)</f>
        <v>0</v>
      </c>
      <c r="D61" s="21">
        <f>VLOOKUP(A61,Sheet1!$B$1:$H$56,6,FALSE)</f>
        <v>8125994.0999999996</v>
      </c>
      <c r="E61" s="17">
        <f t="shared" si="1"/>
        <v>0</v>
      </c>
      <c r="F61" s="17">
        <f t="shared" si="4"/>
        <v>995.97995921114057</v>
      </c>
      <c r="G61" s="17">
        <f t="shared" si="0"/>
        <v>995.97995921114057</v>
      </c>
      <c r="H61" s="38">
        <f t="shared" si="3"/>
        <v>331.99331973704687</v>
      </c>
      <c r="J61" s="32"/>
    </row>
    <row r="62" spans="1:10" ht="17.399999999999999">
      <c r="A62" s="19">
        <v>210333</v>
      </c>
      <c r="B62" s="19" t="s">
        <v>60</v>
      </c>
      <c r="C62" s="20">
        <f>VLOOKUP(A62,Sheet1!B51:$H$56,7,FALSE)</f>
        <v>0</v>
      </c>
      <c r="D62" s="21">
        <f>VLOOKUP(A62,Sheet1!$B$1:$H$56,6,FALSE)</f>
        <v>18495626.439999998</v>
      </c>
      <c r="E62" s="17">
        <f t="shared" si="1"/>
        <v>0</v>
      </c>
      <c r="F62" s="17">
        <f t="shared" si="4"/>
        <v>2266.9562690545999</v>
      </c>
      <c r="G62" s="17">
        <f t="shared" si="0"/>
        <v>2266.9562690545999</v>
      </c>
      <c r="H62" s="38">
        <f t="shared" si="3"/>
        <v>755.65208968486661</v>
      </c>
      <c r="J62" s="32"/>
    </row>
    <row r="63" spans="1:10" ht="20.100000000000001">
      <c r="A63" s="19">
        <v>218992</v>
      </c>
      <c r="B63" s="19" t="s">
        <v>26</v>
      </c>
      <c r="C63" s="20">
        <f>VLOOKUP(A63,Sheet1!B52:$H$56,7,FALSE)</f>
        <v>3158</v>
      </c>
      <c r="D63" s="21">
        <f>VLOOKUP(A63,Sheet1!$B$1:$H$56,6,FALSE)</f>
        <v>255045568.09999993</v>
      </c>
      <c r="E63" s="18">
        <f t="shared" si="1"/>
        <v>16727.470155528925</v>
      </c>
      <c r="F63" s="18">
        <f t="shared" si="4"/>
        <v>31260.20907561576</v>
      </c>
      <c r="G63" s="18">
        <f t="shared" si="0"/>
        <v>47987.679231144684</v>
      </c>
      <c r="H63" s="39">
        <f t="shared" si="3"/>
        <v>15995.893077048227</v>
      </c>
      <c r="J63" s="32"/>
    </row>
    <row r="64" spans="1:10" ht="17.399999999999999">
      <c r="A64" s="19"/>
      <c r="B64" s="19"/>
      <c r="C64" s="20">
        <f>SUM(C12:C63)</f>
        <v>453099</v>
      </c>
      <c r="D64" s="22">
        <f>SUM(D12:D63)</f>
        <v>19581102671.429993</v>
      </c>
      <c r="E64" s="22">
        <f>SUM(E12:E63)</f>
        <v>2399999.9999999995</v>
      </c>
      <c r="F64" s="22">
        <f>SUM(F12:F63)</f>
        <v>2400000.0000000005</v>
      </c>
      <c r="G64" s="22">
        <f>SUM(G12:G63)</f>
        <v>4799999.9999999991</v>
      </c>
      <c r="H64" s="38">
        <f t="shared" ref="H64" si="5">SUM(H12:H63)</f>
        <v>1600000.0000000009</v>
      </c>
    </row>
    <row r="65" spans="1:8" ht="17.7">
      <c r="A65" s="30"/>
      <c r="B65" s="30"/>
      <c r="C65" s="30"/>
      <c r="D65" s="30"/>
      <c r="E65" s="30"/>
      <c r="F65" s="30"/>
      <c r="G65" s="30"/>
      <c r="H65" s="38"/>
    </row>
    <row r="66" spans="1:8" ht="17.399999999999999">
      <c r="H66" s="38"/>
    </row>
    <row r="67" spans="1:8" ht="17.399999999999999">
      <c r="H67" s="38"/>
    </row>
    <row r="68" spans="1:8" ht="17.399999999999999">
      <c r="H68" s="38"/>
    </row>
    <row r="69" spans="1:8" ht="17.399999999999999">
      <c r="A69" s="19"/>
      <c r="B69" s="19"/>
      <c r="C69" s="31"/>
      <c r="D69" s="31"/>
      <c r="H69" s="38"/>
    </row>
    <row r="70" spans="1:8" ht="17.399999999999999">
      <c r="H70" s="38"/>
    </row>
    <row r="71" spans="1:8" ht="17.399999999999999">
      <c r="H71" s="38"/>
    </row>
    <row r="72" spans="1:8" ht="17.399999999999999">
      <c r="A72" t="s">
        <v>89</v>
      </c>
      <c r="H72" s="38"/>
    </row>
    <row r="73" spans="1:8" ht="17.399999999999999">
      <c r="A73" t="s">
        <v>29</v>
      </c>
      <c r="H73" s="38"/>
    </row>
    <row r="74" spans="1:8" ht="17.399999999999999">
      <c r="H74" s="38"/>
    </row>
    <row r="75" spans="1:8" ht="17.399999999999999">
      <c r="H75" s="38"/>
    </row>
    <row r="76" spans="1:8" ht="17.399999999999999">
      <c r="H76" s="38"/>
    </row>
    <row r="77" spans="1:8" ht="17.399999999999999">
      <c r="H77" s="38"/>
    </row>
    <row r="78" spans="1:8" ht="17.399999999999999">
      <c r="H78" s="38"/>
    </row>
    <row r="79" spans="1:8" ht="17.399999999999999">
      <c r="H79" s="38"/>
    </row>
    <row r="80" spans="1:8" ht="17.399999999999999">
      <c r="H80" s="38"/>
    </row>
    <row r="81" spans="8:8" ht="17.399999999999999">
      <c r="H81" s="38"/>
    </row>
    <row r="82" spans="8:8" ht="17.399999999999999">
      <c r="H82" s="38"/>
    </row>
    <row r="83" spans="8:8" ht="17.399999999999999">
      <c r="H83" s="38"/>
    </row>
    <row r="84" spans="8:8" ht="17.399999999999999">
      <c r="H84" s="38"/>
    </row>
    <row r="85" spans="8:8" ht="17.399999999999999">
      <c r="H85" s="38"/>
    </row>
    <row r="86" spans="8:8" ht="17.399999999999999">
      <c r="H86" s="38"/>
    </row>
    <row r="87" spans="8:8" ht="17.399999999999999">
      <c r="H87" s="38"/>
    </row>
    <row r="88" spans="8:8" ht="17.399999999999999">
      <c r="H88" s="38"/>
    </row>
    <row r="89" spans="8:8" ht="17.399999999999999">
      <c r="H89" s="38"/>
    </row>
  </sheetData>
  <mergeCells count="1">
    <mergeCell ref="B3:G3"/>
  </mergeCells>
  <pageMargins left="0.7" right="0.7" top="0.75" bottom="0.75" header="0.3" footer="0.3"/>
  <pageSetup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8"/>
  <sheetViews>
    <sheetView topLeftCell="A13" workbookViewId="0">
      <selection activeCell="K31" sqref="K31"/>
    </sheetView>
  </sheetViews>
  <sheetFormatPr defaultRowHeight="14.4"/>
  <cols>
    <col min="3" max="3" width="24.26171875" bestFit="1" customWidth="1"/>
    <col min="5" max="5" width="14.26171875" customWidth="1"/>
    <col min="6" max="6" width="9.68359375" bestFit="1" customWidth="1"/>
    <col min="7" max="7" width="11.68359375" bestFit="1" customWidth="1"/>
  </cols>
  <sheetData>
    <row r="1" spans="1:8">
      <c r="A1" t="s">
        <v>75</v>
      </c>
      <c r="B1" t="s">
        <v>61</v>
      </c>
      <c r="C1" t="s">
        <v>62</v>
      </c>
      <c r="D1" t="s">
        <v>76</v>
      </c>
      <c r="E1" t="s">
        <v>77</v>
      </c>
      <c r="F1" t="s">
        <v>70</v>
      </c>
      <c r="G1">
        <v>1000</v>
      </c>
      <c r="H1" t="s">
        <v>5</v>
      </c>
    </row>
    <row r="2" spans="1:8">
      <c r="A2">
        <v>2022</v>
      </c>
      <c r="B2">
        <v>210001</v>
      </c>
      <c r="C2" t="s">
        <v>30</v>
      </c>
      <c r="D2" t="s">
        <v>78</v>
      </c>
      <c r="E2" t="s">
        <v>79</v>
      </c>
      <c r="F2" s="42">
        <v>430476.3</v>
      </c>
      <c r="G2">
        <f>F2*$G$1</f>
        <v>430476300</v>
      </c>
      <c r="H2">
        <v>14091</v>
      </c>
    </row>
    <row r="3" spans="1:8">
      <c r="A3">
        <v>2022</v>
      </c>
      <c r="B3">
        <v>210002</v>
      </c>
      <c r="C3" t="s">
        <v>15</v>
      </c>
      <c r="D3" t="s">
        <v>78</v>
      </c>
      <c r="E3" t="s">
        <v>79</v>
      </c>
      <c r="F3" s="42">
        <v>1807461.7289700003</v>
      </c>
      <c r="G3">
        <f t="shared" ref="G3:G56" si="0">F3*$G$1</f>
        <v>1807461728.9700003</v>
      </c>
      <c r="H3">
        <v>19975</v>
      </c>
    </row>
    <row r="4" spans="1:8">
      <c r="A4">
        <v>2022</v>
      </c>
      <c r="B4">
        <v>210003</v>
      </c>
      <c r="C4" t="s">
        <v>31</v>
      </c>
      <c r="D4" t="s">
        <v>78</v>
      </c>
      <c r="E4" s="32" t="s">
        <v>79</v>
      </c>
      <c r="F4" s="42">
        <v>386755.05647000007</v>
      </c>
      <c r="G4">
        <f t="shared" si="0"/>
        <v>386755056.47000009</v>
      </c>
      <c r="H4">
        <v>9456</v>
      </c>
    </row>
    <row r="5" spans="1:8">
      <c r="A5">
        <v>2022</v>
      </c>
      <c r="B5">
        <v>210004</v>
      </c>
      <c r="C5" t="s">
        <v>9</v>
      </c>
      <c r="D5" t="s">
        <v>78</v>
      </c>
      <c r="E5" s="32" t="s">
        <v>79</v>
      </c>
      <c r="F5" s="42">
        <v>573097.20000000007</v>
      </c>
      <c r="G5">
        <f t="shared" si="0"/>
        <v>573097200.00000012</v>
      </c>
      <c r="H5">
        <v>21166</v>
      </c>
    </row>
    <row r="6" spans="1:8">
      <c r="A6">
        <v>2022</v>
      </c>
      <c r="B6">
        <v>210005</v>
      </c>
      <c r="C6" t="s">
        <v>32</v>
      </c>
      <c r="D6" t="s">
        <v>78</v>
      </c>
      <c r="E6" s="32" t="s">
        <v>79</v>
      </c>
      <c r="F6" s="42">
        <v>400842.4</v>
      </c>
      <c r="G6">
        <f t="shared" si="0"/>
        <v>400842400</v>
      </c>
      <c r="H6">
        <v>14077</v>
      </c>
    </row>
    <row r="7" spans="1:8">
      <c r="A7">
        <v>2022</v>
      </c>
      <c r="B7">
        <v>210006</v>
      </c>
      <c r="C7" t="s">
        <v>33</v>
      </c>
      <c r="D7" t="s">
        <v>78</v>
      </c>
      <c r="E7" s="32" t="s">
        <v>79</v>
      </c>
      <c r="F7" s="42">
        <v>119935.43128999999</v>
      </c>
      <c r="G7">
        <f t="shared" si="0"/>
        <v>119935431.28999999</v>
      </c>
      <c r="H7">
        <v>3895</v>
      </c>
    </row>
    <row r="8" spans="1:8">
      <c r="A8">
        <v>2022</v>
      </c>
      <c r="B8">
        <v>210008</v>
      </c>
      <c r="C8" t="s">
        <v>34</v>
      </c>
      <c r="D8" t="s">
        <v>78</v>
      </c>
      <c r="E8" s="32" t="s">
        <v>79</v>
      </c>
      <c r="F8" s="42">
        <v>628565</v>
      </c>
      <c r="G8">
        <f t="shared" si="0"/>
        <v>628565000</v>
      </c>
      <c r="H8">
        <v>9490</v>
      </c>
    </row>
    <row r="9" spans="1:8">
      <c r="A9">
        <v>2022</v>
      </c>
      <c r="B9">
        <v>210009</v>
      </c>
      <c r="C9" t="s">
        <v>11</v>
      </c>
      <c r="D9" t="s">
        <v>78</v>
      </c>
      <c r="E9" s="32" t="s">
        <v>79</v>
      </c>
      <c r="F9" s="42">
        <v>2832180.1245999997</v>
      </c>
      <c r="G9">
        <f t="shared" si="0"/>
        <v>2832180124.5999999</v>
      </c>
      <c r="H9">
        <v>37859</v>
      </c>
    </row>
    <row r="10" spans="1:8">
      <c r="A10">
        <v>2022</v>
      </c>
      <c r="B10">
        <v>210010</v>
      </c>
      <c r="C10" t="s">
        <v>35</v>
      </c>
      <c r="D10" t="s">
        <v>78</v>
      </c>
      <c r="E10" s="32" t="s">
        <v>79</v>
      </c>
      <c r="F10" s="42">
        <v>23879.66848</v>
      </c>
      <c r="G10">
        <f t="shared" si="0"/>
        <v>23879668.48</v>
      </c>
      <c r="H10">
        <v>98</v>
      </c>
    </row>
    <row r="11" spans="1:8">
      <c r="A11">
        <v>2022</v>
      </c>
      <c r="B11">
        <v>210011</v>
      </c>
      <c r="C11" t="s">
        <v>36</v>
      </c>
      <c r="D11" t="s">
        <v>78</v>
      </c>
      <c r="E11" s="32" t="s">
        <v>79</v>
      </c>
      <c r="F11" s="42">
        <v>472142.6</v>
      </c>
      <c r="G11">
        <f t="shared" si="0"/>
        <v>472142600</v>
      </c>
      <c r="H11">
        <v>10223</v>
      </c>
    </row>
    <row r="12" spans="1:8">
      <c r="A12">
        <v>2022</v>
      </c>
      <c r="B12">
        <v>210012</v>
      </c>
      <c r="C12" t="s">
        <v>37</v>
      </c>
      <c r="D12" t="s">
        <v>78</v>
      </c>
      <c r="E12" s="32" t="s">
        <v>79</v>
      </c>
      <c r="F12" s="42">
        <v>940026.41405999998</v>
      </c>
      <c r="G12">
        <f t="shared" si="0"/>
        <v>940026414.05999994</v>
      </c>
      <c r="H12">
        <v>16158</v>
      </c>
    </row>
    <row r="13" spans="1:8">
      <c r="A13">
        <v>2022</v>
      </c>
      <c r="B13">
        <v>210013</v>
      </c>
      <c r="C13" t="s">
        <v>63</v>
      </c>
      <c r="D13" t="s">
        <v>78</v>
      </c>
      <c r="E13" s="32" t="s">
        <v>79</v>
      </c>
      <c r="F13" s="42">
        <v>28774.743990000003</v>
      </c>
      <c r="G13">
        <f t="shared" si="0"/>
        <v>28774743.990000002</v>
      </c>
      <c r="H13">
        <v>0</v>
      </c>
    </row>
    <row r="14" spans="1:8">
      <c r="A14">
        <v>2022</v>
      </c>
      <c r="B14">
        <v>210015</v>
      </c>
      <c r="C14" t="s">
        <v>38</v>
      </c>
      <c r="D14" t="s">
        <v>78</v>
      </c>
      <c r="E14" s="32" t="s">
        <v>79</v>
      </c>
      <c r="F14" s="42">
        <v>609274.9939</v>
      </c>
      <c r="G14">
        <f t="shared" si="0"/>
        <v>609274993.89999998</v>
      </c>
      <c r="H14">
        <v>16914</v>
      </c>
    </row>
    <row r="15" spans="1:8">
      <c r="A15">
        <v>2022</v>
      </c>
      <c r="B15">
        <v>210016</v>
      </c>
      <c r="C15" t="s">
        <v>64</v>
      </c>
      <c r="D15" t="s">
        <v>78</v>
      </c>
      <c r="E15" s="32" t="s">
        <v>79</v>
      </c>
      <c r="F15" s="42">
        <v>352793.52468999999</v>
      </c>
      <c r="G15">
        <f t="shared" si="0"/>
        <v>352793524.69</v>
      </c>
      <c r="H15">
        <v>9583</v>
      </c>
    </row>
    <row r="16" spans="1:8">
      <c r="A16">
        <v>2022</v>
      </c>
      <c r="B16">
        <v>210017</v>
      </c>
      <c r="C16" t="s">
        <v>39</v>
      </c>
      <c r="D16" t="s">
        <v>78</v>
      </c>
      <c r="E16" s="32" t="s">
        <v>79</v>
      </c>
      <c r="F16" s="42">
        <v>71160.320630000002</v>
      </c>
      <c r="G16">
        <f t="shared" si="0"/>
        <v>71160320.629999995</v>
      </c>
      <c r="H16">
        <v>1486</v>
      </c>
    </row>
    <row r="17" spans="1:8">
      <c r="A17">
        <v>2022</v>
      </c>
      <c r="B17">
        <v>210018</v>
      </c>
      <c r="C17" t="s">
        <v>19</v>
      </c>
      <c r="D17" t="s">
        <v>78</v>
      </c>
      <c r="E17" s="32" t="s">
        <v>79</v>
      </c>
      <c r="F17" s="42">
        <v>192883.68515</v>
      </c>
      <c r="G17">
        <f t="shared" si="0"/>
        <v>192883685.15000001</v>
      </c>
      <c r="H17">
        <v>4981</v>
      </c>
    </row>
    <row r="18" spans="1:8">
      <c r="A18">
        <v>2022</v>
      </c>
      <c r="B18">
        <v>210019</v>
      </c>
      <c r="C18" t="s">
        <v>40</v>
      </c>
      <c r="D18" t="s">
        <v>78</v>
      </c>
      <c r="E18" s="32" t="s">
        <v>79</v>
      </c>
      <c r="F18" s="42">
        <v>519263.84299999999</v>
      </c>
      <c r="G18">
        <f t="shared" si="0"/>
        <v>519263843</v>
      </c>
      <c r="H18">
        <v>12705</v>
      </c>
    </row>
    <row r="19" spans="1:8">
      <c r="A19">
        <v>2022</v>
      </c>
      <c r="B19">
        <v>210022</v>
      </c>
      <c r="C19" t="s">
        <v>14</v>
      </c>
      <c r="D19" t="s">
        <v>78</v>
      </c>
      <c r="E19" s="32" t="s">
        <v>79</v>
      </c>
      <c r="F19" s="42">
        <v>392501.90967999998</v>
      </c>
      <c r="G19">
        <f>F19*$G$1</f>
        <v>392501909.68000001</v>
      </c>
      <c r="H19">
        <v>10867</v>
      </c>
    </row>
    <row r="20" spans="1:8">
      <c r="A20">
        <v>2022</v>
      </c>
      <c r="B20">
        <v>210023</v>
      </c>
      <c r="C20" t="s">
        <v>41</v>
      </c>
      <c r="D20" t="s">
        <v>78</v>
      </c>
      <c r="E20" s="32" t="s">
        <v>79</v>
      </c>
      <c r="F20" s="42">
        <v>724138.5</v>
      </c>
      <c r="G20">
        <f t="shared" si="0"/>
        <v>724138500</v>
      </c>
      <c r="H20">
        <v>23814</v>
      </c>
    </row>
    <row r="21" spans="1:8">
      <c r="A21">
        <v>2022</v>
      </c>
      <c r="B21">
        <v>210024</v>
      </c>
      <c r="C21" t="s">
        <v>42</v>
      </c>
      <c r="D21" t="s">
        <v>78</v>
      </c>
      <c r="E21" s="32" t="s">
        <v>79</v>
      </c>
      <c r="F21" s="42">
        <v>442852.89085000003</v>
      </c>
      <c r="G21">
        <f t="shared" si="0"/>
        <v>442852890.85000002</v>
      </c>
      <c r="H21">
        <v>9184</v>
      </c>
    </row>
    <row r="22" spans="1:8">
      <c r="A22">
        <v>2022</v>
      </c>
      <c r="B22">
        <v>210027</v>
      </c>
      <c r="C22" t="s">
        <v>17</v>
      </c>
      <c r="D22" t="s">
        <v>78</v>
      </c>
      <c r="E22" s="32" t="s">
        <v>79</v>
      </c>
      <c r="F22" s="42">
        <v>367681.6999999999</v>
      </c>
      <c r="G22">
        <f t="shared" si="0"/>
        <v>367681699.99999988</v>
      </c>
      <c r="H22">
        <v>9028</v>
      </c>
    </row>
    <row r="23" spans="1:8">
      <c r="A23">
        <v>2022</v>
      </c>
      <c r="B23">
        <v>210028</v>
      </c>
      <c r="C23" t="s">
        <v>20</v>
      </c>
      <c r="D23" t="s">
        <v>78</v>
      </c>
      <c r="E23" s="32" t="s">
        <v>79</v>
      </c>
      <c r="F23" s="42">
        <v>204364.19351000001</v>
      </c>
      <c r="G23">
        <f t="shared" si="0"/>
        <v>204364193.51000002</v>
      </c>
      <c r="H23">
        <v>6887</v>
      </c>
    </row>
    <row r="24" spans="1:8">
      <c r="A24">
        <v>2022</v>
      </c>
      <c r="B24">
        <v>210029</v>
      </c>
      <c r="C24" t="s">
        <v>10</v>
      </c>
      <c r="D24" t="s">
        <v>78</v>
      </c>
      <c r="E24" s="32" t="s">
        <v>79</v>
      </c>
      <c r="F24" s="42">
        <v>778281.04064000002</v>
      </c>
      <c r="G24">
        <f t="shared" si="0"/>
        <v>778281040.63999999</v>
      </c>
      <c r="H24">
        <v>15806</v>
      </c>
    </row>
    <row r="25" spans="1:8">
      <c r="A25">
        <v>2022</v>
      </c>
      <c r="B25">
        <v>210030</v>
      </c>
      <c r="C25" t="s">
        <v>43</v>
      </c>
      <c r="D25" t="s">
        <v>78</v>
      </c>
      <c r="E25" s="32" t="s">
        <v>79</v>
      </c>
      <c r="F25" s="42">
        <v>54346.447520000002</v>
      </c>
      <c r="G25">
        <f t="shared" si="0"/>
        <v>54346447.520000003</v>
      </c>
      <c r="H25">
        <v>269</v>
      </c>
    </row>
    <row r="26" spans="1:8">
      <c r="A26">
        <v>2022</v>
      </c>
      <c r="B26">
        <v>210032</v>
      </c>
      <c r="C26" t="s">
        <v>44</v>
      </c>
      <c r="D26" t="s">
        <v>78</v>
      </c>
      <c r="E26" s="32" t="s">
        <v>79</v>
      </c>
      <c r="F26" s="42">
        <v>181753.06763000001</v>
      </c>
      <c r="G26">
        <f t="shared" si="0"/>
        <v>181753067.63</v>
      </c>
      <c r="H26">
        <v>6160</v>
      </c>
    </row>
    <row r="27" spans="1:8">
      <c r="A27">
        <v>2022</v>
      </c>
      <c r="B27">
        <v>210033</v>
      </c>
      <c r="C27" t="s">
        <v>45</v>
      </c>
      <c r="D27" t="s">
        <v>78</v>
      </c>
      <c r="E27" s="32" t="s">
        <v>79</v>
      </c>
      <c r="F27" s="42">
        <v>258148.44699999999</v>
      </c>
      <c r="G27">
        <f t="shared" si="0"/>
        <v>258148447</v>
      </c>
      <c r="H27">
        <v>8827</v>
      </c>
    </row>
    <row r="28" spans="1:8">
      <c r="A28">
        <v>2022</v>
      </c>
      <c r="B28">
        <v>210034</v>
      </c>
      <c r="C28" t="s">
        <v>46</v>
      </c>
      <c r="D28" t="s">
        <v>78</v>
      </c>
      <c r="E28" s="32" t="s">
        <v>79</v>
      </c>
      <c r="F28" s="42">
        <v>201748.41690000001</v>
      </c>
      <c r="G28">
        <f t="shared" si="0"/>
        <v>201748416.90000001</v>
      </c>
      <c r="H28">
        <v>6488</v>
      </c>
    </row>
    <row r="29" spans="1:8">
      <c r="A29">
        <v>2022</v>
      </c>
      <c r="B29">
        <v>210035</v>
      </c>
      <c r="C29" t="s">
        <v>21</v>
      </c>
      <c r="D29" t="s">
        <v>78</v>
      </c>
      <c r="E29" s="32" t="s">
        <v>79</v>
      </c>
      <c r="F29" s="42">
        <v>175776.45035</v>
      </c>
      <c r="G29">
        <f t="shared" si="0"/>
        <v>175776450.34999999</v>
      </c>
      <c r="H29">
        <v>5492</v>
      </c>
    </row>
    <row r="30" spans="1:8">
      <c r="A30">
        <v>2022</v>
      </c>
      <c r="B30">
        <v>210037</v>
      </c>
      <c r="C30" t="s">
        <v>47</v>
      </c>
      <c r="D30" t="s">
        <v>78</v>
      </c>
      <c r="E30" s="32" t="s">
        <v>79</v>
      </c>
      <c r="F30" s="42">
        <v>285433.47249999997</v>
      </c>
      <c r="G30">
        <f t="shared" si="0"/>
        <v>285433472.5</v>
      </c>
      <c r="H30">
        <v>5352</v>
      </c>
    </row>
    <row r="31" spans="1:8">
      <c r="A31">
        <v>2022</v>
      </c>
      <c r="B31">
        <v>210038</v>
      </c>
      <c r="C31" t="s">
        <v>48</v>
      </c>
      <c r="D31" t="s">
        <v>78</v>
      </c>
      <c r="E31" s="32" t="s">
        <v>79</v>
      </c>
      <c r="F31" s="42">
        <v>245010.32457</v>
      </c>
      <c r="G31">
        <f t="shared" si="0"/>
        <v>245010324.56999999</v>
      </c>
      <c r="H31">
        <v>4170</v>
      </c>
    </row>
    <row r="32" spans="1:8">
      <c r="A32">
        <v>2022</v>
      </c>
      <c r="B32">
        <v>210039</v>
      </c>
      <c r="C32" t="s">
        <v>49</v>
      </c>
      <c r="D32" t="s">
        <v>78</v>
      </c>
      <c r="E32" s="32" t="s">
        <v>79</v>
      </c>
      <c r="F32" s="42">
        <v>170683.94</v>
      </c>
      <c r="G32">
        <f t="shared" si="0"/>
        <v>170683940</v>
      </c>
      <c r="H32">
        <v>5251</v>
      </c>
    </row>
    <row r="33" spans="1:8">
      <c r="A33">
        <v>2022</v>
      </c>
      <c r="B33">
        <v>210040</v>
      </c>
      <c r="C33" t="s">
        <v>50</v>
      </c>
      <c r="D33" t="s">
        <v>78</v>
      </c>
      <c r="E33" s="32" t="s">
        <v>79</v>
      </c>
      <c r="F33" s="42">
        <v>301664.52356999996</v>
      </c>
      <c r="G33">
        <f t="shared" si="0"/>
        <v>301664523.56999993</v>
      </c>
      <c r="H33">
        <v>7365</v>
      </c>
    </row>
    <row r="34" spans="1:8">
      <c r="A34">
        <v>2022</v>
      </c>
      <c r="B34">
        <v>210043</v>
      </c>
      <c r="C34" t="s">
        <v>22</v>
      </c>
      <c r="D34" t="s">
        <v>78</v>
      </c>
      <c r="E34" s="32" t="s">
        <v>79</v>
      </c>
      <c r="F34" s="42">
        <v>514054.37303000002</v>
      </c>
      <c r="G34">
        <f t="shared" si="0"/>
        <v>514054373.03000003</v>
      </c>
      <c r="H34">
        <v>15206</v>
      </c>
    </row>
    <row r="35" spans="1:8">
      <c r="A35">
        <v>2022</v>
      </c>
      <c r="B35">
        <v>210044</v>
      </c>
      <c r="C35" t="s">
        <v>8</v>
      </c>
      <c r="D35" t="s">
        <v>78</v>
      </c>
      <c r="E35" s="32" t="s">
        <v>79</v>
      </c>
      <c r="F35" s="42">
        <v>495095.01997000002</v>
      </c>
      <c r="G35">
        <f t="shared" si="0"/>
        <v>495095019.97000003</v>
      </c>
      <c r="H35">
        <v>14003</v>
      </c>
    </row>
    <row r="36" spans="1:8">
      <c r="A36">
        <v>2022</v>
      </c>
      <c r="B36">
        <v>210045</v>
      </c>
      <c r="C36" t="s">
        <v>51</v>
      </c>
      <c r="D36" t="s">
        <v>78</v>
      </c>
      <c r="E36" s="32" t="s">
        <v>79</v>
      </c>
      <c r="F36" s="42">
        <v>5787.875</v>
      </c>
      <c r="G36">
        <f t="shared" si="0"/>
        <v>5787875</v>
      </c>
      <c r="H36">
        <v>0</v>
      </c>
    </row>
    <row r="37" spans="1:8">
      <c r="A37">
        <v>2022</v>
      </c>
      <c r="B37">
        <v>210048</v>
      </c>
      <c r="C37" t="s">
        <v>52</v>
      </c>
      <c r="D37" t="s">
        <v>78</v>
      </c>
      <c r="E37" s="32" t="s">
        <v>79</v>
      </c>
      <c r="F37" s="42">
        <v>344977.08</v>
      </c>
      <c r="G37">
        <f t="shared" si="0"/>
        <v>344977080</v>
      </c>
      <c r="H37">
        <v>14310</v>
      </c>
    </row>
    <row r="38" spans="1:8">
      <c r="A38">
        <v>2022</v>
      </c>
      <c r="B38">
        <v>210049</v>
      </c>
      <c r="C38" t="s">
        <v>23</v>
      </c>
      <c r="D38" t="s">
        <v>78</v>
      </c>
      <c r="E38" s="32" t="s">
        <v>79</v>
      </c>
      <c r="F38" s="42">
        <v>366388.83996999997</v>
      </c>
      <c r="G38">
        <f t="shared" si="0"/>
        <v>366388839.96999997</v>
      </c>
      <c r="H38">
        <v>11104</v>
      </c>
    </row>
    <row r="39" spans="1:8">
      <c r="A39">
        <v>2022</v>
      </c>
      <c r="B39">
        <v>210051</v>
      </c>
      <c r="C39" t="s">
        <v>53</v>
      </c>
      <c r="D39" t="s">
        <v>78</v>
      </c>
      <c r="E39" s="32" t="s">
        <v>79</v>
      </c>
      <c r="F39" s="42">
        <v>263081</v>
      </c>
      <c r="G39">
        <f t="shared" si="0"/>
        <v>263081000</v>
      </c>
      <c r="H39">
        <v>9026</v>
      </c>
    </row>
    <row r="40" spans="1:8">
      <c r="A40">
        <v>2022</v>
      </c>
      <c r="B40">
        <v>210055</v>
      </c>
      <c r="C40" t="s">
        <v>54</v>
      </c>
      <c r="D40" t="s">
        <v>78</v>
      </c>
      <c r="E40" s="32" t="s">
        <v>79</v>
      </c>
      <c r="F40" s="42">
        <v>34414.584630000012</v>
      </c>
      <c r="G40">
        <f t="shared" si="0"/>
        <v>34414584.63000001</v>
      </c>
      <c r="H40">
        <v>0</v>
      </c>
    </row>
    <row r="41" spans="1:8">
      <c r="A41">
        <v>2022</v>
      </c>
      <c r="B41">
        <v>210056</v>
      </c>
      <c r="C41" t="s">
        <v>55</v>
      </c>
      <c r="D41" t="s">
        <v>78</v>
      </c>
      <c r="E41" s="32" t="s">
        <v>79</v>
      </c>
      <c r="F41" s="42">
        <v>290128.58669999993</v>
      </c>
      <c r="G41">
        <f t="shared" si="0"/>
        <v>290128586.69999993</v>
      </c>
      <c r="H41">
        <v>7961</v>
      </c>
    </row>
    <row r="42" spans="1:8">
      <c r="A42">
        <v>2022</v>
      </c>
      <c r="B42">
        <v>210057</v>
      </c>
      <c r="C42" t="s">
        <v>13</v>
      </c>
      <c r="D42" t="s">
        <v>78</v>
      </c>
      <c r="E42" s="32" t="s">
        <v>79</v>
      </c>
      <c r="F42" s="42">
        <v>507181.03636000003</v>
      </c>
      <c r="G42">
        <f t="shared" si="0"/>
        <v>507181036.36000001</v>
      </c>
      <c r="H42">
        <v>16664</v>
      </c>
    </row>
    <row r="43" spans="1:8">
      <c r="A43">
        <v>2022</v>
      </c>
      <c r="B43">
        <v>210058</v>
      </c>
      <c r="C43" t="s">
        <v>56</v>
      </c>
      <c r="D43" t="s">
        <v>78</v>
      </c>
      <c r="E43" s="32" t="s">
        <v>79</v>
      </c>
      <c r="F43" s="42">
        <v>135127.73362000001</v>
      </c>
      <c r="G43">
        <f t="shared" si="0"/>
        <v>135127733.62</v>
      </c>
      <c r="H43">
        <v>1707</v>
      </c>
    </row>
    <row r="44" spans="1:8">
      <c r="A44">
        <v>2022</v>
      </c>
      <c r="B44">
        <v>210060</v>
      </c>
      <c r="C44" t="s">
        <v>65</v>
      </c>
      <c r="D44" t="s">
        <v>78</v>
      </c>
      <c r="E44" s="32" t="s">
        <v>79</v>
      </c>
      <c r="F44" s="42">
        <v>74115.596409999998</v>
      </c>
      <c r="G44">
        <f t="shared" si="0"/>
        <v>74115596.409999996</v>
      </c>
      <c r="H44">
        <v>1948</v>
      </c>
    </row>
    <row r="45" spans="1:8">
      <c r="A45">
        <v>2022</v>
      </c>
      <c r="B45">
        <v>210061</v>
      </c>
      <c r="C45" t="s">
        <v>7</v>
      </c>
      <c r="D45" t="s">
        <v>78</v>
      </c>
      <c r="E45" s="32" t="s">
        <v>79</v>
      </c>
      <c r="F45" s="42">
        <v>124940.91467</v>
      </c>
      <c r="G45">
        <f t="shared" si="0"/>
        <v>124940914.67</v>
      </c>
      <c r="H45">
        <v>2584</v>
      </c>
    </row>
    <row r="46" spans="1:8">
      <c r="A46">
        <v>2022</v>
      </c>
      <c r="B46">
        <v>210062</v>
      </c>
      <c r="C46" t="s">
        <v>24</v>
      </c>
      <c r="D46" t="s">
        <v>78</v>
      </c>
      <c r="E46" s="32" t="s">
        <v>79</v>
      </c>
      <c r="F46" s="42">
        <v>299185.64055999997</v>
      </c>
      <c r="G46">
        <f t="shared" si="0"/>
        <v>299185640.55999994</v>
      </c>
      <c r="H46">
        <v>9686</v>
      </c>
    </row>
    <row r="47" spans="1:8">
      <c r="A47">
        <v>2022</v>
      </c>
      <c r="B47">
        <v>210063</v>
      </c>
      <c r="C47" t="s">
        <v>58</v>
      </c>
      <c r="D47" t="s">
        <v>78</v>
      </c>
      <c r="E47" s="32" t="s">
        <v>79</v>
      </c>
      <c r="F47" s="42">
        <v>431502.93333999999</v>
      </c>
      <c r="G47">
        <f t="shared" si="0"/>
        <v>431502933.33999997</v>
      </c>
      <c r="H47">
        <v>12046</v>
      </c>
    </row>
    <row r="48" spans="1:8">
      <c r="A48">
        <v>2022</v>
      </c>
      <c r="B48">
        <v>210064</v>
      </c>
      <c r="C48" t="s">
        <v>12</v>
      </c>
      <c r="D48" t="s">
        <v>78</v>
      </c>
      <c r="E48" s="32" t="s">
        <v>79</v>
      </c>
      <c r="F48" s="42">
        <v>74237.914580000011</v>
      </c>
      <c r="G48">
        <f t="shared" si="0"/>
        <v>74237914.580000013</v>
      </c>
      <c r="H48">
        <v>1060</v>
      </c>
    </row>
    <row r="49" spans="1:8">
      <c r="A49">
        <v>2022</v>
      </c>
      <c r="B49">
        <v>210065</v>
      </c>
      <c r="C49" t="s">
        <v>25</v>
      </c>
      <c r="D49" t="s">
        <v>78</v>
      </c>
      <c r="E49" s="32" t="s">
        <v>79</v>
      </c>
      <c r="F49" s="42">
        <v>141903.9</v>
      </c>
      <c r="G49">
        <f t="shared" si="0"/>
        <v>141903900</v>
      </c>
      <c r="H49">
        <v>5519</v>
      </c>
    </row>
    <row r="50" spans="1:8">
      <c r="A50">
        <v>2022</v>
      </c>
      <c r="B50">
        <v>210087</v>
      </c>
      <c r="C50" t="s">
        <v>66</v>
      </c>
      <c r="D50" t="s">
        <v>78</v>
      </c>
      <c r="E50" s="32" t="s">
        <v>79</v>
      </c>
      <c r="F50" s="42">
        <v>17461.5</v>
      </c>
      <c r="G50">
        <f t="shared" si="0"/>
        <v>17461500</v>
      </c>
      <c r="H50">
        <v>0</v>
      </c>
    </row>
    <row r="51" spans="1:8">
      <c r="A51">
        <v>2022</v>
      </c>
      <c r="B51">
        <v>210088</v>
      </c>
      <c r="C51" t="s">
        <v>27</v>
      </c>
      <c r="D51" t="s">
        <v>78</v>
      </c>
      <c r="E51" s="32" t="s">
        <v>79</v>
      </c>
      <c r="F51" s="42">
        <v>8125.9940999999999</v>
      </c>
      <c r="G51">
        <f t="shared" si="0"/>
        <v>8125994.0999999996</v>
      </c>
      <c r="H51">
        <v>0</v>
      </c>
    </row>
    <row r="52" spans="1:8">
      <c r="A52">
        <v>2022</v>
      </c>
      <c r="B52">
        <v>210333</v>
      </c>
      <c r="C52" t="s">
        <v>60</v>
      </c>
      <c r="D52" t="s">
        <v>78</v>
      </c>
      <c r="E52" s="32" t="s">
        <v>79</v>
      </c>
      <c r="F52" s="42">
        <v>18495.626439999996</v>
      </c>
      <c r="G52">
        <f t="shared" si="0"/>
        <v>18495626.439999998</v>
      </c>
      <c r="H52">
        <v>0</v>
      </c>
    </row>
    <row r="53" spans="1:8">
      <c r="A53">
        <v>2022</v>
      </c>
      <c r="B53">
        <v>213300</v>
      </c>
      <c r="C53" t="s">
        <v>67</v>
      </c>
      <c r="D53" t="s">
        <v>78</v>
      </c>
      <c r="E53" s="32" t="s">
        <v>79</v>
      </c>
      <c r="F53" s="42">
        <v>60325.936000000002</v>
      </c>
      <c r="G53">
        <f t="shared" si="0"/>
        <v>60325936</v>
      </c>
      <c r="H53">
        <v>410</v>
      </c>
    </row>
    <row r="54" spans="1:8">
      <c r="A54">
        <v>2022</v>
      </c>
      <c r="B54">
        <v>214000</v>
      </c>
      <c r="C54" t="s">
        <v>68</v>
      </c>
      <c r="D54" t="s">
        <v>78</v>
      </c>
      <c r="E54" s="32" t="s">
        <v>79</v>
      </c>
      <c r="F54" s="42">
        <v>166177.98426999996</v>
      </c>
      <c r="G54">
        <f t="shared" si="0"/>
        <v>166177984.26999995</v>
      </c>
      <c r="H54">
        <v>7825</v>
      </c>
    </row>
    <row r="55" spans="1:8">
      <c r="A55">
        <v>2022</v>
      </c>
      <c r="B55">
        <v>214003</v>
      </c>
      <c r="C55" t="s">
        <v>69</v>
      </c>
      <c r="D55" t="s">
        <v>78</v>
      </c>
      <c r="E55" s="32" t="s">
        <v>79</v>
      </c>
      <c r="F55" s="42">
        <v>24175.599999999999</v>
      </c>
      <c r="G55">
        <f t="shared" si="0"/>
        <v>24175600</v>
      </c>
      <c r="H55">
        <v>1471</v>
      </c>
    </row>
    <row r="56" spans="1:8">
      <c r="A56">
        <v>2022</v>
      </c>
      <c r="B56">
        <v>218992</v>
      </c>
      <c r="C56" t="s">
        <v>26</v>
      </c>
      <c r="D56" t="s">
        <v>78</v>
      </c>
      <c r="E56" s="32" t="s">
        <v>79</v>
      </c>
      <c r="F56" s="42">
        <v>255045.56809999995</v>
      </c>
      <c r="G56">
        <f t="shared" si="0"/>
        <v>255045568.09999993</v>
      </c>
      <c r="H56">
        <v>3158</v>
      </c>
    </row>
    <row r="57" spans="1:8">
      <c r="E57" s="32"/>
      <c r="F57" s="33"/>
    </row>
    <row r="58" spans="1:8">
      <c r="E58" s="32"/>
      <c r="F58" s="3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009410-614E-49B6-9FEB-79F2508CC13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95A90958-9D47-48C6-8ECA-8475F363A4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5449BB-A2A1-42E6-8BA4-9E17F741AA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FY2024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Ellen Englert</dc:creator>
  <cp:lastModifiedBy>Andrea  Strong</cp:lastModifiedBy>
  <cp:lastPrinted>2018-07-23T15:49:44Z</cp:lastPrinted>
  <dcterms:created xsi:type="dcterms:W3CDTF">2015-06-29T15:38:38Z</dcterms:created>
  <dcterms:modified xsi:type="dcterms:W3CDTF">2023-06-07T15:15:33Z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