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ccooksey_hscrc_maryland_gov/Documents/Desktop/"/>
    </mc:Choice>
  </mc:AlternateContent>
  <xr:revisionPtr revIDLastSave="60" documentId="8_{99604320-ADDD-45E3-B8D9-9C8B44008488}" xr6:coauthVersionLast="47" xr6:coauthVersionMax="47" xr10:uidLastSave="{A7670951-C2AB-4021-987D-9A57D2199DDB}"/>
  <bookViews>
    <workbookView xWindow="-120" yWindow="-120" windowWidth="29040" windowHeight="17640" xr2:uid="{00000000-000D-0000-FFFF-FFFF00000000}"/>
  </bookViews>
  <sheets>
    <sheet name="FY2022 Prj Inflation" sheetId="1" r:id="rId1"/>
    <sheet name="Sheet1" sheetId="3" r:id="rId2"/>
  </sheets>
  <definedNames>
    <definedName name="_Order1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N18" i="1"/>
  <c r="I48" i="1"/>
  <c r="I4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9" i="1"/>
  <c r="I50" i="1"/>
  <c r="I51" i="1"/>
  <c r="I52" i="1"/>
  <c r="I53" i="1"/>
  <c r="I54" i="1"/>
  <c r="I55" i="1"/>
  <c r="I56" i="1"/>
  <c r="I57" i="1"/>
  <c r="I58" i="1"/>
  <c r="I59" i="1"/>
  <c r="E50" i="3"/>
  <c r="E24" i="1"/>
  <c r="I9" i="1"/>
  <c r="I8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8" i="1"/>
  <c r="I7" i="1" l="1"/>
  <c r="G59" i="1"/>
  <c r="B59" i="1"/>
  <c r="G58" i="1"/>
  <c r="B58" i="1"/>
  <c r="G57" i="1"/>
  <c r="B57" i="1"/>
  <c r="G56" i="1"/>
  <c r="B56" i="1"/>
  <c r="G55" i="1"/>
  <c r="B55" i="1"/>
  <c r="G54" i="1"/>
  <c r="B54" i="1"/>
  <c r="B53" i="1"/>
  <c r="G52" i="1"/>
  <c r="B52" i="1"/>
  <c r="B51" i="1"/>
  <c r="G50" i="1"/>
  <c r="B50" i="1"/>
  <c r="G48" i="1"/>
  <c r="G47" i="1"/>
  <c r="G46" i="1"/>
  <c r="B46" i="1"/>
  <c r="G45" i="1"/>
  <c r="B45" i="1"/>
  <c r="G44" i="1"/>
  <c r="B44" i="1"/>
  <c r="G43" i="1"/>
  <c r="B43" i="1"/>
  <c r="B42" i="1"/>
  <c r="G41" i="1"/>
  <c r="B41" i="1"/>
  <c r="G40" i="1"/>
  <c r="B40" i="1"/>
  <c r="G39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G25" i="1"/>
  <c r="B25" i="1"/>
  <c r="B24" i="1"/>
  <c r="G23" i="1"/>
  <c r="B23" i="1"/>
  <c r="G22" i="1"/>
  <c r="B22" i="1"/>
  <c r="G21" i="1"/>
  <c r="B21" i="1"/>
  <c r="B20" i="1"/>
  <c r="G19" i="1"/>
  <c r="B19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F7" i="1"/>
  <c r="G8" i="1"/>
  <c r="B8" i="1"/>
  <c r="J5" i="1"/>
  <c r="J19" i="1" l="1"/>
  <c r="L19" i="1" s="1"/>
  <c r="M19" i="1" s="1"/>
  <c r="J8" i="1"/>
  <c r="J10" i="1"/>
  <c r="J12" i="1"/>
  <c r="J11" i="1"/>
  <c r="J14" i="1"/>
  <c r="J16" i="1"/>
  <c r="E7" i="1"/>
  <c r="J15" i="1"/>
  <c r="G18" i="1"/>
  <c r="J24" i="1"/>
  <c r="J59" i="1"/>
  <c r="L59" i="1" s="1"/>
  <c r="M59" i="1" s="1"/>
  <c r="J58" i="1"/>
  <c r="L58" i="1" s="1"/>
  <c r="M58" i="1" s="1"/>
  <c r="J57" i="1"/>
  <c r="L57" i="1" s="1"/>
  <c r="M57" i="1" s="1"/>
  <c r="J56" i="1"/>
  <c r="L56" i="1" s="1"/>
  <c r="M56" i="1" s="1"/>
  <c r="J55" i="1"/>
  <c r="L55" i="1" s="1"/>
  <c r="M55" i="1" s="1"/>
  <c r="J54" i="1"/>
  <c r="L54" i="1" s="1"/>
  <c r="M54" i="1" s="1"/>
  <c r="J53" i="1"/>
  <c r="L53" i="1" s="1"/>
  <c r="J52" i="1"/>
  <c r="L52" i="1" s="1"/>
  <c r="M52" i="1" s="1"/>
  <c r="J51" i="1"/>
  <c r="L51" i="1" s="1"/>
  <c r="J50" i="1"/>
  <c r="L50" i="1" s="1"/>
  <c r="M50" i="1" s="1"/>
  <c r="J49" i="1"/>
  <c r="L49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J47" i="1"/>
  <c r="L47" i="1" s="1"/>
  <c r="M47" i="1" s="1"/>
  <c r="J38" i="1"/>
  <c r="J36" i="1"/>
  <c r="J34" i="1"/>
  <c r="J32" i="1"/>
  <c r="J30" i="1"/>
  <c r="J28" i="1"/>
  <c r="J26" i="1"/>
  <c r="J41" i="1"/>
  <c r="J40" i="1"/>
  <c r="J37" i="1"/>
  <c r="J35" i="1"/>
  <c r="J33" i="1"/>
  <c r="J31" i="1"/>
  <c r="J29" i="1"/>
  <c r="J27" i="1"/>
  <c r="J25" i="1"/>
  <c r="J23" i="1"/>
  <c r="J48" i="1"/>
  <c r="L48" i="1" s="1"/>
  <c r="M48" i="1" s="1"/>
  <c r="J39" i="1"/>
  <c r="J22" i="1"/>
  <c r="J21" i="1"/>
  <c r="J20" i="1"/>
  <c r="J9" i="1"/>
  <c r="J13" i="1"/>
  <c r="J17" i="1"/>
  <c r="J18" i="1"/>
  <c r="G20" i="1"/>
  <c r="G26" i="1"/>
  <c r="G28" i="1"/>
  <c r="G30" i="1"/>
  <c r="G32" i="1"/>
  <c r="G34" i="1"/>
  <c r="G36" i="1"/>
  <c r="G38" i="1"/>
  <c r="G49" i="1"/>
  <c r="G53" i="1"/>
  <c r="G27" i="1"/>
  <c r="G29" i="1"/>
  <c r="G31" i="1"/>
  <c r="G33" i="1"/>
  <c r="G35" i="1"/>
  <c r="G37" i="1"/>
  <c r="G51" i="1"/>
  <c r="G7" i="1" l="1"/>
  <c r="L39" i="1"/>
  <c r="L27" i="1"/>
  <c r="L35" i="1"/>
  <c r="M35" i="1" s="1"/>
  <c r="L26" i="1"/>
  <c r="M26" i="1" s="1"/>
  <c r="L34" i="1"/>
  <c r="L16" i="1"/>
  <c r="L12" i="1"/>
  <c r="L18" i="1"/>
  <c r="L20" i="1"/>
  <c r="M20" i="1" s="1"/>
  <c r="L29" i="1"/>
  <c r="M29" i="1" s="1"/>
  <c r="L37" i="1"/>
  <c r="M37" i="1" s="1"/>
  <c r="L28" i="1"/>
  <c r="M28" i="1" s="1"/>
  <c r="L36" i="1"/>
  <c r="M36" i="1" s="1"/>
  <c r="L8" i="1"/>
  <c r="L10" i="1"/>
  <c r="L17" i="1"/>
  <c r="L21" i="1"/>
  <c r="L23" i="1"/>
  <c r="L31" i="1"/>
  <c r="M31" i="1" s="1"/>
  <c r="L40" i="1"/>
  <c r="L30" i="1"/>
  <c r="M30" i="1" s="1"/>
  <c r="L38" i="1"/>
  <c r="M38" i="1" s="1"/>
  <c r="L15" i="1"/>
  <c r="L14" i="1"/>
  <c r="L13" i="1"/>
  <c r="L22" i="1"/>
  <c r="L25" i="1"/>
  <c r="L33" i="1"/>
  <c r="M33" i="1" s="1"/>
  <c r="L41" i="1"/>
  <c r="L32" i="1"/>
  <c r="M32" i="1" s="1"/>
  <c r="L24" i="1"/>
  <c r="L11" i="1"/>
  <c r="M51" i="1"/>
  <c r="J7" i="1"/>
  <c r="L9" i="1"/>
  <c r="M27" i="1"/>
  <c r="M34" i="1"/>
  <c r="M49" i="1"/>
  <c r="M53" i="1"/>
  <c r="M11" i="1" l="1"/>
  <c r="M22" i="1"/>
  <c r="M14" i="1"/>
  <c r="M40" i="1"/>
  <c r="M23" i="1"/>
  <c r="M17" i="1"/>
  <c r="M8" i="1"/>
  <c r="M18" i="1"/>
  <c r="M16" i="1"/>
  <c r="M24" i="1"/>
  <c r="M41" i="1"/>
  <c r="M25" i="1"/>
  <c r="M13" i="1"/>
  <c r="M15" i="1"/>
  <c r="M21" i="1"/>
  <c r="M10" i="1"/>
  <c r="M12" i="1"/>
  <c r="M39" i="1"/>
  <c r="M9" i="1"/>
  <c r="L7" i="1"/>
  <c r="M7" i="1" s="1"/>
  <c r="D5" i="1" s="1"/>
  <c r="D57" i="1" l="1"/>
  <c r="H57" i="1" s="1"/>
  <c r="N57" i="1" s="1"/>
  <c r="O57" i="1" s="1"/>
  <c r="D53" i="1"/>
  <c r="H53" i="1" s="1"/>
  <c r="N53" i="1" s="1"/>
  <c r="O53" i="1" s="1"/>
  <c r="D49" i="1"/>
  <c r="H49" i="1" s="1"/>
  <c r="N49" i="1" s="1"/>
  <c r="O49" i="1" s="1"/>
  <c r="D45" i="1"/>
  <c r="H45" i="1" s="1"/>
  <c r="N45" i="1" s="1"/>
  <c r="O45" i="1" s="1"/>
  <c r="D38" i="1"/>
  <c r="H38" i="1" s="1"/>
  <c r="D30" i="1"/>
  <c r="H30" i="1" s="1"/>
  <c r="D21" i="1"/>
  <c r="H21" i="1" s="1"/>
  <c r="D17" i="1"/>
  <c r="H17" i="1" s="1"/>
  <c r="D13" i="1"/>
  <c r="H13" i="1" s="1"/>
  <c r="D9" i="1"/>
  <c r="H9" i="1" s="1"/>
  <c r="D35" i="1"/>
  <c r="H35" i="1" s="1"/>
  <c r="D27" i="1"/>
  <c r="H27" i="1" s="1"/>
  <c r="D39" i="1"/>
  <c r="H39" i="1" s="1"/>
  <c r="D44" i="1"/>
  <c r="H44" i="1" s="1"/>
  <c r="N44" i="1" s="1"/>
  <c r="O44" i="1" s="1"/>
  <c r="D28" i="1"/>
  <c r="H28" i="1" s="1"/>
  <c r="D16" i="1"/>
  <c r="H16" i="1" s="1"/>
  <c r="D12" i="1"/>
  <c r="H12" i="1" s="1"/>
  <c r="D33" i="1"/>
  <c r="H33" i="1" s="1"/>
  <c r="D25" i="1"/>
  <c r="H25" i="1" s="1"/>
  <c r="D40" i="1"/>
  <c r="H40" i="1" s="1"/>
  <c r="D14" i="1"/>
  <c r="H14" i="1" s="1"/>
  <c r="D29" i="1"/>
  <c r="H29" i="1" s="1"/>
  <c r="D56" i="1"/>
  <c r="H56" i="1" s="1"/>
  <c r="N56" i="1" s="1"/>
  <c r="O56" i="1" s="1"/>
  <c r="D52" i="1"/>
  <c r="H52" i="1" s="1"/>
  <c r="N52" i="1" s="1"/>
  <c r="O52" i="1" s="1"/>
  <c r="D24" i="1"/>
  <c r="H24" i="1" s="1"/>
  <c r="D36" i="1"/>
  <c r="H36" i="1" s="1"/>
  <c r="D20" i="1"/>
  <c r="H20" i="1" s="1"/>
  <c r="D41" i="1"/>
  <c r="H41" i="1" s="1"/>
  <c r="D8" i="1"/>
  <c r="D48" i="1"/>
  <c r="H48" i="1" s="1"/>
  <c r="N48" i="1" s="1"/>
  <c r="O48" i="1" s="1"/>
  <c r="D10" i="1"/>
  <c r="H10" i="1" s="1"/>
  <c r="D47" i="1"/>
  <c r="H47" i="1" s="1"/>
  <c r="N47" i="1" s="1"/>
  <c r="O47" i="1" s="1"/>
  <c r="D59" i="1"/>
  <c r="H59" i="1" s="1"/>
  <c r="N59" i="1" s="1"/>
  <c r="O59" i="1" s="1"/>
  <c r="D55" i="1"/>
  <c r="H55" i="1" s="1"/>
  <c r="N55" i="1" s="1"/>
  <c r="O55" i="1" s="1"/>
  <c r="D51" i="1"/>
  <c r="H51" i="1" s="1"/>
  <c r="N51" i="1" s="1"/>
  <c r="O51" i="1" s="1"/>
  <c r="D23" i="1"/>
  <c r="H23" i="1" s="1"/>
  <c r="D43" i="1"/>
  <c r="D34" i="1"/>
  <c r="H34" i="1" s="1"/>
  <c r="D26" i="1"/>
  <c r="H26" i="1" s="1"/>
  <c r="D19" i="1"/>
  <c r="H19" i="1" s="1"/>
  <c r="D15" i="1"/>
  <c r="H15" i="1" s="1"/>
  <c r="D11" i="1"/>
  <c r="H11" i="1" s="1"/>
  <c r="D31" i="1"/>
  <c r="H31" i="1" s="1"/>
  <c r="D18" i="1"/>
  <c r="H18" i="1" s="1"/>
  <c r="D58" i="1"/>
  <c r="H58" i="1" s="1"/>
  <c r="N58" i="1" s="1"/>
  <c r="O58" i="1" s="1"/>
  <c r="D54" i="1"/>
  <c r="H54" i="1" s="1"/>
  <c r="N54" i="1" s="1"/>
  <c r="O54" i="1" s="1"/>
  <c r="D50" i="1"/>
  <c r="H50" i="1" s="1"/>
  <c r="N50" i="1" s="1"/>
  <c r="O50" i="1" s="1"/>
  <c r="D46" i="1"/>
  <c r="H46" i="1" s="1"/>
  <c r="N46" i="1" s="1"/>
  <c r="O46" i="1" s="1"/>
  <c r="D42" i="1"/>
  <c r="D32" i="1"/>
  <c r="H32" i="1" s="1"/>
  <c r="D22" i="1"/>
  <c r="H22" i="1" s="1"/>
  <c r="D37" i="1"/>
  <c r="H37" i="1" s="1"/>
  <c r="H8" i="1" l="1"/>
  <c r="N8" i="1" s="1"/>
  <c r="O8" i="1" s="1"/>
  <c r="H43" i="1"/>
  <c r="N43" i="1" s="1"/>
  <c r="O43" i="1" s="1"/>
  <c r="N15" i="1"/>
  <c r="N37" i="1"/>
  <c r="N19" i="1"/>
  <c r="N23" i="1"/>
  <c r="N41" i="1"/>
  <c r="N40" i="1"/>
  <c r="N16" i="1"/>
  <c r="N27" i="1"/>
  <c r="N17" i="1"/>
  <c r="N22" i="1"/>
  <c r="N31" i="1"/>
  <c r="N10" i="1"/>
  <c r="N20" i="1"/>
  <c r="N25" i="1"/>
  <c r="N28" i="1"/>
  <c r="N35" i="1"/>
  <c r="N21" i="1"/>
  <c r="N26" i="1"/>
  <c r="N32" i="1"/>
  <c r="N11" i="1"/>
  <c r="N34" i="1"/>
  <c r="N36" i="1"/>
  <c r="N29" i="1"/>
  <c r="N9" i="1"/>
  <c r="N30" i="1"/>
  <c r="N24" i="1"/>
  <c r="N14" i="1"/>
  <c r="N12" i="1"/>
  <c r="N39" i="1"/>
  <c r="N13" i="1"/>
  <c r="N38" i="1"/>
  <c r="H7" i="1" l="1"/>
  <c r="D7" i="1" s="1"/>
  <c r="O12" i="1"/>
  <c r="O9" i="1"/>
  <c r="O29" i="1"/>
  <c r="O34" i="1"/>
  <c r="O32" i="1"/>
  <c r="O21" i="1"/>
  <c r="O28" i="1"/>
  <c r="O20" i="1"/>
  <c r="O31" i="1"/>
  <c r="O17" i="1"/>
  <c r="O16" i="1"/>
  <c r="O41" i="1"/>
  <c r="O19" i="1"/>
  <c r="O37" i="1"/>
  <c r="O13" i="1"/>
  <c r="O24" i="1"/>
  <c r="N7" i="1"/>
  <c r="O7" i="1" s="1"/>
  <c r="O38" i="1"/>
  <c r="O39" i="1"/>
  <c r="O14" i="1"/>
  <c r="O30" i="1"/>
  <c r="O33" i="1"/>
  <c r="O36" i="1"/>
  <c r="O11" i="1"/>
  <c r="O26" i="1"/>
  <c r="O35" i="1"/>
  <c r="O25" i="1"/>
  <c r="O10" i="1"/>
  <c r="O22" i="1"/>
  <c r="O27" i="1"/>
  <c r="O40" i="1"/>
  <c r="O23" i="1"/>
  <c r="O18" i="1"/>
  <c r="O15" i="1"/>
</calcChain>
</file>

<file path=xl/sharedStrings.xml><?xml version="1.0" encoding="utf-8"?>
<sst xmlns="http://schemas.openxmlformats.org/spreadsheetml/2006/main" count="78" uniqueCount="78">
  <si>
    <t xml:space="preserve">Assumed CDS-A </t>
  </si>
  <si>
    <t>Related Rx Inf. Of</t>
  </si>
  <si>
    <t xml:space="preserve">&lt;&lt; to make drug portion of the update factor to be </t>
  </si>
  <si>
    <t>Hosp ID</t>
  </si>
  <si>
    <t>Hosp ID 2</t>
  </si>
  <si>
    <t>Hosp Name</t>
  </si>
  <si>
    <t>Rx Inf</t>
  </si>
  <si>
    <t>Total Inf</t>
  </si>
  <si>
    <t>ü</t>
  </si>
  <si>
    <t>Meritus Medical Center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</si>
  <si>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</si>
  <si>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</si>
  <si>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</si>
  <si>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</si>
  <si>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</si>
  <si>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</si>
  <si>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</si>
  <si>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</si>
  <si>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</si>
  <si>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</si>
  <si>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Bon Secours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</si>
  <si>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</si>
  <si>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</si>
  <si>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</si>
  <si>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</si>
  <si>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</si>
  <si>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</si>
  <si>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</si>
  <si>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</si>
  <si>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</si>
  <si>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</si>
  <si>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</si>
  <si>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</si>
  <si>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</si>
  <si>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</si>
  <si>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</si>
  <si>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</si>
  <si>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</si>
  <si>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</si>
  <si>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</si>
  <si>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</si>
  <si>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</si>
  <si>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</si>
  <si>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</si>
  <si>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</si>
  <si>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</si>
  <si>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</si>
  <si>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</si>
  <si>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</si>
  <si>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</si>
  <si>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</si>
  <si>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</si>
  <si>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</si>
  <si>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</si>
  <si>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</si>
  <si>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</si>
  <si>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</si>
  <si>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</si>
  <si>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</si>
  <si>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</si>
  <si>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</si>
  <si>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>FY21 CDS-A Cost</t>
  </si>
  <si>
    <t>FY2022 Inf Amt</t>
  </si>
  <si>
    <t xml:space="preserve"> </t>
  </si>
  <si>
    <t>FY22 Final GBR</t>
  </si>
  <si>
    <t>FY22 Reversed</t>
  </si>
  <si>
    <t>FY23 Permanent GBR B4 Update Factor</t>
  </si>
  <si>
    <t>FY2022 Inf Proj</t>
  </si>
  <si>
    <t>UF as Approved by Commission 060822</t>
  </si>
  <si>
    <t>FY22 CDS-A Cost (Expected)</t>
  </si>
  <si>
    <t>FY22 Markup</t>
  </si>
  <si>
    <t>FY2023 Rx Est Inf Amt</t>
  </si>
  <si>
    <t>CDS-A basis for Prospective Inflation</t>
  </si>
  <si>
    <t>FY22 Mark Up</t>
  </si>
  <si>
    <t xml:space="preserve">Notes: </t>
  </si>
  <si>
    <t>Carroll drug inflation added to Sinai</t>
  </si>
  <si>
    <t xml:space="preserve">McCready Revenue added to PRMC </t>
  </si>
  <si>
    <t>Bob's Final Audit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</si>
</sst>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.0000000%"/>
    <numFmt numFmtId="165" formatCode="0.000%"/>
    <numFmt numFmtId="166" formatCode="#,##0.0000"/>
  </numFmts>
  <fonts count="5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sz val="18"/>
      <color theme="1"/>
      <name val="Wingdings"/>
      <charset val="2"/>
    </font>
    <font>
      <b/>
      <i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quotePrefix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0" fontId="0" fillId="2" borderId="0" xfId="0" applyNumberFormat="1" applyFill="1"/>
    <xf numFmtId="9" fontId="2" fillId="0" borderId="0" xfId="0" applyNumberFormat="1" applyFont="1"/>
    <xf numFmtId="9" fontId="0" fillId="2" borderId="0" xfId="0" applyNumberFormat="1" applyFill="1" applyAlignment="1">
      <alignment horizontal="center"/>
    </xf>
    <xf numFmtId="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0" fontId="2" fillId="0" borderId="0" xfId="0" applyNumberFormat="1" applyFont="1"/>
    <xf numFmtId="6" fontId="2" fillId="0" borderId="0" xfId="0" applyNumberFormat="1" applyFont="1"/>
    <xf numFmtId="6" fontId="0" fillId="0" borderId="0" xfId="0" applyNumberFormat="1"/>
    <xf numFmtId="165" fontId="2" fillId="0" borderId="0" xfId="0" applyNumberFormat="1" applyFont="1"/>
    <xf numFmtId="10" fontId="4" fillId="0" borderId="0" xfId="0" applyNumberFormat="1" applyFont="1"/>
    <xf numFmtId="166" fontId="0" fillId="0" borderId="0" xfId="0" applyNumberFormat="1"/>
    <xf numFmtId="165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zoomScale="110" zoomScaleNormal="110" workbookViewId="0">
      <pane xSplit="2" ySplit="7" topLeftCell="D8" activePane="bottomRight" state="frozen"/>
      <selection activeCell="C3" sqref="C3"/>
      <selection pane="topRight" activeCell="C3" sqref="C3"/>
      <selection pane="bottomLeft" activeCell="C3" sqref="C3"/>
      <selection pane="bottomRight" activeCell="I4" sqref="I4"/>
    </sheetView>
  </sheetViews>
  <sheetFormatPr defaultRowHeight="15" x14ac:dyDescent="0.25"/>
  <cols>
    <col min="2" max="2" width="8.7109375" customWidth="1"/>
    <col min="3" max="3" width="49.7109375" customWidth="1"/>
    <col min="5" max="5" width="19.7109375" customWidth="1"/>
    <col min="6" max="6" width="15.85546875" customWidth="1"/>
    <col min="7" max="7" width="17.5703125" customWidth="1"/>
    <col min="8" max="8" width="14.85546875" customWidth="1"/>
    <col min="9" max="12" width="17.140625" customWidth="1"/>
    <col min="13" max="13" width="9.5703125" customWidth="1"/>
    <col min="14" max="14" width="14" bestFit="1" customWidth="1"/>
    <col min="15" max="15" width="11" bestFit="1" customWidth="1"/>
    <col min="17" max="17" width="13.85546875" bestFit="1" customWidth="1"/>
    <col min="18" max="18" width="11" bestFit="1" customWidth="1"/>
  </cols>
  <sheetData>
    <row r="1" spans="1:18" x14ac:dyDescent="0.25">
      <c r="I1" s="1"/>
      <c r="J1" s="1"/>
      <c r="K1" s="1"/>
    </row>
    <row r="2" spans="1:18" x14ac:dyDescent="0.25">
      <c r="N2" s="2"/>
      <c r="O2" s="3"/>
    </row>
    <row r="3" spans="1:18" x14ac:dyDescent="0.25">
      <c r="J3" s="21"/>
      <c r="L3" t="s">
        <v>0</v>
      </c>
      <c r="N3" s="2"/>
      <c r="O3" s="3"/>
    </row>
    <row r="4" spans="1:18" x14ac:dyDescent="0.25">
      <c r="C4" s="4" t="s">
        <v>68</v>
      </c>
      <c r="D4" s="5">
        <v>4.0599999999999997E-2</v>
      </c>
      <c r="I4" t="s">
        <v>77</v>
      </c>
      <c r="L4" t="s">
        <v>1</v>
      </c>
    </row>
    <row r="5" spans="1:18" x14ac:dyDescent="0.25">
      <c r="D5" s="6">
        <f>D4-M7</f>
        <v>4.0421451593936952E-2</v>
      </c>
      <c r="E5" s="20"/>
      <c r="J5" s="7">
        <f>L5</f>
        <v>0.01</v>
      </c>
      <c r="L5" s="8">
        <v>0.01</v>
      </c>
      <c r="M5" s="9" t="s">
        <v>2</v>
      </c>
    </row>
    <row r="6" spans="1:18" s="10" customFormat="1" ht="44.25" x14ac:dyDescent="0.3">
      <c r="A6" s="10" t="s">
        <v>3</v>
      </c>
      <c r="B6" s="10" t="s">
        <v>4</v>
      </c>
      <c r="C6" s="10" t="s">
        <v>5</v>
      </c>
      <c r="D6" s="11" t="s">
        <v>67</v>
      </c>
      <c r="E6" s="11" t="s">
        <v>64</v>
      </c>
      <c r="F6" s="11" t="s">
        <v>65</v>
      </c>
      <c r="G6" s="11" t="s">
        <v>66</v>
      </c>
      <c r="H6" s="11" t="s">
        <v>62</v>
      </c>
      <c r="I6" s="11" t="s">
        <v>61</v>
      </c>
      <c r="J6" s="11" t="s">
        <v>69</v>
      </c>
      <c r="K6" s="11" t="s">
        <v>70</v>
      </c>
      <c r="L6" s="11" t="s">
        <v>71</v>
      </c>
      <c r="M6" s="11" t="s">
        <v>6</v>
      </c>
      <c r="N6" s="11" t="s">
        <v>7</v>
      </c>
      <c r="O6" s="12" t="s">
        <v>8</v>
      </c>
    </row>
    <row r="7" spans="1:18" x14ac:dyDescent="0.25">
      <c r="A7" s="13">
        <v>999</v>
      </c>
      <c r="B7" s="13"/>
      <c r="C7" s="13"/>
      <c r="D7" s="14">
        <f>H7/G7</f>
        <v>4.0421451593936966E-2</v>
      </c>
      <c r="E7" s="15">
        <f t="shared" ref="E7:J7" si="0">SUM(E8:E59)</f>
        <v>19638102984.622658</v>
      </c>
      <c r="F7" s="15">
        <f t="shared" si="0"/>
        <v>-840118950.4820143</v>
      </c>
      <c r="G7" s="15">
        <f>SUM(G8:G59)</f>
        <v>18797984033.96637</v>
      </c>
      <c r="H7" s="15">
        <f t="shared" si="0"/>
        <v>759841801.69257152</v>
      </c>
      <c r="I7" s="15">
        <f>SUM(I8:I59)</f>
        <v>298617998</v>
      </c>
      <c r="J7" s="16">
        <f t="shared" si="0"/>
        <v>301604177.9799999</v>
      </c>
      <c r="K7" s="15"/>
      <c r="L7" s="15">
        <f>SUM(L8:L59)</f>
        <v>3356350.0864632139</v>
      </c>
      <c r="M7" s="17">
        <f>L7/G7</f>
        <v>1.7854840606304232E-4</v>
      </c>
      <c r="N7" s="15">
        <f>SUM(N8:N59)</f>
        <v>763198151.77903473</v>
      </c>
      <c r="O7" s="18">
        <f t="shared" ref="O7:O41" si="1">N7/G7</f>
        <v>4.0600000000000004E-2</v>
      </c>
    </row>
    <row r="8" spans="1:18" x14ac:dyDescent="0.25">
      <c r="A8">
        <v>1</v>
      </c>
      <c r="B8">
        <f>A8</f>
        <v>1</v>
      </c>
      <c r="C8" t="s">
        <v>9</v>
      </c>
      <c r="D8" s="2">
        <f>$D$5</f>
        <v>4.0421451593936952E-2</v>
      </c>
      <c r="E8" s="16">
        <v>431209422.44350696</v>
      </c>
      <c r="F8" s="16">
        <v>-23168438.964718815</v>
      </c>
      <c r="G8" s="16">
        <f t="shared" ref="G8:G41" si="2">SUM(E8:F8)</f>
        <v>408040983.47878814</v>
      </c>
      <c r="H8" s="16">
        <f>G8*D8</f>
        <v>16493608.862030262</v>
      </c>
      <c r="I8" s="16">
        <f>IFERROR(VLOOKUP(A8,Sheet1!$D$2:$E$48,2,FALSE),0)</f>
        <v>13119199</v>
      </c>
      <c r="J8" s="16">
        <f>I8*(1+$J$5)</f>
        <v>13250390.99</v>
      </c>
      <c r="K8" s="19">
        <f>VLOOKUP(A8,Sheet1!$A$2:$B$53,2,FALSE)</f>
        <v>1.1173297215139715</v>
      </c>
      <c r="L8" s="16">
        <f>J8*K8*$L$5</f>
        <v>148050.55674807937</v>
      </c>
      <c r="M8" s="2">
        <f t="shared" ref="M8:M41" si="3">L8/G8</f>
        <v>3.6283256521406685E-4</v>
      </c>
      <c r="N8" s="16">
        <f t="shared" ref="N8:N41" si="4">H8+L8</f>
        <v>16641659.418778341</v>
      </c>
      <c r="O8" s="2">
        <f t="shared" si="1"/>
        <v>4.0784284159151016E-2</v>
      </c>
      <c r="P8" s="2"/>
      <c r="Q8" s="16"/>
      <c r="R8" s="16"/>
    </row>
    <row r="9" spans="1:18" x14ac:dyDescent="0.25">
      <c r="A9">
        <v>2</v>
      </c>
      <c r="B9">
        <f t="shared" ref="B9:B59" si="5">A9</f>
        <v>2</v>
      </c>
      <c r="C9" t="s">
        <v>10</v>
      </c>
      <c r="D9" s="2">
        <f t="shared" ref="D9:D59" si="6">$D$5</f>
        <v>4.0421451593936952E-2</v>
      </c>
      <c r="E9" s="16">
        <v>1806185361.0199387</v>
      </c>
      <c r="F9" s="16">
        <v>-91025053.432230338</v>
      </c>
      <c r="G9" s="16">
        <f t="shared" si="2"/>
        <v>1715160307.5877085</v>
      </c>
      <c r="H9" s="16">
        <f t="shared" ref="H9:H41" si="7">G9*D9</f>
        <v>69329269.348998576</v>
      </c>
      <c r="I9" s="16">
        <f>IFERROR(VLOOKUP(A9,Sheet1!$D$2:$E$48,2,FALSE),0)</f>
        <v>61346300</v>
      </c>
      <c r="J9" s="16">
        <f t="shared" ref="J9:J41" si="8">I9*(1+$J$5)</f>
        <v>61959763</v>
      </c>
      <c r="K9" s="19">
        <f>VLOOKUP(A9,Sheet1!$A$2:$B$53,2,FALSE)</f>
        <v>1.1134570622864013</v>
      </c>
      <c r="L9" s="16">
        <f t="shared" ref="L9:L59" si="9">J9*K9*$L$5</f>
        <v>689895.35689941666</v>
      </c>
      <c r="M9" s="2">
        <f t="shared" si="3"/>
        <v>4.0223374680919575E-4</v>
      </c>
      <c r="N9" s="16">
        <f t="shared" si="4"/>
        <v>70019164.705897987</v>
      </c>
      <c r="O9" s="2">
        <f t="shared" si="1"/>
        <v>4.0823685340746145E-2</v>
      </c>
      <c r="P9" s="2"/>
      <c r="Q9" s="16"/>
      <c r="R9" s="16"/>
    </row>
    <row r="10" spans="1:18" x14ac:dyDescent="0.25">
      <c r="A10">
        <v>3</v>
      </c>
      <c r="B10">
        <f t="shared" si="5"/>
        <v>3</v>
      </c>
      <c r="C10" t="s">
        <v>11</v>
      </c>
      <c r="D10" s="2">
        <f t="shared" si="6"/>
        <v>4.0421451593936952E-2</v>
      </c>
      <c r="E10" s="16">
        <v>386577708.77021325</v>
      </c>
      <c r="F10" s="16">
        <v>-31590999.13168212</v>
      </c>
      <c r="G10" s="16">
        <f t="shared" si="2"/>
        <v>354986709.63853115</v>
      </c>
      <c r="H10" s="16">
        <f t="shared" si="7"/>
        <v>14349078.100144839</v>
      </c>
      <c r="I10" s="16">
        <f>IFERROR(VLOOKUP(A10,Sheet1!$D$2:$E$48,2,FALSE),0)</f>
        <v>74271</v>
      </c>
      <c r="J10" s="16">
        <f>I10*(1+$J$5)</f>
        <v>75013.710000000006</v>
      </c>
      <c r="K10" s="19">
        <f>VLOOKUP(A10,Sheet1!$A$2:$B$53,2,FALSE)</f>
        <v>1.112243912428907</v>
      </c>
      <c r="L10" s="16">
        <f t="shared" si="9"/>
        <v>834.3354229620744</v>
      </c>
      <c r="M10" s="2">
        <f t="shared" si="3"/>
        <v>2.3503286188140537E-6</v>
      </c>
      <c r="N10" s="16">
        <f t="shared" si="4"/>
        <v>14349912.435567802</v>
      </c>
      <c r="O10" s="2">
        <f t="shared" si="1"/>
        <v>4.042380192255577E-2</v>
      </c>
      <c r="P10" s="2"/>
      <c r="Q10" s="16"/>
      <c r="R10" s="16"/>
    </row>
    <row r="11" spans="1:18" x14ac:dyDescent="0.25">
      <c r="A11">
        <v>4</v>
      </c>
      <c r="B11">
        <f t="shared" si="5"/>
        <v>4</v>
      </c>
      <c r="C11" t="s">
        <v>12</v>
      </c>
      <c r="D11" s="2">
        <f t="shared" si="6"/>
        <v>4.0421451593936952E-2</v>
      </c>
      <c r="E11" s="16">
        <v>572768019.73562467</v>
      </c>
      <c r="F11" s="16">
        <v>-18376206.507129833</v>
      </c>
      <c r="G11" s="16">
        <f t="shared" si="2"/>
        <v>554391813.22849488</v>
      </c>
      <c r="H11" s="16">
        <f t="shared" si="7"/>
        <v>22409321.842490543</v>
      </c>
      <c r="I11" s="16">
        <f>IFERROR(VLOOKUP(A11,Sheet1!$D$2:$E$48,2,FALSE),0)</f>
        <v>824565</v>
      </c>
      <c r="J11" s="16">
        <f t="shared" si="8"/>
        <v>832810.65</v>
      </c>
      <c r="K11" s="19">
        <f>VLOOKUP(A11,Sheet1!$A$2:$B$53,2,FALSE)</f>
        <v>1.1088122559474736</v>
      </c>
      <c r="L11" s="16">
        <f t="shared" si="9"/>
        <v>9234.3065560358191</v>
      </c>
      <c r="M11" s="2">
        <f t="shared" si="3"/>
        <v>1.6656643073893772E-5</v>
      </c>
      <c r="N11" s="16">
        <f t="shared" si="4"/>
        <v>22418556.149046578</v>
      </c>
      <c r="O11" s="2">
        <f t="shared" si="1"/>
        <v>4.0438108237010849E-2</v>
      </c>
      <c r="P11" s="2"/>
      <c r="Q11" s="16"/>
      <c r="R11" s="16"/>
    </row>
    <row r="12" spans="1:18" x14ac:dyDescent="0.25">
      <c r="A12">
        <v>5</v>
      </c>
      <c r="B12">
        <f t="shared" si="5"/>
        <v>5</v>
      </c>
      <c r="C12" t="s">
        <v>13</v>
      </c>
      <c r="D12" s="2">
        <f t="shared" si="6"/>
        <v>4.0421451593936952E-2</v>
      </c>
      <c r="E12" s="16">
        <v>402623839.06794077</v>
      </c>
      <c r="F12" s="16">
        <v>-17649473.067368671</v>
      </c>
      <c r="G12" s="16">
        <f t="shared" si="2"/>
        <v>384974366.00057209</v>
      </c>
      <c r="H12" s="16">
        <f t="shared" si="7"/>
        <v>15561222.700198691</v>
      </c>
      <c r="I12" s="16">
        <f>IFERROR(VLOOKUP(A12,Sheet1!$D$2:$E$48,2,FALSE),0)</f>
        <v>0</v>
      </c>
      <c r="J12" s="16">
        <f t="shared" si="8"/>
        <v>0</v>
      </c>
      <c r="K12" s="19">
        <f>VLOOKUP(A12,Sheet1!$A$2:$B$53,2,FALSE)</f>
        <v>1.110656288463777</v>
      </c>
      <c r="L12" s="16">
        <f t="shared" si="9"/>
        <v>0</v>
      </c>
      <c r="M12" s="2">
        <f t="shared" si="3"/>
        <v>0</v>
      </c>
      <c r="N12" s="16">
        <f t="shared" si="4"/>
        <v>15561222.700198691</v>
      </c>
      <c r="O12" s="2">
        <f t="shared" si="1"/>
        <v>4.0421451593936952E-2</v>
      </c>
      <c r="P12" s="2"/>
      <c r="Q12" s="16"/>
      <c r="R12" s="16"/>
    </row>
    <row r="13" spans="1:18" x14ac:dyDescent="0.25">
      <c r="A13">
        <v>6</v>
      </c>
      <c r="B13">
        <f t="shared" si="5"/>
        <v>6</v>
      </c>
      <c r="C13" t="s">
        <v>14</v>
      </c>
      <c r="D13" s="2">
        <f t="shared" si="6"/>
        <v>4.0421451593936952E-2</v>
      </c>
      <c r="E13" s="16">
        <v>122560334.91689779</v>
      </c>
      <c r="F13" s="16">
        <v>-8969537.6424057521</v>
      </c>
      <c r="G13" s="16">
        <f t="shared" si="2"/>
        <v>113590797.27449204</v>
      </c>
      <c r="H13" s="16">
        <f t="shared" si="7"/>
        <v>4591504.9135475857</v>
      </c>
      <c r="I13" s="16">
        <f>IFERROR(VLOOKUP(A13,Sheet1!$D$2:$E$48,2,FALSE),0)</f>
        <v>89337</v>
      </c>
      <c r="J13" s="16">
        <f t="shared" si="8"/>
        <v>90230.37</v>
      </c>
      <c r="K13" s="19">
        <f>VLOOKUP(A13,Sheet1!$A$2:$B$53,2,FALSE)</f>
        <v>1.1150622932579701</v>
      </c>
      <c r="L13" s="16">
        <f t="shared" si="9"/>
        <v>1006.1248329371515</v>
      </c>
      <c r="M13" s="2">
        <f t="shared" si="3"/>
        <v>8.8574502255306107E-6</v>
      </c>
      <c r="N13" s="16">
        <f t="shared" si="4"/>
        <v>4592511.0383805232</v>
      </c>
      <c r="O13" s="2">
        <f t="shared" si="1"/>
        <v>4.0430309044162491E-2</v>
      </c>
      <c r="P13" s="2"/>
      <c r="Q13" s="16"/>
      <c r="R13" s="16"/>
    </row>
    <row r="14" spans="1:18" x14ac:dyDescent="0.25">
      <c r="A14">
        <v>8</v>
      </c>
      <c r="B14">
        <f t="shared" si="5"/>
        <v>8</v>
      </c>
      <c r="C14" t="s">
        <v>15</v>
      </c>
      <c r="D14" s="2">
        <f t="shared" si="6"/>
        <v>4.0421451593936952E-2</v>
      </c>
      <c r="E14" s="16">
        <v>629965776.53962767</v>
      </c>
      <c r="F14" s="16">
        <v>-25988567.134005044</v>
      </c>
      <c r="G14" s="16">
        <f t="shared" si="2"/>
        <v>603977209.4056226</v>
      </c>
      <c r="H14" s="16">
        <f t="shared" si="7"/>
        <v>24413635.533830497</v>
      </c>
      <c r="I14" s="16">
        <f>IFERROR(VLOOKUP(A14,Sheet1!$D$2:$E$48,2,FALSE),0)</f>
        <v>10091222</v>
      </c>
      <c r="J14" s="16">
        <f t="shared" si="8"/>
        <v>10192134.220000001</v>
      </c>
      <c r="K14" s="19">
        <f>VLOOKUP(A14,Sheet1!$A$2:$B$53,2,FALSE)</f>
        <v>1.1091903241459977</v>
      </c>
      <c r="L14" s="16">
        <f t="shared" si="9"/>
        <v>113050.16659221317</v>
      </c>
      <c r="M14" s="2">
        <f t="shared" si="3"/>
        <v>1.8717621266449189E-4</v>
      </c>
      <c r="N14" s="16">
        <f t="shared" si="4"/>
        <v>24526685.700422712</v>
      </c>
      <c r="O14" s="2">
        <f t="shared" si="1"/>
        <v>4.0608627806601447E-2</v>
      </c>
      <c r="P14" s="2"/>
      <c r="Q14" s="16"/>
      <c r="R14" s="16"/>
    </row>
    <row r="15" spans="1:18" x14ac:dyDescent="0.25">
      <c r="A15">
        <v>9</v>
      </c>
      <c r="B15">
        <f t="shared" si="5"/>
        <v>9</v>
      </c>
      <c r="C15" t="s">
        <v>16</v>
      </c>
      <c r="D15" s="2">
        <f t="shared" si="6"/>
        <v>4.0421451593936952E-2</v>
      </c>
      <c r="E15" s="16">
        <v>2831516517.7196541</v>
      </c>
      <c r="F15" s="16">
        <v>-114071984.97752309</v>
      </c>
      <c r="G15" s="16">
        <f t="shared" si="2"/>
        <v>2717444532.7421312</v>
      </c>
      <c r="H15" s="16">
        <f t="shared" si="7"/>
        <v>109843052.63944468</v>
      </c>
      <c r="I15" s="16">
        <f>IFERROR(VLOOKUP(A15,Sheet1!$D$2:$E$48,2,FALSE),0)</f>
        <v>72871365</v>
      </c>
      <c r="J15" s="16">
        <f t="shared" si="8"/>
        <v>73600078.650000006</v>
      </c>
      <c r="K15" s="19">
        <f>VLOOKUP(A15,Sheet1!$A$2:$B$53,2,FALSE)</f>
        <v>1.1054080464486711</v>
      </c>
      <c r="L15" s="16">
        <f t="shared" si="9"/>
        <v>813581.19158965058</v>
      </c>
      <c r="M15" s="2">
        <f t="shared" si="3"/>
        <v>2.9939201399951975E-4</v>
      </c>
      <c r="N15" s="16">
        <f t="shared" si="4"/>
        <v>110656633.83103433</v>
      </c>
      <c r="O15" s="2">
        <f t="shared" si="1"/>
        <v>4.0720843607936472E-2</v>
      </c>
      <c r="P15" s="2"/>
      <c r="Q15" s="16"/>
      <c r="R15" s="16"/>
    </row>
    <row r="16" spans="1:18" x14ac:dyDescent="0.25">
      <c r="A16">
        <v>10</v>
      </c>
      <c r="B16">
        <f t="shared" si="5"/>
        <v>10</v>
      </c>
      <c r="C16" t="s">
        <v>17</v>
      </c>
      <c r="D16" s="2">
        <f t="shared" si="6"/>
        <v>4.0421451593936952E-2</v>
      </c>
      <c r="E16" s="16">
        <v>32773953.731294602</v>
      </c>
      <c r="F16" s="16">
        <v>-12221516.171457706</v>
      </c>
      <c r="G16" s="16">
        <f t="shared" si="2"/>
        <v>20552437.559836894</v>
      </c>
      <c r="H16" s="16">
        <f t="shared" si="7"/>
        <v>830759.35996235872</v>
      </c>
      <c r="I16" s="16">
        <f>IFERROR(VLOOKUP(A16,Sheet1!$D$2:$E$48,2,FALSE),0)</f>
        <v>55759</v>
      </c>
      <c r="J16" s="16">
        <f t="shared" si="8"/>
        <v>56316.590000000004</v>
      </c>
      <c r="K16" s="19">
        <f>VLOOKUP(A16,Sheet1!$A$2:$B$53,2,FALSE)</f>
        <v>1.1246644686268261</v>
      </c>
      <c r="L16" s="16">
        <f t="shared" si="9"/>
        <v>633.3726776722483</v>
      </c>
      <c r="M16" s="2">
        <f t="shared" si="3"/>
        <v>3.0817399436355458E-5</v>
      </c>
      <c r="N16" s="16">
        <f t="shared" si="4"/>
        <v>831392.73264003103</v>
      </c>
      <c r="O16" s="2">
        <f t="shared" si="1"/>
        <v>4.0452268993373314E-2</v>
      </c>
      <c r="P16" s="2"/>
      <c r="Q16" s="16"/>
      <c r="R16" s="16"/>
    </row>
    <row r="17" spans="1:18" x14ac:dyDescent="0.25">
      <c r="A17">
        <v>11</v>
      </c>
      <c r="B17">
        <f t="shared" si="5"/>
        <v>11</v>
      </c>
      <c r="C17" t="s">
        <v>18</v>
      </c>
      <c r="D17" s="2">
        <f t="shared" si="6"/>
        <v>4.0421451593936952E-2</v>
      </c>
      <c r="E17" s="16">
        <v>488822811.83338016</v>
      </c>
      <c r="F17" s="16">
        <v>-29328016.791416798</v>
      </c>
      <c r="G17" s="16">
        <f t="shared" si="2"/>
        <v>459494795.04196334</v>
      </c>
      <c r="H17" s="16">
        <f t="shared" si="7"/>
        <v>18573446.615454704</v>
      </c>
      <c r="I17" s="16">
        <f>IFERROR(VLOOKUP(A17,Sheet1!$D$2:$E$48,2,FALSE),0)</f>
        <v>7499051</v>
      </c>
      <c r="J17" s="16">
        <f t="shared" si="8"/>
        <v>7574041.5099999998</v>
      </c>
      <c r="K17" s="19">
        <f>VLOOKUP(A17,Sheet1!$A$2:$B$53,2,FALSE)</f>
        <v>1.1192831644981267</v>
      </c>
      <c r="L17" s="16">
        <f t="shared" si="9"/>
        <v>84774.971493529694</v>
      </c>
      <c r="M17" s="2">
        <f t="shared" si="3"/>
        <v>1.8449604306352942E-4</v>
      </c>
      <c r="N17" s="16">
        <f t="shared" si="4"/>
        <v>18658221.586948235</v>
      </c>
      <c r="O17" s="2">
        <f t="shared" si="1"/>
        <v>4.060594763700049E-2</v>
      </c>
      <c r="P17" s="2"/>
      <c r="Q17" s="16"/>
      <c r="R17" s="16"/>
    </row>
    <row r="18" spans="1:18" x14ac:dyDescent="0.25">
      <c r="A18">
        <v>12</v>
      </c>
      <c r="B18">
        <f t="shared" si="5"/>
        <v>12</v>
      </c>
      <c r="C18" t="s">
        <v>19</v>
      </c>
      <c r="D18" s="2">
        <f t="shared" si="6"/>
        <v>4.0421451593936952E-2</v>
      </c>
      <c r="E18" s="16">
        <v>941966694.78104508</v>
      </c>
      <c r="F18" s="16">
        <v>-47402818.107111931</v>
      </c>
      <c r="G18" s="16">
        <f t="shared" si="2"/>
        <v>894563876.67393315</v>
      </c>
      <c r="H18" s="16">
        <f t="shared" si="7"/>
        <v>36159570.438659973</v>
      </c>
      <c r="I18" s="16">
        <f>IFERROR(VLOOKUP(A18,Sheet1!$D$2:$E$48,2,FALSE),0)</f>
        <v>10480090</v>
      </c>
      <c r="J18" s="16">
        <f t="shared" si="8"/>
        <v>10584890.9</v>
      </c>
      <c r="K18" s="19">
        <f>VLOOKUP(A18,Sheet1!$A$2:$B$53,2,FALSE)</f>
        <v>1.1178649347971692</v>
      </c>
      <c r="L18" s="16">
        <f t="shared" si="9"/>
        <v>118324.7837576365</v>
      </c>
      <c r="M18" s="2">
        <f t="shared" si="3"/>
        <v>1.3227091641301056E-4</v>
      </c>
      <c r="N18" s="16">
        <f>H18+L18+L33</f>
        <v>36390372.990156077</v>
      </c>
      <c r="O18" s="2">
        <f t="shared" si="1"/>
        <v>4.0679457262972292E-2</v>
      </c>
      <c r="P18" s="2"/>
      <c r="Q18" s="16"/>
      <c r="R18" s="16"/>
    </row>
    <row r="19" spans="1:18" x14ac:dyDescent="0.25">
      <c r="A19">
        <v>13</v>
      </c>
      <c r="B19">
        <f t="shared" si="5"/>
        <v>13</v>
      </c>
      <c r="C19" t="s">
        <v>20</v>
      </c>
      <c r="D19" s="2">
        <f t="shared" si="6"/>
        <v>4.0421451593936952E-2</v>
      </c>
      <c r="E19" s="16">
        <v>35530921.087745585</v>
      </c>
      <c r="F19" s="16">
        <v>-1410663.2807043861</v>
      </c>
      <c r="G19" s="16">
        <f t="shared" si="2"/>
        <v>34120257.807041198</v>
      </c>
      <c r="H19" s="16">
        <f t="shared" si="7"/>
        <v>1379190.3493199651</v>
      </c>
      <c r="I19" s="16">
        <f>IFERROR(VLOOKUP(A19,Sheet1!$D$2:$E$48,2,FALSE),0)</f>
        <v>0</v>
      </c>
      <c r="J19" s="16">
        <f t="shared" si="8"/>
        <v>0</v>
      </c>
      <c r="K19" s="19">
        <f>VLOOKUP(A19,Sheet1!$A$2:$B$53,2,FALSE)</f>
        <v>1.1243384031637145</v>
      </c>
      <c r="L19" s="16">
        <f t="shared" si="9"/>
        <v>0</v>
      </c>
      <c r="M19" s="2">
        <f t="shared" si="3"/>
        <v>0</v>
      </c>
      <c r="N19" s="16">
        <f t="shared" si="4"/>
        <v>1379190.3493199651</v>
      </c>
      <c r="O19" s="2">
        <f t="shared" si="1"/>
        <v>4.0421451593936952E-2</v>
      </c>
      <c r="P19" s="2"/>
      <c r="Q19" s="16"/>
      <c r="R19" s="16"/>
    </row>
    <row r="20" spans="1:18" x14ac:dyDescent="0.25">
      <c r="A20">
        <v>15</v>
      </c>
      <c r="B20">
        <f t="shared" si="5"/>
        <v>15</v>
      </c>
      <c r="C20" t="s">
        <v>21</v>
      </c>
      <c r="D20" s="2">
        <f t="shared" si="6"/>
        <v>4.0421451593936952E-2</v>
      </c>
      <c r="E20" s="16">
        <v>607096355.77047205</v>
      </c>
      <c r="F20" s="16">
        <v>-9183966.1927686855</v>
      </c>
      <c r="G20" s="16">
        <f t="shared" si="2"/>
        <v>597912389.57770336</v>
      </c>
      <c r="H20" s="16">
        <f t="shared" si="7"/>
        <v>24168486.712730311</v>
      </c>
      <c r="I20" s="16">
        <f>IFERROR(VLOOKUP(A20,Sheet1!$D$2:$E$48,2,FALSE),0)</f>
        <v>20514090</v>
      </c>
      <c r="J20" s="16">
        <f t="shared" si="8"/>
        <v>20719230.899999999</v>
      </c>
      <c r="K20" s="19">
        <f>VLOOKUP(A20,Sheet1!$A$2:$B$53,2,FALSE)</f>
        <v>1.1187741419542832</v>
      </c>
      <c r="L20" s="16">
        <f t="shared" si="9"/>
        <v>231801.3977210017</v>
      </c>
      <c r="M20" s="2">
        <f t="shared" si="3"/>
        <v>3.876845533920439E-4</v>
      </c>
      <c r="N20" s="16">
        <f t="shared" si="4"/>
        <v>24400288.110451311</v>
      </c>
      <c r="O20" s="2">
        <f t="shared" si="1"/>
        <v>4.0809136147328999E-2</v>
      </c>
      <c r="P20" s="2"/>
      <c r="Q20" s="16"/>
      <c r="R20" s="16"/>
    </row>
    <row r="21" spans="1:18" x14ac:dyDescent="0.25">
      <c r="A21">
        <v>16</v>
      </c>
      <c r="B21">
        <f t="shared" si="5"/>
        <v>16</v>
      </c>
      <c r="C21" t="s">
        <v>22</v>
      </c>
      <c r="D21" s="2">
        <f t="shared" si="6"/>
        <v>4.0421451593936952E-2</v>
      </c>
      <c r="E21" s="16">
        <v>341888986.23255771</v>
      </c>
      <c r="F21" s="16">
        <v>-23035975.109246604</v>
      </c>
      <c r="G21" s="16">
        <f t="shared" si="2"/>
        <v>318853011.1233111</v>
      </c>
      <c r="H21" s="16">
        <f t="shared" si="7"/>
        <v>12888501.55470196</v>
      </c>
      <c r="I21" s="16">
        <f>IFERROR(VLOOKUP(A21,Sheet1!$D$2:$E$48,2,FALSE),0)</f>
        <v>573998</v>
      </c>
      <c r="J21" s="16">
        <f t="shared" si="8"/>
        <v>579737.98</v>
      </c>
      <c r="K21" s="19">
        <f>VLOOKUP(A21,Sheet1!$A$2:$B$53,2,FALSE)</f>
        <v>1.1202632206296312</v>
      </c>
      <c r="L21" s="16">
        <f t="shared" si="9"/>
        <v>6494.591365961167</v>
      </c>
      <c r="M21" s="2">
        <f t="shared" si="3"/>
        <v>2.0368606032857855E-5</v>
      </c>
      <c r="N21" s="16">
        <f t="shared" si="4"/>
        <v>12894996.146067921</v>
      </c>
      <c r="O21" s="2">
        <f t="shared" si="1"/>
        <v>4.0441820199969808E-2</v>
      </c>
      <c r="P21" s="2"/>
      <c r="Q21" s="16"/>
      <c r="R21" s="16"/>
    </row>
    <row r="22" spans="1:18" x14ac:dyDescent="0.25">
      <c r="A22">
        <v>17</v>
      </c>
      <c r="B22">
        <f t="shared" si="5"/>
        <v>17</v>
      </c>
      <c r="C22" t="s">
        <v>23</v>
      </c>
      <c r="D22" s="2">
        <f t="shared" si="6"/>
        <v>4.0421451593936952E-2</v>
      </c>
      <c r="E22" s="16">
        <v>72888176.097043395</v>
      </c>
      <c r="F22" s="16">
        <v>-3900108.9370294339</v>
      </c>
      <c r="G22" s="16">
        <f t="shared" si="2"/>
        <v>68988067.160013959</v>
      </c>
      <c r="H22" s="16">
        <f t="shared" si="7"/>
        <v>2788597.8172677755</v>
      </c>
      <c r="I22" s="16">
        <f>IFERROR(VLOOKUP(A22,Sheet1!$D$2:$E$48,2,FALSE),0)</f>
        <v>2172859</v>
      </c>
      <c r="J22" s="16">
        <f t="shared" si="8"/>
        <v>2194587.59</v>
      </c>
      <c r="K22" s="19">
        <f>VLOOKUP(A22,Sheet1!$A$2:$B$53,2,FALSE)</f>
        <v>1.1177477556698063</v>
      </c>
      <c r="L22" s="16">
        <f t="shared" si="9"/>
        <v>24529.95353343309</v>
      </c>
      <c r="M22" s="2">
        <f t="shared" si="3"/>
        <v>3.5556806478629466E-4</v>
      </c>
      <c r="N22" s="16">
        <f t="shared" si="4"/>
        <v>2813127.7708012084</v>
      </c>
      <c r="O22" s="2">
        <f t="shared" si="1"/>
        <v>4.077701965872324E-2</v>
      </c>
      <c r="P22" s="2"/>
      <c r="Q22" s="16"/>
      <c r="R22" s="16"/>
    </row>
    <row r="23" spans="1:18" x14ac:dyDescent="0.25">
      <c r="A23">
        <v>18</v>
      </c>
      <c r="B23">
        <f t="shared" si="5"/>
        <v>18</v>
      </c>
      <c r="C23" t="s">
        <v>24</v>
      </c>
      <c r="D23" s="2">
        <f t="shared" si="6"/>
        <v>4.0421451593936952E-2</v>
      </c>
      <c r="E23" s="16">
        <v>192441018.69693685</v>
      </c>
      <c r="F23" s="16">
        <v>-3092819.2528576693</v>
      </c>
      <c r="G23" s="16">
        <f t="shared" si="2"/>
        <v>189348199.44407919</v>
      </c>
      <c r="H23" s="16">
        <f t="shared" si="7"/>
        <v>7653729.078227967</v>
      </c>
      <c r="I23" s="16">
        <f>IFERROR(VLOOKUP(A23,Sheet1!$D$2:$E$48,2,FALSE),0)</f>
        <v>4046631</v>
      </c>
      <c r="J23" s="16">
        <f t="shared" si="8"/>
        <v>4087097.31</v>
      </c>
      <c r="K23" s="19">
        <f>VLOOKUP(A23,Sheet1!$A$2:$B$53,2,FALSE)</f>
        <v>1.1131368414909679</v>
      </c>
      <c r="L23" s="16">
        <f t="shared" si="9"/>
        <v>45494.985905196314</v>
      </c>
      <c r="M23" s="2">
        <f t="shared" si="3"/>
        <v>2.402715528257901E-4</v>
      </c>
      <c r="N23" s="16">
        <f t="shared" si="4"/>
        <v>7699224.0641331635</v>
      </c>
      <c r="O23" s="2">
        <f t="shared" si="1"/>
        <v>4.0661723146762745E-2</v>
      </c>
      <c r="P23" s="2"/>
      <c r="Q23" s="16"/>
      <c r="R23" s="16"/>
    </row>
    <row r="24" spans="1:18" x14ac:dyDescent="0.25">
      <c r="A24">
        <v>19</v>
      </c>
      <c r="B24">
        <f t="shared" si="5"/>
        <v>19</v>
      </c>
      <c r="C24" t="s">
        <v>25</v>
      </c>
      <c r="D24" s="2">
        <f t="shared" si="6"/>
        <v>4.0421451593936952E-2</v>
      </c>
      <c r="E24" s="16">
        <f>518244149.645935+6259434</f>
        <v>524503583.645935</v>
      </c>
      <c r="F24" s="16">
        <v>-19532582.31590984</v>
      </c>
      <c r="G24" s="16">
        <v>504971001.15576065</v>
      </c>
      <c r="H24" s="16">
        <f t="shared" si="7"/>
        <v>20411660.879559461</v>
      </c>
      <c r="I24" s="16">
        <f>IFERROR(VLOOKUP(A24,Sheet1!$D$2:$E$48,2,FALSE),0)</f>
        <v>6771964</v>
      </c>
      <c r="J24" s="16">
        <f t="shared" si="8"/>
        <v>6839683.6399999997</v>
      </c>
      <c r="K24" s="19">
        <f>VLOOKUP(A24,Sheet1!$A$2:$B$53,2,FALSE)</f>
        <v>1.1208650134087537</v>
      </c>
      <c r="L24" s="16">
        <f t="shared" si="9"/>
        <v>76663.620948602329</v>
      </c>
      <c r="M24" s="2">
        <f t="shared" si="3"/>
        <v>1.5181786829963941E-4</v>
      </c>
      <c r="N24" s="16">
        <f t="shared" si="4"/>
        <v>20488324.500508063</v>
      </c>
      <c r="O24" s="2">
        <f t="shared" si="1"/>
        <v>4.0573269462236591E-2</v>
      </c>
      <c r="P24" s="2"/>
      <c r="Q24" s="16"/>
      <c r="R24" s="16"/>
    </row>
    <row r="25" spans="1:18" x14ac:dyDescent="0.25">
      <c r="A25">
        <v>22</v>
      </c>
      <c r="B25">
        <f t="shared" si="5"/>
        <v>22</v>
      </c>
      <c r="C25" t="s">
        <v>26</v>
      </c>
      <c r="D25" s="2">
        <f t="shared" si="6"/>
        <v>4.0421451593936952E-2</v>
      </c>
      <c r="E25" s="16">
        <v>392560948.45470959</v>
      </c>
      <c r="F25" s="16">
        <v>-16153566.031702418</v>
      </c>
      <c r="G25" s="16">
        <f t="shared" si="2"/>
        <v>376407382.42300719</v>
      </c>
      <c r="H25" s="16">
        <f t="shared" si="7"/>
        <v>15214932.7882121</v>
      </c>
      <c r="I25" s="16">
        <f>IFERROR(VLOOKUP(A25,Sheet1!$D$2:$E$48,2,FALSE),0)</f>
        <v>155271</v>
      </c>
      <c r="J25" s="16">
        <f t="shared" si="8"/>
        <v>156823.71</v>
      </c>
      <c r="K25" s="19">
        <f>VLOOKUP(A25,Sheet1!$A$2:$B$53,2,FALSE)</f>
        <v>1.1065615839607628</v>
      </c>
      <c r="L25" s="16">
        <f t="shared" si="9"/>
        <v>1735.350929402033</v>
      </c>
      <c r="M25" s="2">
        <f t="shared" si="3"/>
        <v>4.6102999315030516E-6</v>
      </c>
      <c r="N25" s="16">
        <f t="shared" si="4"/>
        <v>15216668.139141502</v>
      </c>
      <c r="O25" s="2">
        <f t="shared" si="1"/>
        <v>4.0426061893868458E-2</v>
      </c>
      <c r="P25" s="2"/>
      <c r="Q25" s="16"/>
      <c r="R25" s="16"/>
    </row>
    <row r="26" spans="1:18" x14ac:dyDescent="0.25">
      <c r="A26">
        <v>23</v>
      </c>
      <c r="B26">
        <f t="shared" si="5"/>
        <v>23</v>
      </c>
      <c r="C26" t="s">
        <v>27</v>
      </c>
      <c r="D26" s="2">
        <f t="shared" si="6"/>
        <v>4.0421451593936952E-2</v>
      </c>
      <c r="E26" s="16">
        <v>724666206.38108587</v>
      </c>
      <c r="F26" s="16">
        <v>-23467600.938920688</v>
      </c>
      <c r="G26" s="16">
        <f t="shared" si="2"/>
        <v>701198605.44216514</v>
      </c>
      <c r="H26" s="16">
        <f t="shared" si="7"/>
        <v>28343465.487616573</v>
      </c>
      <c r="I26" s="16">
        <f>IFERROR(VLOOKUP(A26,Sheet1!$D$2:$E$48,2,FALSE),0)</f>
        <v>18853689</v>
      </c>
      <c r="J26" s="16">
        <f t="shared" si="8"/>
        <v>19042225.890000001</v>
      </c>
      <c r="K26" s="19">
        <f>VLOOKUP(A26,Sheet1!$A$2:$B$53,2,FALSE)</f>
        <v>1.1061159774068028</v>
      </c>
      <c r="L26" s="16">
        <f t="shared" si="9"/>
        <v>210629.10302318475</v>
      </c>
      <c r="M26" s="2">
        <f t="shared" si="3"/>
        <v>3.0038437239955044E-4</v>
      </c>
      <c r="N26" s="16">
        <f t="shared" si="4"/>
        <v>28554094.590639759</v>
      </c>
      <c r="O26" s="2">
        <f t="shared" si="1"/>
        <v>4.0721835966336502E-2</v>
      </c>
      <c r="P26" s="2"/>
      <c r="Q26" s="16"/>
      <c r="R26" s="16"/>
    </row>
    <row r="27" spans="1:18" x14ac:dyDescent="0.25">
      <c r="A27">
        <v>24</v>
      </c>
      <c r="B27">
        <f t="shared" si="5"/>
        <v>24</v>
      </c>
      <c r="C27" t="s">
        <v>28</v>
      </c>
      <c r="D27" s="2">
        <f t="shared" si="6"/>
        <v>4.0421451593936952E-2</v>
      </c>
      <c r="E27" s="16">
        <v>441077573.98653698</v>
      </c>
      <c r="F27" s="16">
        <v>5866801.3050552886</v>
      </c>
      <c r="G27" s="16">
        <f t="shared" si="2"/>
        <v>446944375.29159224</v>
      </c>
      <c r="H27" s="16">
        <f t="shared" si="7"/>
        <v>18066140.431031488</v>
      </c>
      <c r="I27" s="16">
        <f>IFERROR(VLOOKUP(A27,Sheet1!$D$2:$E$48,2,FALSE),0)</f>
        <v>37889</v>
      </c>
      <c r="J27" s="16">
        <f t="shared" si="8"/>
        <v>38267.89</v>
      </c>
      <c r="K27" s="19">
        <f>VLOOKUP(A27,Sheet1!$A$2:$B$53,2,FALSE)</f>
        <v>1.1184898813303539</v>
      </c>
      <c r="L27" s="16">
        <f t="shared" si="9"/>
        <v>428.02247744863041</v>
      </c>
      <c r="M27" s="2">
        <f t="shared" si="3"/>
        <v>9.5766386403091665E-7</v>
      </c>
      <c r="N27" s="16">
        <f t="shared" si="4"/>
        <v>18066568.453508936</v>
      </c>
      <c r="O27" s="2">
        <f t="shared" si="1"/>
        <v>4.0422409257800981E-2</v>
      </c>
      <c r="P27" s="2"/>
      <c r="Q27" s="16"/>
      <c r="R27" s="16"/>
    </row>
    <row r="28" spans="1:18" x14ac:dyDescent="0.25">
      <c r="A28">
        <v>27</v>
      </c>
      <c r="B28">
        <f t="shared" si="5"/>
        <v>27</v>
      </c>
      <c r="C28" t="s">
        <v>29</v>
      </c>
      <c r="D28" s="2">
        <f t="shared" si="6"/>
        <v>4.0421451593936952E-2</v>
      </c>
      <c r="E28" s="16">
        <v>363268629.37450039</v>
      </c>
      <c r="F28" s="16">
        <v>-8317960.7092803707</v>
      </c>
      <c r="G28" s="16">
        <f t="shared" si="2"/>
        <v>354950668.66522002</v>
      </c>
      <c r="H28" s="16">
        <f t="shared" si="7"/>
        <v>14347621.271686746</v>
      </c>
      <c r="I28" s="16">
        <f>IFERROR(VLOOKUP(A28,Sheet1!$D$2:$E$48,2,FALSE),0)</f>
        <v>15312612</v>
      </c>
      <c r="J28" s="16">
        <f t="shared" si="8"/>
        <v>15465738.120000001</v>
      </c>
      <c r="K28" s="19">
        <f>VLOOKUP(A28,Sheet1!$A$2:$B$53,2,FALSE)</f>
        <v>1.1223238685832824</v>
      </c>
      <c r="L28" s="16">
        <f t="shared" si="9"/>
        <v>173575.67037334343</v>
      </c>
      <c r="M28" s="2">
        <f t="shared" si="3"/>
        <v>4.8901350440067872E-4</v>
      </c>
      <c r="N28" s="16">
        <f t="shared" si="4"/>
        <v>14521196.942060089</v>
      </c>
      <c r="O28" s="2">
        <f t="shared" si="1"/>
        <v>4.091046509833763E-2</v>
      </c>
      <c r="P28" s="2"/>
      <c r="Q28" s="16"/>
      <c r="R28" s="16"/>
    </row>
    <row r="29" spans="1:18" x14ac:dyDescent="0.25">
      <c r="A29">
        <v>28</v>
      </c>
      <c r="B29">
        <f t="shared" si="5"/>
        <v>28</v>
      </c>
      <c r="C29" t="s">
        <v>30</v>
      </c>
      <c r="D29" s="2">
        <f t="shared" si="6"/>
        <v>4.0421451593936952E-2</v>
      </c>
      <c r="E29" s="16">
        <v>204121124.82244813</v>
      </c>
      <c r="F29" s="16">
        <v>-1510994.7641076152</v>
      </c>
      <c r="G29" s="16">
        <f t="shared" si="2"/>
        <v>202610130.05834052</v>
      </c>
      <c r="H29" s="16">
        <f t="shared" si="7"/>
        <v>8189795.5645944821</v>
      </c>
      <c r="I29" s="16">
        <f>IFERROR(VLOOKUP(A29,Sheet1!$D$2:$E$48,2,FALSE),0)</f>
        <v>2697988</v>
      </c>
      <c r="J29" s="16">
        <f t="shared" si="8"/>
        <v>2724967.88</v>
      </c>
      <c r="K29" s="19">
        <f>VLOOKUP(A29,Sheet1!$A$2:$B$53,2,FALSE)</f>
        <v>1.1113039010992114</v>
      </c>
      <c r="L29" s="16">
        <f t="shared" si="9"/>
        <v>30282.674354140476</v>
      </c>
      <c r="M29" s="2">
        <f t="shared" si="3"/>
        <v>1.4946278522905414E-4</v>
      </c>
      <c r="N29" s="16">
        <f t="shared" si="4"/>
        <v>8220078.2389486227</v>
      </c>
      <c r="O29" s="2">
        <f t="shared" si="1"/>
        <v>4.0570914379166011E-2</v>
      </c>
      <c r="P29" s="2"/>
      <c r="Q29" s="16"/>
      <c r="R29" s="16"/>
    </row>
    <row r="30" spans="1:18" x14ac:dyDescent="0.25">
      <c r="A30">
        <v>29</v>
      </c>
      <c r="B30">
        <f t="shared" si="5"/>
        <v>29</v>
      </c>
      <c r="C30" t="s">
        <v>31</v>
      </c>
      <c r="D30" s="2">
        <f t="shared" si="6"/>
        <v>4.0421451593936952E-2</v>
      </c>
      <c r="E30" s="16">
        <v>777519958.93909526</v>
      </c>
      <c r="F30" s="16">
        <v>-33346990.181500979</v>
      </c>
      <c r="G30" s="16">
        <f t="shared" si="2"/>
        <v>744172968.75759423</v>
      </c>
      <c r="H30" s="16">
        <f t="shared" si="7"/>
        <v>30080551.634151451</v>
      </c>
      <c r="I30" s="16">
        <f>IFERROR(VLOOKUP(A30,Sheet1!$D$2:$E$48,2,FALSE),0)</f>
        <v>16281759</v>
      </c>
      <c r="J30" s="16">
        <f t="shared" si="8"/>
        <v>16444576.59</v>
      </c>
      <c r="K30" s="19">
        <f>VLOOKUP(A30,Sheet1!$A$2:$B$53,2,FALSE)</f>
        <v>1.1156059489108894</v>
      </c>
      <c r="L30" s="16">
        <f t="shared" si="9"/>
        <v>183456.67471124747</v>
      </c>
      <c r="M30" s="2">
        <f t="shared" si="3"/>
        <v>2.4652423887087786E-4</v>
      </c>
      <c r="N30" s="16">
        <f t="shared" si="4"/>
        <v>30264008.308862697</v>
      </c>
      <c r="O30" s="2">
        <f t="shared" si="1"/>
        <v>4.0667975832807832E-2</v>
      </c>
      <c r="P30" s="2"/>
      <c r="Q30" s="16"/>
      <c r="R30" s="16"/>
    </row>
    <row r="31" spans="1:18" x14ac:dyDescent="0.25">
      <c r="A31">
        <v>30</v>
      </c>
      <c r="B31">
        <f t="shared" si="5"/>
        <v>30</v>
      </c>
      <c r="C31" t="s">
        <v>32</v>
      </c>
      <c r="D31" s="2">
        <f t="shared" si="6"/>
        <v>4.0421451593936952E-2</v>
      </c>
      <c r="E31" s="16">
        <v>59832392.409770861</v>
      </c>
      <c r="F31" s="16">
        <v>-4494577.7108284999</v>
      </c>
      <c r="G31" s="16">
        <f t="shared" si="2"/>
        <v>55337814.698942363</v>
      </c>
      <c r="H31" s="16">
        <f t="shared" si="7"/>
        <v>2236834.7981675514</v>
      </c>
      <c r="I31" s="16">
        <f>IFERROR(VLOOKUP(A31,Sheet1!$D$2:$E$48,2,FALSE),0)</f>
        <v>240243</v>
      </c>
      <c r="J31" s="16">
        <f t="shared" si="8"/>
        <v>242645.43</v>
      </c>
      <c r="K31" s="19">
        <f>VLOOKUP(A31,Sheet1!$A$2:$B$53,2,FALSE)</f>
        <v>1.1208906979414186</v>
      </c>
      <c r="L31" s="16">
        <f t="shared" si="9"/>
        <v>2719.7900538499562</v>
      </c>
      <c r="M31" s="2">
        <f t="shared" si="3"/>
        <v>4.9148851804983507E-5</v>
      </c>
      <c r="N31" s="16">
        <f t="shared" si="4"/>
        <v>2239554.5882214014</v>
      </c>
      <c r="O31" s="2">
        <f t="shared" si="1"/>
        <v>4.0470600445741939E-2</v>
      </c>
      <c r="P31" s="2"/>
      <c r="Q31" s="16"/>
      <c r="R31" s="16"/>
    </row>
    <row r="32" spans="1:18" x14ac:dyDescent="0.25">
      <c r="A32">
        <v>32</v>
      </c>
      <c r="B32">
        <f t="shared" si="5"/>
        <v>32</v>
      </c>
      <c r="C32" t="s">
        <v>33</v>
      </c>
      <c r="D32" s="2">
        <f t="shared" si="6"/>
        <v>4.0421451593936952E-2</v>
      </c>
      <c r="E32" s="16">
        <v>180779320.92724699</v>
      </c>
      <c r="F32" s="16">
        <v>-4619214.5421002256</v>
      </c>
      <c r="G32" s="16">
        <f t="shared" si="2"/>
        <v>176160106.38514677</v>
      </c>
      <c r="H32" s="16">
        <f t="shared" si="7"/>
        <v>7120647.2130299937</v>
      </c>
      <c r="I32" s="16">
        <f>IFERROR(VLOOKUP(A32,Sheet1!$D$2:$E$48,2,FALSE),0)</f>
        <v>4306346</v>
      </c>
      <c r="J32" s="16">
        <f t="shared" si="8"/>
        <v>4349409.46</v>
      </c>
      <c r="K32" s="19">
        <f>VLOOKUP(A32,Sheet1!$A$2:$B$53,2,FALSE)</f>
        <v>1.117071379072643</v>
      </c>
      <c r="L32" s="16">
        <f t="shared" si="9"/>
        <v>48586.008236337992</v>
      </c>
      <c r="M32" s="2">
        <f t="shared" si="3"/>
        <v>2.7580596556925444E-4</v>
      </c>
      <c r="N32" s="16">
        <f t="shared" si="4"/>
        <v>7169233.2212663321</v>
      </c>
      <c r="O32" s="2">
        <f t="shared" si="1"/>
        <v>4.0697257559506206E-2</v>
      </c>
      <c r="P32" s="2"/>
      <c r="Q32" s="16"/>
      <c r="R32" s="16"/>
    </row>
    <row r="33" spans="1:18" x14ac:dyDescent="0.25">
      <c r="A33">
        <v>33</v>
      </c>
      <c r="B33">
        <f t="shared" si="5"/>
        <v>33</v>
      </c>
      <c r="C33" t="s">
        <v>34</v>
      </c>
      <c r="D33" s="2">
        <f t="shared" si="6"/>
        <v>4.0421451593936952E-2</v>
      </c>
      <c r="E33" s="16">
        <v>259105034.14472955</v>
      </c>
      <c r="F33" s="16">
        <v>-10419089.812550532</v>
      </c>
      <c r="G33" s="16">
        <f t="shared" si="2"/>
        <v>248685944.33217901</v>
      </c>
      <c r="H33" s="16">
        <f t="shared" si="7"/>
        <v>10052246.860915674</v>
      </c>
      <c r="I33" s="16">
        <f>IFERROR(VLOOKUP(A33,Sheet1!$D$2:$E$48,2,FALSE),0)</f>
        <v>10001959</v>
      </c>
      <c r="J33" s="16">
        <f t="shared" si="8"/>
        <v>10101978.59</v>
      </c>
      <c r="K33" s="19">
        <f>VLOOKUP(A33,Sheet1!$A$2:$B$53,2,FALSE)</f>
        <v>1.1134231451431851</v>
      </c>
      <c r="L33" s="16">
        <f t="shared" si="9"/>
        <v>112477.76773846919</v>
      </c>
      <c r="M33" s="2">
        <f t="shared" si="3"/>
        <v>4.5228839949325192E-4</v>
      </c>
      <c r="N33" s="16">
        <f>H33</f>
        <v>10052246.860915674</v>
      </c>
      <c r="O33" s="2">
        <f t="shared" si="1"/>
        <v>4.0421451593936952E-2</v>
      </c>
      <c r="P33" s="2"/>
      <c r="Q33" s="16"/>
      <c r="R33" s="16"/>
    </row>
    <row r="34" spans="1:18" x14ac:dyDescent="0.25">
      <c r="A34">
        <v>34</v>
      </c>
      <c r="B34">
        <f t="shared" si="5"/>
        <v>34</v>
      </c>
      <c r="C34" t="s">
        <v>35</v>
      </c>
      <c r="D34" s="2">
        <f t="shared" si="6"/>
        <v>4.0421451593936952E-2</v>
      </c>
      <c r="E34" s="16">
        <v>201903636.31319645</v>
      </c>
      <c r="F34" s="16">
        <v>-1440513.7195381536</v>
      </c>
      <c r="G34" s="16">
        <f t="shared" si="2"/>
        <v>200463122.5936583</v>
      </c>
      <c r="H34" s="16">
        <f t="shared" si="7"/>
        <v>8103010.4062890075</v>
      </c>
      <c r="I34" s="16">
        <f>IFERROR(VLOOKUP(A34,Sheet1!$D$2:$E$48,2,FALSE),0)</f>
        <v>137464</v>
      </c>
      <c r="J34" s="16">
        <f t="shared" si="8"/>
        <v>138838.64000000001</v>
      </c>
      <c r="K34" s="19">
        <f>VLOOKUP(A34,Sheet1!$A$2:$B$53,2,FALSE)</f>
        <v>1.121155875283643</v>
      </c>
      <c r="L34" s="16">
        <f t="shared" si="9"/>
        <v>1556.5975695239063</v>
      </c>
      <c r="M34" s="2">
        <f t="shared" si="3"/>
        <v>7.7650070964880287E-6</v>
      </c>
      <c r="N34" s="16">
        <f t="shared" si="4"/>
        <v>8104567.0038585318</v>
      </c>
      <c r="O34" s="2">
        <f t="shared" si="1"/>
        <v>4.0429216601033442E-2</v>
      </c>
      <c r="P34" s="2"/>
      <c r="Q34" s="16"/>
      <c r="R34" s="16"/>
    </row>
    <row r="35" spans="1:18" x14ac:dyDescent="0.25">
      <c r="A35">
        <v>35</v>
      </c>
      <c r="B35">
        <f t="shared" si="5"/>
        <v>35</v>
      </c>
      <c r="C35" t="s">
        <v>36</v>
      </c>
      <c r="D35" s="2">
        <f t="shared" si="6"/>
        <v>4.0421451593936952E-2</v>
      </c>
      <c r="E35" s="16">
        <v>175833741.17887855</v>
      </c>
      <c r="F35" s="16">
        <v>-7509777.5543716829</v>
      </c>
      <c r="G35" s="16">
        <f t="shared" si="2"/>
        <v>168323963.62450686</v>
      </c>
      <c r="H35" s="16">
        <f t="shared" si="7"/>
        <v>6803898.9477476086</v>
      </c>
      <c r="I35" s="16">
        <f>IFERROR(VLOOKUP(A35,Sheet1!$D$2:$E$48,2,FALSE),0)</f>
        <v>693080</v>
      </c>
      <c r="J35" s="16">
        <f t="shared" si="8"/>
        <v>700010.8</v>
      </c>
      <c r="K35" s="19">
        <f>VLOOKUP(A35,Sheet1!$A$2:$B$53,2,FALSE)</f>
        <v>1.113848230549032</v>
      </c>
      <c r="L35" s="16">
        <f t="shared" si="9"/>
        <v>7797.0579094521236</v>
      </c>
      <c r="M35" s="2">
        <f t="shared" si="3"/>
        <v>4.632173424127308E-5</v>
      </c>
      <c r="N35" s="16">
        <f t="shared" si="4"/>
        <v>6811696.005657061</v>
      </c>
      <c r="O35" s="2">
        <f t="shared" si="1"/>
        <v>4.0467773328178226E-2</v>
      </c>
      <c r="P35" s="2"/>
      <c r="Q35" s="16"/>
      <c r="R35" s="16"/>
    </row>
    <row r="36" spans="1:18" x14ac:dyDescent="0.25">
      <c r="A36">
        <v>37</v>
      </c>
      <c r="B36">
        <f t="shared" si="5"/>
        <v>37</v>
      </c>
      <c r="C36" t="s">
        <v>37</v>
      </c>
      <c r="D36" s="2">
        <f t="shared" si="6"/>
        <v>4.0421451593936952E-2</v>
      </c>
      <c r="E36" s="16">
        <v>276496034.88236427</v>
      </c>
      <c r="F36" s="16">
        <v>-16401114.120012749</v>
      </c>
      <c r="G36" s="16">
        <f t="shared" si="2"/>
        <v>260094920.76235151</v>
      </c>
      <c r="H36" s="16">
        <f t="shared" si="7"/>
        <v>10513414.249424258</v>
      </c>
      <c r="I36" s="16">
        <f>IFERROR(VLOOKUP(A36,Sheet1!$D$2:$E$48,2,FALSE),0)</f>
        <v>6372147</v>
      </c>
      <c r="J36" s="16">
        <f t="shared" si="8"/>
        <v>6435868.4699999997</v>
      </c>
      <c r="K36" s="19">
        <f>VLOOKUP(A36,Sheet1!$A$2:$B$53,2,FALSE)</f>
        <v>1.1218413877870759</v>
      </c>
      <c r="L36" s="16">
        <f t="shared" si="9"/>
        <v>72200.236159998836</v>
      </c>
      <c r="M36" s="2">
        <f t="shared" si="3"/>
        <v>2.7759187279926981E-4</v>
      </c>
      <c r="N36" s="16">
        <f t="shared" si="4"/>
        <v>10585614.485584257</v>
      </c>
      <c r="O36" s="2">
        <f t="shared" si="1"/>
        <v>4.0699043466736223E-2</v>
      </c>
      <c r="P36" s="2"/>
      <c r="Q36" s="16"/>
      <c r="R36" s="16"/>
    </row>
    <row r="37" spans="1:18" x14ac:dyDescent="0.25">
      <c r="A37">
        <v>38</v>
      </c>
      <c r="B37">
        <f t="shared" si="5"/>
        <v>38</v>
      </c>
      <c r="C37" t="s">
        <v>38</v>
      </c>
      <c r="D37" s="2">
        <f t="shared" si="6"/>
        <v>4.0421451593936952E-2</v>
      </c>
      <c r="E37" s="16">
        <v>245200016.67796016</v>
      </c>
      <c r="F37" s="16">
        <v>-11020701.132186953</v>
      </c>
      <c r="G37" s="16">
        <f t="shared" si="2"/>
        <v>234179315.54577321</v>
      </c>
      <c r="H37" s="16">
        <f t="shared" si="7"/>
        <v>9465867.8676347584</v>
      </c>
      <c r="I37" s="16">
        <f>IFERROR(VLOOKUP(A37,Sheet1!$D$2:$E$48,2,FALSE),0)</f>
        <v>103959</v>
      </c>
      <c r="J37" s="16">
        <f t="shared" si="8"/>
        <v>104998.59</v>
      </c>
      <c r="K37" s="19">
        <f>VLOOKUP(A37,Sheet1!$A$2:$B$53,2,FALSE)</f>
        <v>1.1258314334229163</v>
      </c>
      <c r="L37" s="16">
        <f t="shared" si="9"/>
        <v>1182.1071308708508</v>
      </c>
      <c r="M37" s="2">
        <f t="shared" si="3"/>
        <v>5.0478716624303803E-6</v>
      </c>
      <c r="N37" s="16">
        <f t="shared" si="4"/>
        <v>9467049.9747656286</v>
      </c>
      <c r="O37" s="2">
        <f t="shared" si="1"/>
        <v>4.0426499465599376E-2</v>
      </c>
      <c r="P37" s="2"/>
      <c r="Q37" s="16"/>
      <c r="R37" s="16"/>
    </row>
    <row r="38" spans="1:18" x14ac:dyDescent="0.25">
      <c r="A38">
        <v>39</v>
      </c>
      <c r="B38">
        <f t="shared" si="5"/>
        <v>39</v>
      </c>
      <c r="C38" t="s">
        <v>39</v>
      </c>
      <c r="D38" s="2">
        <f t="shared" si="6"/>
        <v>4.0421451593936952E-2</v>
      </c>
      <c r="E38" s="16">
        <v>170469380.62305537</v>
      </c>
      <c r="F38" s="16">
        <v>-4731238.5433240039</v>
      </c>
      <c r="G38" s="16">
        <f t="shared" si="2"/>
        <v>165738142.07973137</v>
      </c>
      <c r="H38" s="16">
        <f t="shared" si="7"/>
        <v>6699376.2873449065</v>
      </c>
      <c r="I38" s="16">
        <f>IFERROR(VLOOKUP(A38,Sheet1!$D$2:$E$48,2,FALSE),0)</f>
        <v>6835107</v>
      </c>
      <c r="J38" s="16">
        <f t="shared" si="8"/>
        <v>6903458.0700000003</v>
      </c>
      <c r="K38" s="19">
        <f>VLOOKUP(A38,Sheet1!$A$2:$B$53,2,FALSE)</f>
        <v>1.1175705818705655</v>
      </c>
      <c r="L38" s="16">
        <f t="shared" si="9"/>
        <v>77151.016522089514</v>
      </c>
      <c r="M38" s="2">
        <f t="shared" si="3"/>
        <v>4.6549946532509456E-4</v>
      </c>
      <c r="N38" s="16">
        <f t="shared" si="4"/>
        <v>6776527.3038669964</v>
      </c>
      <c r="O38" s="2">
        <f t="shared" si="1"/>
        <v>4.0886951059262044E-2</v>
      </c>
      <c r="P38" s="2"/>
      <c r="Q38" s="16"/>
      <c r="R38" s="16"/>
    </row>
    <row r="39" spans="1:18" x14ac:dyDescent="0.25">
      <c r="A39">
        <v>40</v>
      </c>
      <c r="B39">
        <f t="shared" si="5"/>
        <v>40</v>
      </c>
      <c r="C39" t="s">
        <v>40</v>
      </c>
      <c r="D39" s="2">
        <f t="shared" si="6"/>
        <v>4.0421451593936952E-2</v>
      </c>
      <c r="E39" s="16">
        <v>302617180.78106773</v>
      </c>
      <c r="F39" s="16">
        <v>-17667943.863769934</v>
      </c>
      <c r="G39" s="16">
        <f t="shared" si="2"/>
        <v>284949236.91729778</v>
      </c>
      <c r="H39" s="16">
        <f t="shared" si="7"/>
        <v>11518061.786781825</v>
      </c>
      <c r="I39" s="16">
        <f>IFERROR(VLOOKUP(A39,Sheet1!$D$2:$E$48,2,FALSE),0)</f>
        <v>2920289</v>
      </c>
      <c r="J39" s="16">
        <f t="shared" si="8"/>
        <v>2949491.89</v>
      </c>
      <c r="K39" s="19">
        <f>VLOOKUP(A39,Sheet1!$A$2:$B$53,2,FALSE)</f>
        <v>1.1181703330327433</v>
      </c>
      <c r="L39" s="16">
        <f t="shared" si="9"/>
        <v>32980.343289186756</v>
      </c>
      <c r="M39" s="2">
        <f t="shared" si="3"/>
        <v>1.1574111812329156E-4</v>
      </c>
      <c r="N39" s="16">
        <f t="shared" si="4"/>
        <v>11551042.130071012</v>
      </c>
      <c r="O39" s="2">
        <f t="shared" si="1"/>
        <v>4.0537192712060244E-2</v>
      </c>
      <c r="P39" s="2"/>
      <c r="Q39" s="16"/>
      <c r="R39" s="16"/>
    </row>
    <row r="40" spans="1:18" x14ac:dyDescent="0.25">
      <c r="A40">
        <v>43</v>
      </c>
      <c r="B40">
        <f t="shared" si="5"/>
        <v>43</v>
      </c>
      <c r="C40" t="s">
        <v>41</v>
      </c>
      <c r="D40" s="2">
        <f t="shared" si="6"/>
        <v>4.0421451593936952E-2</v>
      </c>
      <c r="E40" s="16">
        <v>514375163.1358068</v>
      </c>
      <c r="F40" s="16">
        <v>-33521942.882497545</v>
      </c>
      <c r="G40" s="16">
        <f t="shared" si="2"/>
        <v>480853220.25330925</v>
      </c>
      <c r="H40" s="16">
        <f t="shared" si="7"/>
        <v>19436785.166257843</v>
      </c>
      <c r="I40" s="16">
        <f>IFERROR(VLOOKUP(A40,Sheet1!$D$2:$E$48,2,FALSE),0)</f>
        <v>962020</v>
      </c>
      <c r="J40" s="16">
        <f t="shared" si="8"/>
        <v>971640.2</v>
      </c>
      <c r="K40" s="19">
        <f>VLOOKUP(A40,Sheet1!$A$2:$B$53,2,FALSE)</f>
        <v>1.1145621084900688</v>
      </c>
      <c r="L40" s="16">
        <f t="shared" si="9"/>
        <v>10829.533500057121</v>
      </c>
      <c r="M40" s="2">
        <f t="shared" si="3"/>
        <v>2.2521495217089778E-5</v>
      </c>
      <c r="N40" s="16">
        <f t="shared" si="4"/>
        <v>19447614.6997579</v>
      </c>
      <c r="O40" s="2">
        <f t="shared" si="1"/>
        <v>4.0443973089154039E-2</v>
      </c>
      <c r="P40" s="2"/>
      <c r="Q40" s="16"/>
      <c r="R40" s="16"/>
    </row>
    <row r="41" spans="1:18" x14ac:dyDescent="0.25">
      <c r="A41">
        <v>44</v>
      </c>
      <c r="B41">
        <f t="shared" si="5"/>
        <v>44</v>
      </c>
      <c r="C41" t="s">
        <v>42</v>
      </c>
      <c r="D41" s="2">
        <f t="shared" si="6"/>
        <v>4.0421451593936952E-2</v>
      </c>
      <c r="E41" s="16">
        <v>500128303.88766456</v>
      </c>
      <c r="F41" s="16">
        <v>-21487775.079458959</v>
      </c>
      <c r="G41" s="16">
        <f t="shared" si="2"/>
        <v>478640528.8082056</v>
      </c>
      <c r="H41" s="16">
        <f t="shared" si="7"/>
        <v>19347344.966117267</v>
      </c>
      <c r="I41" s="16">
        <f>IFERROR(VLOOKUP(A41,Sheet1!$D$2:$E$48,2,FALSE),0)</f>
        <v>0</v>
      </c>
      <c r="J41" s="16">
        <f t="shared" si="8"/>
        <v>0</v>
      </c>
      <c r="K41" s="19">
        <f>VLOOKUP(A41,Sheet1!$A$2:$B$53,2,FALSE)</f>
        <v>1.1063042889284109</v>
      </c>
      <c r="L41" s="16">
        <f t="shared" si="9"/>
        <v>0</v>
      </c>
      <c r="M41" s="2">
        <f t="shared" si="3"/>
        <v>0</v>
      </c>
      <c r="N41" s="16">
        <f t="shared" si="4"/>
        <v>19347344.966117267</v>
      </c>
      <c r="O41" s="2">
        <f t="shared" si="1"/>
        <v>4.0421451593936952E-2</v>
      </c>
      <c r="P41" s="2"/>
      <c r="Q41" s="16"/>
      <c r="R41" s="16"/>
    </row>
    <row r="42" spans="1:18" x14ac:dyDescent="0.25">
      <c r="A42">
        <v>45</v>
      </c>
      <c r="B42">
        <f>A42</f>
        <v>45</v>
      </c>
      <c r="C42" t="s">
        <v>43</v>
      </c>
      <c r="D42" s="2">
        <f t="shared" si="6"/>
        <v>4.0421451593936952E-2</v>
      </c>
      <c r="E42" s="16">
        <v>0</v>
      </c>
      <c r="F42" s="16">
        <v>0</v>
      </c>
      <c r="G42" s="16"/>
      <c r="H42" s="16"/>
      <c r="I42" s="16">
        <f>IFERROR(VLOOKUP(A42,Sheet1!$D$2:$E$48,2,FALSE),0)</f>
        <v>0</v>
      </c>
      <c r="J42" s="16"/>
      <c r="K42" s="19" t="s">
        <v>63</v>
      </c>
      <c r="L42" s="16"/>
      <c r="M42" s="2"/>
      <c r="N42" s="16"/>
      <c r="O42" s="2"/>
      <c r="P42" s="2"/>
      <c r="Q42" s="16"/>
      <c r="R42" s="16"/>
    </row>
    <row r="43" spans="1:18" x14ac:dyDescent="0.25">
      <c r="A43">
        <v>48</v>
      </c>
      <c r="B43">
        <f t="shared" si="5"/>
        <v>48</v>
      </c>
      <c r="C43" t="s">
        <v>44</v>
      </c>
      <c r="D43" s="2">
        <f t="shared" si="6"/>
        <v>4.0421451593936952E-2</v>
      </c>
      <c r="E43" s="16">
        <v>346242423.28681731</v>
      </c>
      <c r="F43" s="16">
        <v>-14544213.765895326</v>
      </c>
      <c r="G43" s="16">
        <f t="shared" ref="G43:G59" si="10">SUM(E43:F43)</f>
        <v>331698209.52092201</v>
      </c>
      <c r="H43" s="16">
        <f>G43*D43</f>
        <v>13407723.119945506</v>
      </c>
      <c r="I43" s="16">
        <f>IFERROR(VLOOKUP(A43,Sheet1!$D$2:$E$48,2,FALSE),0)</f>
        <v>247923</v>
      </c>
      <c r="J43" s="16">
        <f t="shared" ref="J43:J59" si="11">I43*(1+$J$5)</f>
        <v>250402.23</v>
      </c>
      <c r="K43" s="19">
        <f>VLOOKUP(A43,Sheet1!$A$2:$B$53,2,FALSE)</f>
        <v>1.1035319628028362</v>
      </c>
      <c r="L43" s="16">
        <f t="shared" si="9"/>
        <v>2763.2686436210724</v>
      </c>
      <c r="M43" s="2">
        <f t="shared" ref="M43:M59" si="12">L43/G43</f>
        <v>8.3306709662741723E-6</v>
      </c>
      <c r="N43" s="16">
        <f t="shared" ref="N43:N59" si="13">H43+L43</f>
        <v>13410486.388589127</v>
      </c>
      <c r="O43" s="2">
        <f t="shared" ref="O43:O59" si="14">N43/G43</f>
        <v>4.0429782264903229E-2</v>
      </c>
      <c r="P43" s="2"/>
      <c r="Q43" s="16"/>
      <c r="R43" s="16"/>
    </row>
    <row r="44" spans="1:18" x14ac:dyDescent="0.25">
      <c r="A44">
        <v>49</v>
      </c>
      <c r="B44">
        <f t="shared" si="5"/>
        <v>49</v>
      </c>
      <c r="C44" t="s">
        <v>45</v>
      </c>
      <c r="D44" s="2">
        <f t="shared" si="6"/>
        <v>4.0421451593936952E-2</v>
      </c>
      <c r="E44" s="16">
        <v>364162457.71322781</v>
      </c>
      <c r="F44" s="16">
        <v>-17931978.06772821</v>
      </c>
      <c r="G44" s="16">
        <f t="shared" si="10"/>
        <v>346230479.64549959</v>
      </c>
      <c r="H44" s="16">
        <f t="shared" ref="H44:H59" si="15">G44*D44</f>
        <v>13995138.573336136</v>
      </c>
      <c r="I44" s="16">
        <f>IFERROR(VLOOKUP(A44,Sheet1!$D$2:$E$48,2,FALSE),0)</f>
        <v>270576</v>
      </c>
      <c r="J44" s="16">
        <f t="shared" si="11"/>
        <v>273281.76</v>
      </c>
      <c r="K44" s="19">
        <f>VLOOKUP(A44,Sheet1!$A$2:$B$53,2,FALSE)</f>
        <v>1.1113170282199378</v>
      </c>
      <c r="L44" s="16">
        <f t="shared" si="9"/>
        <v>3037.026733899143</v>
      </c>
      <c r="M44" s="2">
        <f t="shared" si="12"/>
        <v>8.7716908604023276E-6</v>
      </c>
      <c r="N44" s="16">
        <f t="shared" si="13"/>
        <v>13998175.600070035</v>
      </c>
      <c r="O44" s="2">
        <f t="shared" si="14"/>
        <v>4.0430223284797361E-2</v>
      </c>
      <c r="P44" s="2"/>
      <c r="Q44" s="16"/>
      <c r="R44" s="16"/>
    </row>
    <row r="45" spans="1:18" x14ac:dyDescent="0.25">
      <c r="A45">
        <v>51</v>
      </c>
      <c r="B45">
        <f t="shared" si="5"/>
        <v>51</v>
      </c>
      <c r="C45" t="s">
        <v>46</v>
      </c>
      <c r="D45" s="2">
        <f t="shared" si="6"/>
        <v>4.0421451593936952E-2</v>
      </c>
      <c r="E45" s="16">
        <v>299761343.54898012</v>
      </c>
      <c r="F45" s="16">
        <v>-20011417.710264042</v>
      </c>
      <c r="G45" s="16">
        <f t="shared" si="10"/>
        <v>279749925.83871609</v>
      </c>
      <c r="H45" s="16">
        <f t="shared" si="15"/>
        <v>11307898.085697114</v>
      </c>
      <c r="I45" s="16">
        <f>IFERROR(VLOOKUP(A45,Sheet1!$D$2:$E$48,2,FALSE),0)</f>
        <v>165501</v>
      </c>
      <c r="J45" s="16">
        <f t="shared" si="11"/>
        <v>167156.01</v>
      </c>
      <c r="K45" s="19">
        <f>VLOOKUP(A45,Sheet1!$A$2:$B$53,2,FALSE)</f>
        <v>1.113878496328909</v>
      </c>
      <c r="L45" s="16">
        <f t="shared" si="9"/>
        <v>1861.9148507114007</v>
      </c>
      <c r="M45" s="2">
        <f t="shared" si="12"/>
        <v>6.6556401941098222E-6</v>
      </c>
      <c r="N45" s="16">
        <f t="shared" si="13"/>
        <v>11309760.000547826</v>
      </c>
      <c r="O45" s="2">
        <f t="shared" si="14"/>
        <v>4.042810723413106E-2</v>
      </c>
      <c r="P45" s="2"/>
      <c r="Q45" s="16"/>
      <c r="R45" s="16"/>
    </row>
    <row r="46" spans="1:18" x14ac:dyDescent="0.25">
      <c r="A46">
        <v>55</v>
      </c>
      <c r="B46">
        <f t="shared" si="5"/>
        <v>55</v>
      </c>
      <c r="C46" t="s">
        <v>47</v>
      </c>
      <c r="D46" s="2">
        <f t="shared" si="6"/>
        <v>4.0421451593936952E-2</v>
      </c>
      <c r="E46" s="16">
        <v>39152484.862754405</v>
      </c>
      <c r="F46" s="16">
        <v>-1270736.7394365694</v>
      </c>
      <c r="G46" s="16">
        <f t="shared" si="10"/>
        <v>37881748.123317838</v>
      </c>
      <c r="H46" s="16">
        <f t="shared" si="15"/>
        <v>1531235.2480604039</v>
      </c>
      <c r="I46" s="16">
        <f>IFERROR(VLOOKUP(A46,Sheet1!$D$2:$E$48,2,FALSE),0)</f>
        <v>2796</v>
      </c>
      <c r="J46" s="16">
        <f t="shared" si="11"/>
        <v>2823.96</v>
      </c>
      <c r="K46" s="19">
        <f>VLOOKUP(A46,Sheet1!$A$2:$B$53,2,FALSE)</f>
        <v>1.2030937758502491</v>
      </c>
      <c r="L46" s="16">
        <f t="shared" si="9"/>
        <v>33.9748869925007</v>
      </c>
      <c r="M46" s="2">
        <f t="shared" si="12"/>
        <v>8.9686692604314376E-7</v>
      </c>
      <c r="N46" s="16">
        <f t="shared" si="13"/>
        <v>1531269.2229473963</v>
      </c>
      <c r="O46" s="2">
        <f t="shared" si="14"/>
        <v>4.042234846086299E-2</v>
      </c>
      <c r="P46" s="2"/>
      <c r="Q46" s="16"/>
      <c r="R46" s="16"/>
    </row>
    <row r="47" spans="1:18" x14ac:dyDescent="0.25">
      <c r="A47">
        <v>2004</v>
      </c>
      <c r="B47">
        <v>56</v>
      </c>
      <c r="C47" t="s">
        <v>48</v>
      </c>
      <c r="D47" s="2">
        <f t="shared" si="6"/>
        <v>4.0421451593936952E-2</v>
      </c>
      <c r="E47" s="16">
        <v>289532917.93949819</v>
      </c>
      <c r="F47" s="16">
        <v>-1995698.9695012469</v>
      </c>
      <c r="G47" s="16">
        <f t="shared" si="10"/>
        <v>287537218.96999693</v>
      </c>
      <c r="H47" s="16">
        <f t="shared" si="15"/>
        <v>11622671.778050981</v>
      </c>
      <c r="I47" s="16">
        <f>IFERROR(VLOOKUP(B47,Sheet1!$D$2:$E$48,2,FALSE),0)</f>
        <v>121520</v>
      </c>
      <c r="J47" s="16">
        <f t="shared" si="11"/>
        <v>122735.2</v>
      </c>
      <c r="K47" s="19">
        <f>VLOOKUP(A47,Sheet1!$A$2:$B$53,2,FALSE)</f>
        <v>1.1246122356478365</v>
      </c>
      <c r="L47" s="16">
        <f t="shared" si="9"/>
        <v>1380.2950766468437</v>
      </c>
      <c r="M47" s="2">
        <f t="shared" si="12"/>
        <v>4.8004049061588462E-6</v>
      </c>
      <c r="N47" s="16">
        <f t="shared" si="13"/>
        <v>11624052.073127629</v>
      </c>
      <c r="O47" s="2">
        <f t="shared" si="14"/>
        <v>4.0426251998843116E-2</v>
      </c>
      <c r="P47" s="2"/>
      <c r="Q47" s="16"/>
      <c r="R47" s="16"/>
    </row>
    <row r="48" spans="1:18" x14ac:dyDescent="0.25">
      <c r="A48">
        <v>5050</v>
      </c>
      <c r="B48">
        <v>57</v>
      </c>
      <c r="C48" t="s">
        <v>49</v>
      </c>
      <c r="D48" s="2">
        <f t="shared" si="6"/>
        <v>4.0421451593936952E-2</v>
      </c>
      <c r="E48" s="16">
        <v>508079855.51641399</v>
      </c>
      <c r="F48" s="16">
        <v>-18441907.160795562</v>
      </c>
      <c r="G48" s="16">
        <f t="shared" si="10"/>
        <v>489637948.35561842</v>
      </c>
      <c r="H48" s="16">
        <f t="shared" si="15"/>
        <v>19791876.62801123</v>
      </c>
      <c r="I48" s="16">
        <f>IFERROR(VLOOKUP(B48,Sheet1!$D$2:$E$48,2,FALSE),0)</f>
        <v>1100927</v>
      </c>
      <c r="J48" s="16">
        <f t="shared" si="11"/>
        <v>1111936.27</v>
      </c>
      <c r="K48" s="19">
        <f>VLOOKUP(A48,Sheet1!$A$2:$B$53,2,FALSE)</f>
        <v>1.1087352668787616</v>
      </c>
      <c r="L48" s="16">
        <f t="shared" si="9"/>
        <v>12328.429570706247</v>
      </c>
      <c r="M48" s="2">
        <f t="shared" si="12"/>
        <v>2.5178664382753784E-5</v>
      </c>
      <c r="N48" s="16">
        <f t="shared" si="13"/>
        <v>19804205.057581935</v>
      </c>
      <c r="O48" s="2">
        <f t="shared" si="14"/>
        <v>4.0446630258319703E-2</v>
      </c>
      <c r="P48" s="2"/>
      <c r="Q48" s="16"/>
      <c r="R48" s="16"/>
    </row>
    <row r="49" spans="1:18" x14ac:dyDescent="0.25">
      <c r="A49">
        <v>2001</v>
      </c>
      <c r="B49">
        <v>58</v>
      </c>
      <c r="C49" t="s">
        <v>50</v>
      </c>
      <c r="D49" s="2">
        <f t="shared" si="6"/>
        <v>4.0421451593936952E-2</v>
      </c>
      <c r="E49" s="16">
        <v>139482249.23185638</v>
      </c>
      <c r="F49" s="16">
        <v>-5165098.1496406002</v>
      </c>
      <c r="G49" s="16">
        <f t="shared" si="10"/>
        <v>134317151.08221579</v>
      </c>
      <c r="H49" s="16">
        <f t="shared" si="15"/>
        <v>5429294.2207053015</v>
      </c>
      <c r="I49" s="16">
        <f>IFERROR(VLOOKUP(A49,Sheet1!$D$2:$E$48,2,FALSE),0)</f>
        <v>0</v>
      </c>
      <c r="J49" s="16">
        <f t="shared" si="11"/>
        <v>0</v>
      </c>
      <c r="K49" s="19">
        <f>VLOOKUP(A49,Sheet1!$A$2:$B$53,2,FALSE)</f>
        <v>1.110958929322035</v>
      </c>
      <c r="L49" s="16">
        <f t="shared" si="9"/>
        <v>0</v>
      </c>
      <c r="M49" s="2">
        <f t="shared" si="12"/>
        <v>0</v>
      </c>
      <c r="N49" s="16">
        <f t="shared" si="13"/>
        <v>5429294.2207053015</v>
      </c>
      <c r="O49" s="2">
        <f t="shared" si="14"/>
        <v>4.0421451593936952E-2</v>
      </c>
      <c r="P49" s="2"/>
      <c r="Q49" s="16"/>
      <c r="R49" s="16"/>
    </row>
    <row r="50" spans="1:18" x14ac:dyDescent="0.25">
      <c r="A50">
        <v>60</v>
      </c>
      <c r="B50">
        <f t="shared" si="5"/>
        <v>60</v>
      </c>
      <c r="C50" t="s">
        <v>51</v>
      </c>
      <c r="D50" s="2">
        <f t="shared" si="6"/>
        <v>4.0421451593936952E-2</v>
      </c>
      <c r="E50" s="16">
        <v>66303384.264720127</v>
      </c>
      <c r="F50" s="16">
        <v>-5510692.9534811378</v>
      </c>
      <c r="G50" s="16">
        <f t="shared" si="10"/>
        <v>60792691.311238989</v>
      </c>
      <c r="H50" s="16">
        <f t="shared" si="15"/>
        <v>2457328.8291023984</v>
      </c>
      <c r="I50" s="16">
        <f>IFERROR(VLOOKUP(A50,Sheet1!$D$2:$E$48,2,FALSE),0)</f>
        <v>0</v>
      </c>
      <c r="J50" s="16">
        <f t="shared" si="11"/>
        <v>0</v>
      </c>
      <c r="K50" s="19">
        <f>VLOOKUP(A50,Sheet1!$A$2:$B$53,2,FALSE)</f>
        <v>1.1134525513853035</v>
      </c>
      <c r="L50" s="16">
        <f t="shared" si="9"/>
        <v>0</v>
      </c>
      <c r="M50" s="2">
        <f t="shared" si="12"/>
        <v>0</v>
      </c>
      <c r="N50" s="16">
        <f t="shared" si="13"/>
        <v>2457328.8291023984</v>
      </c>
      <c r="O50" s="2">
        <f t="shared" si="14"/>
        <v>4.0421451593936952E-2</v>
      </c>
      <c r="P50" s="2"/>
      <c r="Q50" s="16"/>
      <c r="R50" s="16"/>
    </row>
    <row r="51" spans="1:18" x14ac:dyDescent="0.25">
      <c r="A51">
        <v>61</v>
      </c>
      <c r="B51">
        <f t="shared" si="5"/>
        <v>61</v>
      </c>
      <c r="C51" t="s">
        <v>52</v>
      </c>
      <c r="D51" s="2">
        <f t="shared" si="6"/>
        <v>4.0421451593936952E-2</v>
      </c>
      <c r="E51" s="16">
        <v>125356335.46600054</v>
      </c>
      <c r="F51" s="16">
        <v>-6069163.1904123509</v>
      </c>
      <c r="G51" s="16">
        <f t="shared" si="10"/>
        <v>119287172.27558818</v>
      </c>
      <c r="H51" s="16">
        <f t="shared" si="15"/>
        <v>4821760.6599153057</v>
      </c>
      <c r="I51" s="16">
        <f>IFERROR(VLOOKUP(A51,Sheet1!$D$2:$E$48,2,FALSE),0)</f>
        <v>0</v>
      </c>
      <c r="J51" s="16">
        <f t="shared" si="11"/>
        <v>0</v>
      </c>
      <c r="K51" s="19">
        <f>VLOOKUP(A51,Sheet1!$A$2:$B$53,2,FALSE)</f>
        <v>1.1130744654941822</v>
      </c>
      <c r="L51" s="16">
        <f t="shared" si="9"/>
        <v>0</v>
      </c>
      <c r="M51" s="2">
        <f t="shared" si="12"/>
        <v>0</v>
      </c>
      <c r="N51" s="16">
        <f t="shared" si="13"/>
        <v>4821760.6599153057</v>
      </c>
      <c r="O51" s="2">
        <f t="shared" si="14"/>
        <v>4.0421451593936952E-2</v>
      </c>
      <c r="P51" s="2"/>
      <c r="Q51" s="16"/>
      <c r="R51" s="16"/>
    </row>
    <row r="52" spans="1:18" x14ac:dyDescent="0.25">
      <c r="A52">
        <v>62</v>
      </c>
      <c r="B52">
        <f t="shared" si="5"/>
        <v>62</v>
      </c>
      <c r="C52" t="s">
        <v>53</v>
      </c>
      <c r="D52" s="2">
        <f t="shared" si="6"/>
        <v>4.0421451593936952E-2</v>
      </c>
      <c r="E52" s="16">
        <v>299028271.36307389</v>
      </c>
      <c r="F52" s="16">
        <v>-3892820.0925960257</v>
      </c>
      <c r="G52" s="16">
        <f t="shared" si="10"/>
        <v>295135451.27047783</v>
      </c>
      <c r="H52" s="16">
        <f t="shared" si="15"/>
        <v>11929803.357184358</v>
      </c>
      <c r="I52" s="16">
        <f>IFERROR(VLOOKUP(A52,Sheet1!$D$2:$E$48,2,FALSE),0)</f>
        <v>90539</v>
      </c>
      <c r="J52" s="16">
        <f t="shared" si="11"/>
        <v>91444.39</v>
      </c>
      <c r="K52" s="19">
        <f>VLOOKUP(A52,Sheet1!$A$2:$B$53,2,FALSE)</f>
        <v>1.1134661364965026</v>
      </c>
      <c r="L52" s="16">
        <f t="shared" si="9"/>
        <v>1018.2023163757942</v>
      </c>
      <c r="M52" s="2">
        <f t="shared" si="12"/>
        <v>3.449949208042308E-6</v>
      </c>
      <c r="N52" s="16">
        <f t="shared" si="13"/>
        <v>11930821.559500733</v>
      </c>
      <c r="O52" s="2">
        <f t="shared" si="14"/>
        <v>4.0424901543144993E-2</v>
      </c>
      <c r="P52" s="2"/>
      <c r="Q52" s="16"/>
      <c r="R52" s="16"/>
    </row>
    <row r="53" spans="1:18" x14ac:dyDescent="0.25">
      <c r="A53">
        <v>63</v>
      </c>
      <c r="B53">
        <f t="shared" si="5"/>
        <v>63</v>
      </c>
      <c r="C53" t="s">
        <v>54</v>
      </c>
      <c r="D53" s="2">
        <f t="shared" si="6"/>
        <v>4.0421451593936952E-2</v>
      </c>
      <c r="E53" s="16">
        <v>434189475.8118636</v>
      </c>
      <c r="F53" s="16">
        <v>-22050871.995068185</v>
      </c>
      <c r="G53" s="16">
        <f t="shared" si="10"/>
        <v>412138603.81679541</v>
      </c>
      <c r="H53" s="16">
        <f t="shared" si="15"/>
        <v>16659240.624173354</v>
      </c>
      <c r="I53" s="16">
        <f>IFERROR(VLOOKUP(A53,Sheet1!$D$2:$E$48,2,FALSE),0)</f>
        <v>96006</v>
      </c>
      <c r="J53" s="16">
        <f t="shared" si="11"/>
        <v>96966.06</v>
      </c>
      <c r="K53" s="19">
        <f>VLOOKUP(A53,Sheet1!$A$2:$B$53,2,FALSE)</f>
        <v>1.1112508409094788</v>
      </c>
      <c r="L53" s="16">
        <f t="shared" si="9"/>
        <v>1077.5361571467897</v>
      </c>
      <c r="M53" s="2">
        <f t="shared" si="12"/>
        <v>2.6144994600548948E-6</v>
      </c>
      <c r="N53" s="16">
        <f t="shared" si="13"/>
        <v>16660318.1603305</v>
      </c>
      <c r="O53" s="2">
        <f t="shared" si="14"/>
        <v>4.0424066093397007E-2</v>
      </c>
      <c r="P53" s="2"/>
      <c r="Q53" s="16"/>
      <c r="R53" s="16"/>
    </row>
    <row r="54" spans="1:18" x14ac:dyDescent="0.25">
      <c r="A54">
        <v>87</v>
      </c>
      <c r="B54">
        <f t="shared" si="5"/>
        <v>87</v>
      </c>
      <c r="C54" t="s">
        <v>55</v>
      </c>
      <c r="D54" s="2">
        <f t="shared" si="6"/>
        <v>4.0421451593936952E-2</v>
      </c>
      <c r="E54" s="16">
        <v>16636464.50530367</v>
      </c>
      <c r="F54" s="16">
        <v>-104823.55369761014</v>
      </c>
      <c r="G54" s="16">
        <f t="shared" si="10"/>
        <v>16531640.951606059</v>
      </c>
      <c r="H54" s="16">
        <f t="shared" si="15"/>
        <v>668232.92449369014</v>
      </c>
      <c r="I54" s="16">
        <f>IFERROR(VLOOKUP(A54,Sheet1!$D$2:$E$48,2,FALSE),0)</f>
        <v>0</v>
      </c>
      <c r="J54" s="16">
        <f t="shared" si="11"/>
        <v>0</v>
      </c>
      <c r="K54" s="19">
        <f>VLOOKUP(A54,Sheet1!$A$2:$B$53,2,FALSE)</f>
        <v>1.341107473020418</v>
      </c>
      <c r="L54" s="16">
        <f t="shared" si="9"/>
        <v>0</v>
      </c>
      <c r="M54" s="2">
        <f t="shared" si="12"/>
        <v>0</v>
      </c>
      <c r="N54" s="16">
        <f t="shared" si="13"/>
        <v>668232.92449369014</v>
      </c>
      <c r="O54" s="2">
        <f t="shared" si="14"/>
        <v>4.0421451593936952E-2</v>
      </c>
      <c r="P54" s="2"/>
      <c r="Q54" s="16"/>
      <c r="R54" s="16"/>
    </row>
    <row r="55" spans="1:18" x14ac:dyDescent="0.25">
      <c r="A55">
        <v>88</v>
      </c>
      <c r="B55">
        <f t="shared" si="5"/>
        <v>88</v>
      </c>
      <c r="C55" t="s">
        <v>56</v>
      </c>
      <c r="D55" s="2">
        <f t="shared" si="6"/>
        <v>4.0421451593936952E-2</v>
      </c>
      <c r="E55" s="16">
        <v>8100755.0365996985</v>
      </c>
      <c r="F55" s="16">
        <v>239131.48482837225</v>
      </c>
      <c r="G55" s="16">
        <f t="shared" si="10"/>
        <v>8339886.521428071</v>
      </c>
      <c r="H55" s="16">
        <f t="shared" si="15"/>
        <v>337110.319324832</v>
      </c>
      <c r="I55" s="16">
        <f>IFERROR(VLOOKUP(A55,Sheet1!$D$2:$E$48,2,FALSE),0)</f>
        <v>0</v>
      </c>
      <c r="J55" s="16">
        <f t="shared" si="11"/>
        <v>0</v>
      </c>
      <c r="K55" s="19">
        <f>VLOOKUP(A55,Sheet1!$A$2:$B$53,2,FALSE)</f>
        <v>1.225830186135157</v>
      </c>
      <c r="L55" s="16">
        <f t="shared" si="9"/>
        <v>0</v>
      </c>
      <c r="M55" s="2">
        <f t="shared" si="12"/>
        <v>0</v>
      </c>
      <c r="N55" s="16">
        <f t="shared" si="13"/>
        <v>337110.319324832</v>
      </c>
      <c r="O55" s="2">
        <f t="shared" si="14"/>
        <v>4.0421451593936952E-2</v>
      </c>
      <c r="P55" s="2"/>
      <c r="Q55" s="16"/>
      <c r="R55" s="16"/>
    </row>
    <row r="56" spans="1:18" x14ac:dyDescent="0.25">
      <c r="A56">
        <v>333</v>
      </c>
      <c r="B56">
        <f t="shared" si="5"/>
        <v>333</v>
      </c>
      <c r="C56" t="s">
        <v>57</v>
      </c>
      <c r="D56" s="2">
        <f t="shared" si="6"/>
        <v>4.0421451593936952E-2</v>
      </c>
      <c r="E56" s="16">
        <v>22997345.750952695</v>
      </c>
      <c r="F56" s="16">
        <v>-444197.96447481232</v>
      </c>
      <c r="G56" s="16">
        <f t="shared" si="10"/>
        <v>22553147.786477882</v>
      </c>
      <c r="H56" s="16">
        <f t="shared" si="15"/>
        <v>911630.97154202207</v>
      </c>
      <c r="I56" s="16">
        <f>IFERROR(VLOOKUP(A56,Sheet1!$D$2:$E$48,2,FALSE),0)</f>
        <v>0</v>
      </c>
      <c r="J56" s="16">
        <f t="shared" si="11"/>
        <v>0</v>
      </c>
      <c r="K56" s="19">
        <f>VLOOKUP(A56,Sheet1!$A$2:$B$53,2,FALSE)</f>
        <v>1.24215936061595</v>
      </c>
      <c r="L56" s="16">
        <f t="shared" si="9"/>
        <v>0</v>
      </c>
      <c r="M56" s="2">
        <f t="shared" si="12"/>
        <v>0</v>
      </c>
      <c r="N56" s="16">
        <f t="shared" si="13"/>
        <v>911630.97154202207</v>
      </c>
      <c r="O56" s="2">
        <f t="shared" si="14"/>
        <v>4.0421451593936952E-2</v>
      </c>
      <c r="P56" s="2"/>
      <c r="Q56" s="16"/>
      <c r="R56" s="16"/>
    </row>
    <row r="57" spans="1:18" x14ac:dyDescent="0.25">
      <c r="A57">
        <v>5033</v>
      </c>
      <c r="B57">
        <f t="shared" si="5"/>
        <v>5033</v>
      </c>
      <c r="C57" t="s">
        <v>58</v>
      </c>
      <c r="D57" s="2">
        <f t="shared" si="6"/>
        <v>4.0421451593936952E-2</v>
      </c>
      <c r="E57" s="16">
        <v>75203693.419584766</v>
      </c>
      <c r="F57" s="16">
        <v>-9151675.1095838491</v>
      </c>
      <c r="G57" s="16">
        <f t="shared" si="10"/>
        <v>66052018.310000919</v>
      </c>
      <c r="H57" s="16">
        <f t="shared" si="15"/>
        <v>2669918.4607995395</v>
      </c>
      <c r="I57" s="16">
        <f>IFERROR(VLOOKUP(A57,Sheet1!$D$2:$E$48,2,FALSE),0)</f>
        <v>0</v>
      </c>
      <c r="J57" s="16">
        <f t="shared" si="11"/>
        <v>0</v>
      </c>
      <c r="K57" s="19">
        <f>VLOOKUP(A57,Sheet1!$A$2:$B$53,2,FALSE)</f>
        <v>1.1330072293302433</v>
      </c>
      <c r="L57" s="16">
        <f t="shared" si="9"/>
        <v>0</v>
      </c>
      <c r="M57" s="2">
        <f t="shared" si="12"/>
        <v>0</v>
      </c>
      <c r="N57" s="16">
        <f t="shared" si="13"/>
        <v>2669918.4607995395</v>
      </c>
      <c r="O57" s="2">
        <f t="shared" si="14"/>
        <v>4.0421451593936952E-2</v>
      </c>
      <c r="P57" s="2"/>
      <c r="Q57" s="16"/>
      <c r="R57" s="16"/>
    </row>
    <row r="58" spans="1:18" x14ac:dyDescent="0.25">
      <c r="A58">
        <v>8992</v>
      </c>
      <c r="B58">
        <f t="shared" si="5"/>
        <v>8992</v>
      </c>
      <c r="C58" t="s">
        <v>59</v>
      </c>
      <c r="D58" s="2">
        <f t="shared" si="6"/>
        <v>4.0421451593936952E-2</v>
      </c>
      <c r="E58" s="16">
        <v>254772004.68180451</v>
      </c>
      <c r="F58" s="16">
        <v>-10531631.933207097</v>
      </c>
      <c r="G58" s="16">
        <f t="shared" si="10"/>
        <v>244240372.74859741</v>
      </c>
      <c r="H58" s="16">
        <f t="shared" si="15"/>
        <v>9872550.4043425489</v>
      </c>
      <c r="I58" s="16">
        <f>IFERROR(VLOOKUP(A58,Sheet1!$D$2:$E$48,2,FALSE),0)</f>
        <v>0</v>
      </c>
      <c r="J58" s="16">
        <f t="shared" si="11"/>
        <v>0</v>
      </c>
      <c r="K58" s="19">
        <f>VLOOKUP(A58,Sheet1!$A$2:$B$53,2,FALSE)</f>
        <v>1.1146574784993859</v>
      </c>
      <c r="L58" s="16">
        <f t="shared" si="9"/>
        <v>0</v>
      </c>
      <c r="M58" s="2">
        <f t="shared" si="12"/>
        <v>0</v>
      </c>
      <c r="N58" s="16">
        <f t="shared" si="13"/>
        <v>9872550.4043425489</v>
      </c>
      <c r="O58" s="2">
        <f t="shared" si="14"/>
        <v>4.0421451593936952E-2</v>
      </c>
      <c r="P58" s="2"/>
      <c r="Q58" s="16"/>
      <c r="R58" s="16"/>
    </row>
    <row r="59" spans="1:18" x14ac:dyDescent="0.25">
      <c r="A59">
        <v>65</v>
      </c>
      <c r="B59">
        <f t="shared" si="5"/>
        <v>65</v>
      </c>
      <c r="C59" t="s">
        <v>60</v>
      </c>
      <c r="D59" s="2">
        <f t="shared" si="6"/>
        <v>4.0421451593936952E-2</v>
      </c>
      <c r="E59" s="16">
        <v>137827393.21327147</v>
      </c>
      <c r="F59" s="16">
        <v>-13048227.314396866</v>
      </c>
      <c r="G59" s="16">
        <f t="shared" si="10"/>
        <v>124779165.89887461</v>
      </c>
      <c r="H59" s="16">
        <f t="shared" si="15"/>
        <v>5043755.0143131884</v>
      </c>
      <c r="I59" s="16">
        <f>IFERROR(VLOOKUP(A59,Sheet1!$D$2:$E$48,2,FALSE),0)</f>
        <v>79687</v>
      </c>
      <c r="J59" s="16">
        <f t="shared" si="11"/>
        <v>80483.87</v>
      </c>
      <c r="K59" s="19">
        <f>VLOOKUP(A59,Sheet1!$A$2:$B$53,2,FALSE)</f>
        <v>1.108008603691562</v>
      </c>
      <c r="L59" s="16">
        <f t="shared" si="9"/>
        <v>891.76820418393186</v>
      </c>
      <c r="M59" s="2">
        <f t="shared" si="12"/>
        <v>7.1467716406010592E-6</v>
      </c>
      <c r="N59" s="16">
        <f t="shared" si="13"/>
        <v>5044646.7825173726</v>
      </c>
      <c r="O59" s="2">
        <f t="shared" si="14"/>
        <v>4.0428598365577557E-2</v>
      </c>
      <c r="P59" s="2"/>
      <c r="Q59" s="16"/>
      <c r="R59" s="16"/>
    </row>
    <row r="62" spans="1:18" x14ac:dyDescent="0.25">
      <c r="A62" t="s">
        <v>74</v>
      </c>
    </row>
    <row r="63" spans="1:18" x14ac:dyDescent="0.25">
      <c r="A63" t="s">
        <v>76</v>
      </c>
    </row>
    <row r="64" spans="1:18" x14ac:dyDescent="0.25">
      <c r="A64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F434-5A58-47A5-8249-8E4DABBEDCA0}">
  <dimension ref="A1:E53"/>
  <sheetViews>
    <sheetView topLeftCell="A23" workbookViewId="0">
      <selection activeCell="E50" sqref="E50"/>
    </sheetView>
  </sheetViews>
  <sheetFormatPr defaultRowHeight="15" x14ac:dyDescent="0.25"/>
  <cols>
    <col min="5" max="5" width="14" customWidth="1"/>
  </cols>
  <sheetData>
    <row r="1" spans="1:5" x14ac:dyDescent="0.25">
      <c r="B1" t="s">
        <v>73</v>
      </c>
      <c r="E1" t="s">
        <v>72</v>
      </c>
    </row>
    <row r="2" spans="1:5" x14ac:dyDescent="0.25">
      <c r="A2">
        <v>1</v>
      </c>
      <c r="B2">
        <v>1.1173297215139715</v>
      </c>
      <c r="D2">
        <v>1</v>
      </c>
      <c r="E2" s="16">
        <v>13119199</v>
      </c>
    </row>
    <row r="3" spans="1:5" x14ac:dyDescent="0.25">
      <c r="A3">
        <v>2</v>
      </c>
      <c r="B3">
        <v>1.1134570622864013</v>
      </c>
      <c r="D3">
        <v>2</v>
      </c>
      <c r="E3" s="16">
        <v>61346300</v>
      </c>
    </row>
    <row r="4" spans="1:5" x14ac:dyDescent="0.25">
      <c r="A4">
        <v>3</v>
      </c>
      <c r="B4">
        <v>1.112243912428907</v>
      </c>
      <c r="D4">
        <v>3</v>
      </c>
      <c r="E4" s="16">
        <v>74271</v>
      </c>
    </row>
    <row r="5" spans="1:5" x14ac:dyDescent="0.25">
      <c r="A5">
        <v>4</v>
      </c>
      <c r="B5">
        <v>1.1088122559474736</v>
      </c>
      <c r="D5">
        <v>4</v>
      </c>
      <c r="E5" s="16">
        <v>824565</v>
      </c>
    </row>
    <row r="6" spans="1:5" x14ac:dyDescent="0.25">
      <c r="A6">
        <v>5</v>
      </c>
      <c r="B6">
        <v>1.110656288463777</v>
      </c>
      <c r="D6">
        <v>5</v>
      </c>
    </row>
    <row r="7" spans="1:5" x14ac:dyDescent="0.25">
      <c r="A7">
        <v>6</v>
      </c>
      <c r="B7">
        <v>1.1150622932579701</v>
      </c>
      <c r="D7">
        <v>6</v>
      </c>
      <c r="E7" s="16">
        <v>89337</v>
      </c>
    </row>
    <row r="8" spans="1:5" x14ac:dyDescent="0.25">
      <c r="A8">
        <v>8</v>
      </c>
      <c r="B8">
        <v>1.1091903241459977</v>
      </c>
      <c r="D8">
        <v>8</v>
      </c>
      <c r="E8" s="16">
        <v>10091222</v>
      </c>
    </row>
    <row r="9" spans="1:5" x14ac:dyDescent="0.25">
      <c r="A9">
        <v>9</v>
      </c>
      <c r="B9">
        <v>1.1054080464486711</v>
      </c>
      <c r="D9">
        <v>9</v>
      </c>
      <c r="E9" s="16">
        <v>72871365</v>
      </c>
    </row>
    <row r="10" spans="1:5" x14ac:dyDescent="0.25">
      <c r="A10">
        <v>10</v>
      </c>
      <c r="B10">
        <v>1.1246644686268261</v>
      </c>
      <c r="D10">
        <v>10</v>
      </c>
      <c r="E10" s="16">
        <v>55759</v>
      </c>
    </row>
    <row r="11" spans="1:5" x14ac:dyDescent="0.25">
      <c r="A11">
        <v>11</v>
      </c>
      <c r="B11">
        <v>1.1192831644981267</v>
      </c>
      <c r="D11">
        <v>11</v>
      </c>
      <c r="E11" s="16">
        <v>7499051</v>
      </c>
    </row>
    <row r="12" spans="1:5" x14ac:dyDescent="0.25">
      <c r="A12">
        <v>12</v>
      </c>
      <c r="B12">
        <v>1.1178649347971692</v>
      </c>
      <c r="D12">
        <v>12</v>
      </c>
      <c r="E12" s="16">
        <v>10480090</v>
      </c>
    </row>
    <row r="13" spans="1:5" x14ac:dyDescent="0.25">
      <c r="A13">
        <v>13</v>
      </c>
      <c r="B13">
        <v>1.1243384031637145</v>
      </c>
      <c r="D13">
        <v>13</v>
      </c>
      <c r="E13" s="16">
        <v>0</v>
      </c>
    </row>
    <row r="14" spans="1:5" x14ac:dyDescent="0.25">
      <c r="A14">
        <v>15</v>
      </c>
      <c r="B14">
        <v>1.1187741419542832</v>
      </c>
      <c r="D14">
        <v>15</v>
      </c>
      <c r="E14" s="16">
        <v>20514090</v>
      </c>
    </row>
    <row r="15" spans="1:5" x14ac:dyDescent="0.25">
      <c r="A15">
        <v>16</v>
      </c>
      <c r="B15">
        <v>1.1202632206296312</v>
      </c>
      <c r="D15">
        <v>16</v>
      </c>
      <c r="E15" s="16">
        <v>573998</v>
      </c>
    </row>
    <row r="16" spans="1:5" x14ac:dyDescent="0.25">
      <c r="A16">
        <v>17</v>
      </c>
      <c r="B16">
        <v>1.1177477556698063</v>
      </c>
      <c r="D16">
        <v>17</v>
      </c>
      <c r="E16" s="16">
        <v>2172859</v>
      </c>
    </row>
    <row r="17" spans="1:5" x14ac:dyDescent="0.25">
      <c r="A17">
        <v>18</v>
      </c>
      <c r="B17">
        <v>1.1131368414909679</v>
      </c>
      <c r="D17">
        <v>18</v>
      </c>
      <c r="E17" s="16">
        <v>4046631</v>
      </c>
    </row>
    <row r="18" spans="1:5" x14ac:dyDescent="0.25">
      <c r="A18">
        <v>19</v>
      </c>
      <c r="B18">
        <v>1.1208650134087537</v>
      </c>
      <c r="D18">
        <v>19</v>
      </c>
      <c r="E18" s="16">
        <v>6771964</v>
      </c>
    </row>
    <row r="19" spans="1:5" x14ac:dyDescent="0.25">
      <c r="A19">
        <v>22</v>
      </c>
      <c r="B19">
        <v>1.1065615839607628</v>
      </c>
      <c r="D19">
        <v>22</v>
      </c>
      <c r="E19" s="16">
        <v>155271</v>
      </c>
    </row>
    <row r="20" spans="1:5" x14ac:dyDescent="0.25">
      <c r="A20">
        <v>23</v>
      </c>
      <c r="B20">
        <v>1.1061159774068028</v>
      </c>
      <c r="D20">
        <v>23</v>
      </c>
      <c r="E20" s="16">
        <v>18853689</v>
      </c>
    </row>
    <row r="21" spans="1:5" x14ac:dyDescent="0.25">
      <c r="A21">
        <v>24</v>
      </c>
      <c r="B21">
        <v>1.1184898813303539</v>
      </c>
      <c r="D21">
        <v>24</v>
      </c>
      <c r="E21" s="16">
        <v>37889</v>
      </c>
    </row>
    <row r="22" spans="1:5" x14ac:dyDescent="0.25">
      <c r="A22">
        <v>27</v>
      </c>
      <c r="B22">
        <v>1.1223238685832824</v>
      </c>
      <c r="D22">
        <v>27</v>
      </c>
      <c r="E22" s="16">
        <v>15312612</v>
      </c>
    </row>
    <row r="23" spans="1:5" x14ac:dyDescent="0.25">
      <c r="A23">
        <v>28</v>
      </c>
      <c r="B23">
        <v>1.1113039010992114</v>
      </c>
      <c r="D23">
        <v>28</v>
      </c>
      <c r="E23" s="16">
        <v>2697988</v>
      </c>
    </row>
    <row r="24" spans="1:5" x14ac:dyDescent="0.25">
      <c r="A24">
        <v>29</v>
      </c>
      <c r="B24">
        <v>1.1156059489108894</v>
      </c>
      <c r="D24">
        <v>29</v>
      </c>
      <c r="E24" s="16">
        <v>16281759</v>
      </c>
    </row>
    <row r="25" spans="1:5" x14ac:dyDescent="0.25">
      <c r="A25">
        <v>30</v>
      </c>
      <c r="B25">
        <v>1.1208906979414186</v>
      </c>
      <c r="D25">
        <v>30</v>
      </c>
      <c r="E25" s="16">
        <v>240243</v>
      </c>
    </row>
    <row r="26" spans="1:5" x14ac:dyDescent="0.25">
      <c r="A26">
        <v>32</v>
      </c>
      <c r="B26">
        <v>1.117071379072643</v>
      </c>
      <c r="D26">
        <v>32</v>
      </c>
      <c r="E26" s="16">
        <v>4306346</v>
      </c>
    </row>
    <row r="27" spans="1:5" x14ac:dyDescent="0.25">
      <c r="A27">
        <v>33</v>
      </c>
      <c r="B27">
        <v>1.1134231451431851</v>
      </c>
      <c r="D27">
        <v>33</v>
      </c>
      <c r="E27" s="16">
        <v>10001959</v>
      </c>
    </row>
    <row r="28" spans="1:5" x14ac:dyDescent="0.25">
      <c r="A28">
        <v>34</v>
      </c>
      <c r="B28">
        <v>1.121155875283643</v>
      </c>
      <c r="D28">
        <v>34</v>
      </c>
      <c r="E28" s="16">
        <v>137464</v>
      </c>
    </row>
    <row r="29" spans="1:5" x14ac:dyDescent="0.25">
      <c r="A29">
        <v>35</v>
      </c>
      <c r="B29">
        <v>1.113848230549032</v>
      </c>
      <c r="D29">
        <v>35</v>
      </c>
      <c r="E29" s="16">
        <v>693080</v>
      </c>
    </row>
    <row r="30" spans="1:5" x14ac:dyDescent="0.25">
      <c r="A30">
        <v>37</v>
      </c>
      <c r="B30">
        <v>1.1218413877870759</v>
      </c>
      <c r="D30">
        <v>37</v>
      </c>
      <c r="E30" s="16">
        <v>6372147</v>
      </c>
    </row>
    <row r="31" spans="1:5" x14ac:dyDescent="0.25">
      <c r="A31">
        <v>38</v>
      </c>
      <c r="B31">
        <v>1.1258314334229163</v>
      </c>
      <c r="D31">
        <v>38</v>
      </c>
      <c r="E31" s="16">
        <v>103959</v>
      </c>
    </row>
    <row r="32" spans="1:5" x14ac:dyDescent="0.25">
      <c r="A32">
        <v>39</v>
      </c>
      <c r="B32">
        <v>1.1175705818705655</v>
      </c>
      <c r="D32">
        <v>39</v>
      </c>
      <c r="E32" s="16">
        <v>6835107</v>
      </c>
    </row>
    <row r="33" spans="1:5" x14ac:dyDescent="0.25">
      <c r="A33">
        <v>40</v>
      </c>
      <c r="B33">
        <v>1.1181703330327433</v>
      </c>
      <c r="D33">
        <v>40</v>
      </c>
      <c r="E33" s="16">
        <v>2920289</v>
      </c>
    </row>
    <row r="34" spans="1:5" x14ac:dyDescent="0.25">
      <c r="A34">
        <v>43</v>
      </c>
      <c r="B34">
        <v>1.1145621084900688</v>
      </c>
      <c r="D34">
        <v>43</v>
      </c>
      <c r="E34" s="16">
        <v>962020</v>
      </c>
    </row>
    <row r="35" spans="1:5" x14ac:dyDescent="0.25">
      <c r="A35">
        <v>44</v>
      </c>
      <c r="B35">
        <v>1.1063042889284109</v>
      </c>
      <c r="D35">
        <v>44</v>
      </c>
      <c r="E35" s="16">
        <v>0</v>
      </c>
    </row>
    <row r="36" spans="1:5" x14ac:dyDescent="0.25">
      <c r="A36">
        <v>45</v>
      </c>
      <c r="D36">
        <v>45</v>
      </c>
      <c r="E36" s="16">
        <v>0</v>
      </c>
    </row>
    <row r="37" spans="1:5" x14ac:dyDescent="0.25">
      <c r="A37">
        <v>48</v>
      </c>
      <c r="B37">
        <v>1.1035319628028362</v>
      </c>
      <c r="D37">
        <v>48</v>
      </c>
      <c r="E37" s="16">
        <v>247923</v>
      </c>
    </row>
    <row r="38" spans="1:5" x14ac:dyDescent="0.25">
      <c r="A38">
        <v>49</v>
      </c>
      <c r="B38">
        <v>1.1113170282199378</v>
      </c>
      <c r="D38">
        <v>49</v>
      </c>
      <c r="E38" s="16">
        <v>270576</v>
      </c>
    </row>
    <row r="39" spans="1:5" x14ac:dyDescent="0.25">
      <c r="A39">
        <v>51</v>
      </c>
      <c r="B39">
        <v>1.113878496328909</v>
      </c>
      <c r="D39">
        <v>51</v>
      </c>
      <c r="E39" s="16">
        <v>165501</v>
      </c>
    </row>
    <row r="40" spans="1:5" x14ac:dyDescent="0.25">
      <c r="A40">
        <v>55</v>
      </c>
      <c r="B40">
        <v>1.2030937758502491</v>
      </c>
      <c r="D40">
        <v>55</v>
      </c>
      <c r="E40" s="16">
        <v>2796</v>
      </c>
    </row>
    <row r="41" spans="1:5" x14ac:dyDescent="0.25">
      <c r="A41">
        <v>2004</v>
      </c>
      <c r="B41">
        <v>1.1246122356478365</v>
      </c>
      <c r="D41">
        <v>56</v>
      </c>
      <c r="E41" s="16">
        <v>121520</v>
      </c>
    </row>
    <row r="42" spans="1:5" x14ac:dyDescent="0.25">
      <c r="A42">
        <v>5050</v>
      </c>
      <c r="B42">
        <v>1.1087352668787616</v>
      </c>
      <c r="D42">
        <v>57</v>
      </c>
      <c r="E42" s="16">
        <v>1100927</v>
      </c>
    </row>
    <row r="43" spans="1:5" x14ac:dyDescent="0.25">
      <c r="A43">
        <v>2001</v>
      </c>
      <c r="B43">
        <v>1.110958929322035</v>
      </c>
      <c r="D43">
        <v>58</v>
      </c>
      <c r="E43" s="16">
        <v>0</v>
      </c>
    </row>
    <row r="44" spans="1:5" x14ac:dyDescent="0.25">
      <c r="A44">
        <v>60</v>
      </c>
      <c r="B44">
        <v>1.1134525513853035</v>
      </c>
      <c r="D44">
        <v>60</v>
      </c>
    </row>
    <row r="45" spans="1:5" x14ac:dyDescent="0.25">
      <c r="A45">
        <v>61</v>
      </c>
      <c r="B45">
        <v>1.1130744654941822</v>
      </c>
      <c r="D45">
        <v>61</v>
      </c>
    </row>
    <row r="46" spans="1:5" x14ac:dyDescent="0.25">
      <c r="A46">
        <v>62</v>
      </c>
      <c r="B46">
        <v>1.1134661364965026</v>
      </c>
      <c r="D46">
        <v>62</v>
      </c>
      <c r="E46" s="16">
        <v>90539</v>
      </c>
    </row>
    <row r="47" spans="1:5" x14ac:dyDescent="0.25">
      <c r="A47">
        <v>63</v>
      </c>
      <c r="B47">
        <v>1.1112508409094788</v>
      </c>
      <c r="D47">
        <v>63</v>
      </c>
      <c r="E47" s="16">
        <v>96006</v>
      </c>
    </row>
    <row r="48" spans="1:5" x14ac:dyDescent="0.25">
      <c r="A48">
        <v>87</v>
      </c>
      <c r="B48">
        <v>1.341107473020418</v>
      </c>
      <c r="D48">
        <v>65</v>
      </c>
      <c r="E48" s="16">
        <v>79687</v>
      </c>
    </row>
    <row r="49" spans="1:5" x14ac:dyDescent="0.25">
      <c r="A49">
        <v>88</v>
      </c>
      <c r="B49">
        <v>1.225830186135157</v>
      </c>
    </row>
    <row r="50" spans="1:5" x14ac:dyDescent="0.25">
      <c r="A50">
        <v>333</v>
      </c>
      <c r="B50">
        <v>1.24215936061595</v>
      </c>
      <c r="E50" s="16">
        <f>SUM(E2:E48)</f>
        <v>298617998</v>
      </c>
    </row>
    <row r="51" spans="1:5" x14ac:dyDescent="0.25">
      <c r="A51">
        <v>5033</v>
      </c>
      <c r="B51">
        <v>1.1330072293302433</v>
      </c>
    </row>
    <row r="52" spans="1:5" x14ac:dyDescent="0.25">
      <c r="A52">
        <v>8992</v>
      </c>
      <c r="B52">
        <v>1.1146574784993859</v>
      </c>
    </row>
    <row r="53" spans="1:5" x14ac:dyDescent="0.25">
      <c r="A53">
        <v>65</v>
      </c>
      <c r="B53">
        <v>1.108008603691562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CA860C-EFC5-499E-9017-65CBA2638662}"/>
</file>

<file path=customXml/itemProps2.xml><?xml version="1.0" encoding="utf-8"?>
<ds:datastoreItem xmlns:ds="http://schemas.openxmlformats.org/officeDocument/2006/customXml" ds:itemID="{4A114908-DEFA-42B7-A508-E3AE25D5E266}"/>
</file>

<file path=customXml/itemProps3.xml><?xml version="1.0" encoding="utf-8"?>
<ds:datastoreItem xmlns:ds="http://schemas.openxmlformats.org/officeDocument/2006/customXml" ds:itemID="{D2368C22-0979-4077-A47C-DA152DA838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FY2022 Prj Inflation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 Do</dc:creator>
  <cp:lastModifiedBy>Cait Cooksey</cp:lastModifiedBy>
  <dcterms:created xsi:type="dcterms:W3CDTF">2020-06-17T15:56:00Z</dcterms:created>
  <dcterms:modified xsi:type="dcterms:W3CDTF">2022-06-14T17:27:16Z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