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ork Groups\Performance Measurement\Meeting Materials\2019\2019-12-18\"/>
    </mc:Choice>
  </mc:AlternateContent>
  <bookViews>
    <workbookView xWindow="0" yWindow="0" windowWidth="28800" windowHeight="11535"/>
  </bookViews>
  <sheets>
    <sheet name="CMARR" sheetId="3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I4" i="3"/>
  <c r="I5" i="3"/>
  <c r="I6" i="3"/>
  <c r="I7" i="3"/>
  <c r="I8" i="3"/>
  <c r="I9" i="3"/>
  <c r="I10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3" i="3"/>
  <c r="H29" i="3"/>
  <c r="H33" i="3"/>
  <c r="H45" i="3"/>
  <c r="H49" i="3"/>
  <c r="G4" i="3"/>
  <c r="J4" i="3" s="1"/>
  <c r="G5" i="3"/>
  <c r="J5" i="3" s="1"/>
  <c r="G6" i="3"/>
  <c r="H6" i="3" s="1"/>
  <c r="G7" i="3"/>
  <c r="J7" i="3" s="1"/>
  <c r="G8" i="3"/>
  <c r="J8" i="3" s="1"/>
  <c r="G9" i="3"/>
  <c r="J9" i="3" s="1"/>
  <c r="G10" i="3"/>
  <c r="H10" i="3" s="1"/>
  <c r="G11" i="3"/>
  <c r="J11" i="3" s="1"/>
  <c r="G12" i="3"/>
  <c r="J12" i="3" s="1"/>
  <c r="G13" i="3"/>
  <c r="J13" i="3" s="1"/>
  <c r="G14" i="3"/>
  <c r="H14" i="3" s="1"/>
  <c r="G15" i="3"/>
  <c r="J15" i="3" s="1"/>
  <c r="G16" i="3"/>
  <c r="J16" i="3" s="1"/>
  <c r="G17" i="3"/>
  <c r="J17" i="3" s="1"/>
  <c r="G18" i="3"/>
  <c r="H18" i="3" s="1"/>
  <c r="G19" i="3"/>
  <c r="J19" i="3" s="1"/>
  <c r="G20" i="3"/>
  <c r="J20" i="3" s="1"/>
  <c r="G21" i="3"/>
  <c r="J21" i="3" s="1"/>
  <c r="G22" i="3"/>
  <c r="H22" i="3" s="1"/>
  <c r="G23" i="3"/>
  <c r="J23" i="3" s="1"/>
  <c r="G24" i="3"/>
  <c r="J24" i="3" s="1"/>
  <c r="G25" i="3"/>
  <c r="J25" i="3" s="1"/>
  <c r="G26" i="3"/>
  <c r="H26" i="3" s="1"/>
  <c r="G27" i="3"/>
  <c r="J27" i="3" s="1"/>
  <c r="G28" i="3"/>
  <c r="J28" i="3" s="1"/>
  <c r="G29" i="3"/>
  <c r="J29" i="3" s="1"/>
  <c r="G30" i="3"/>
  <c r="H30" i="3" s="1"/>
  <c r="G31" i="3"/>
  <c r="J31" i="3" s="1"/>
  <c r="G32" i="3"/>
  <c r="J32" i="3" s="1"/>
  <c r="G33" i="3"/>
  <c r="J33" i="3" s="1"/>
  <c r="G34" i="3"/>
  <c r="H34" i="3" s="1"/>
  <c r="G35" i="3"/>
  <c r="J35" i="3" s="1"/>
  <c r="G36" i="3"/>
  <c r="J36" i="3" s="1"/>
  <c r="G37" i="3"/>
  <c r="J37" i="3" s="1"/>
  <c r="G38" i="3"/>
  <c r="H38" i="3" s="1"/>
  <c r="G39" i="3"/>
  <c r="J39" i="3" s="1"/>
  <c r="G40" i="3"/>
  <c r="J40" i="3" s="1"/>
  <c r="G41" i="3"/>
  <c r="J41" i="3" s="1"/>
  <c r="G42" i="3"/>
  <c r="H42" i="3" s="1"/>
  <c r="G43" i="3"/>
  <c r="J43" i="3" s="1"/>
  <c r="G44" i="3"/>
  <c r="J44" i="3" s="1"/>
  <c r="G45" i="3"/>
  <c r="J45" i="3" s="1"/>
  <c r="G46" i="3"/>
  <c r="H46" i="3" s="1"/>
  <c r="G47" i="3"/>
  <c r="J47" i="3" s="1"/>
  <c r="G48" i="3"/>
  <c r="J48" i="3" s="1"/>
  <c r="G49" i="3"/>
  <c r="J49" i="3" s="1"/>
  <c r="G3" i="3"/>
  <c r="H3" i="3" s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3" i="3"/>
  <c r="H41" i="3" l="1"/>
  <c r="H25" i="3"/>
  <c r="H37" i="3"/>
  <c r="H21" i="3"/>
  <c r="H5" i="3"/>
  <c r="H17" i="3"/>
  <c r="H13" i="3"/>
  <c r="H9" i="3"/>
  <c r="J46" i="3"/>
  <c r="J38" i="3"/>
  <c r="J30" i="3"/>
  <c r="J22" i="3"/>
  <c r="J14" i="3"/>
  <c r="J10" i="3"/>
  <c r="H48" i="3"/>
  <c r="H44" i="3"/>
  <c r="H40" i="3"/>
  <c r="H36" i="3"/>
  <c r="H32" i="3"/>
  <c r="H28" i="3"/>
  <c r="H24" i="3"/>
  <c r="H20" i="3"/>
  <c r="H16" i="3"/>
  <c r="H12" i="3"/>
  <c r="H8" i="3"/>
  <c r="H4" i="3"/>
  <c r="J3" i="3"/>
  <c r="J42" i="3"/>
  <c r="J34" i="3"/>
  <c r="J18" i="3"/>
  <c r="J6" i="3"/>
  <c r="H47" i="3"/>
  <c r="H43" i="3"/>
  <c r="H39" i="3"/>
  <c r="H35" i="3"/>
  <c r="H31" i="3"/>
  <c r="H27" i="3"/>
  <c r="H23" i="3"/>
  <c r="H19" i="3"/>
  <c r="H15" i="3"/>
  <c r="H11" i="3"/>
  <c r="H7" i="3"/>
  <c r="J26" i="3"/>
</calcChain>
</file>

<file path=xl/sharedStrings.xml><?xml version="1.0" encoding="utf-8"?>
<sst xmlns="http://schemas.openxmlformats.org/spreadsheetml/2006/main" count="13" uniqueCount="9">
  <si>
    <t>Observed</t>
  </si>
  <si>
    <t>Expected</t>
  </si>
  <si>
    <t>2017-10 to 2018-09</t>
  </si>
  <si>
    <t>2018-10 to 2019-09</t>
  </si>
  <si>
    <t>CMARR</t>
  </si>
  <si>
    <t>Current 12M Improvement</t>
  </si>
  <si>
    <t>OOS Ratio</t>
  </si>
  <si>
    <t>Oct18-Sep19 Attainment</t>
  </si>
  <si>
    <t>CMS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</si>
</sst>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RRIP\RY2022\Modeling\CY2016-2018%20Check\Model%203%20Rem%20AMA%20and%20Update%20Oncol\Monitoring\Tables\tbl_RY21_IP_Psych_Monitoring_AllState_CY19%20Mod3%20created%202019-12-11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RRIP\RY2021\Out-of-State%20Ratios\Jul2018-Jun2019%20OOS%20Rat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 Eligible Discharge"/>
      <sheetName val="# Readmission"/>
      <sheetName val="Expected Readmission"/>
      <sheetName val="Unadjusted Rate"/>
      <sheetName val="Ratio"/>
      <sheetName val="Case-mix Adjusted Rate"/>
      <sheetName val="# Planned Readmission"/>
      <sheetName val="# Transfer c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6">
          <cell r="H86">
            <v>0.1146104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18-Jun19 OOS"/>
    </sheetNames>
    <sheetDataSet>
      <sheetData sheetId="0">
        <row r="4">
          <cell r="A4">
            <v>210001</v>
          </cell>
          <cell r="B4" t="str">
            <v>210001 - MERITUS MEDICAL CENTER</v>
          </cell>
          <cell r="C4">
            <v>1.0454545454545454</v>
          </cell>
        </row>
        <row r="5">
          <cell r="A5">
            <v>210002</v>
          </cell>
          <cell r="B5" t="str">
            <v>210002 - UNIVERSITY OF MARYLAND MEDICAL CENTER</v>
          </cell>
          <cell r="C5">
            <v>1.0424448217317488</v>
          </cell>
        </row>
        <row r="6">
          <cell r="A6">
            <v>210003</v>
          </cell>
          <cell r="B6" t="str">
            <v>210003 - PRINCE GEORGES HOSPITAL CENTER</v>
          </cell>
          <cell r="C6">
            <v>1.1812366737739872</v>
          </cell>
        </row>
        <row r="7">
          <cell r="A7">
            <v>210004</v>
          </cell>
          <cell r="B7" t="str">
            <v>210004 - HOLY CROSS HOSPITAL</v>
          </cell>
          <cell r="C7">
            <v>1.1045751633986929</v>
          </cell>
        </row>
        <row r="8">
          <cell r="A8">
            <v>210005</v>
          </cell>
          <cell r="B8" t="str">
            <v>210005 - FREDERICK MEMORIAL HOSPITAL</v>
          </cell>
          <cell r="C8">
            <v>1.0538674033149171</v>
          </cell>
        </row>
        <row r="9">
          <cell r="A9">
            <v>210006</v>
          </cell>
          <cell r="B9" t="str">
            <v>210006 - UM-HARFORD MEMORIAL HOSPITAL</v>
          </cell>
          <cell r="C9">
            <v>1.0333333333333334</v>
          </cell>
        </row>
        <row r="10">
          <cell r="A10">
            <v>210008</v>
          </cell>
          <cell r="B10" t="str">
            <v>210008 - MERCY MEDICAL CENTER</v>
          </cell>
          <cell r="C10">
            <v>1.0257611241217799</v>
          </cell>
        </row>
        <row r="11">
          <cell r="A11">
            <v>210009</v>
          </cell>
          <cell r="B11" t="str">
            <v>210009 - JOHNS HOPKINS HOSPITAL</v>
          </cell>
          <cell r="C11">
            <v>1.0622914349276975</v>
          </cell>
        </row>
        <row r="12">
          <cell r="A12">
            <v>210011</v>
          </cell>
          <cell r="B12" t="str">
            <v>210011 - ST. AGNES HOSPITAL</v>
          </cell>
          <cell r="C12">
            <v>1.0089820359281436</v>
          </cell>
        </row>
        <row r="13">
          <cell r="A13">
            <v>210012</v>
          </cell>
          <cell r="B13" t="str">
            <v>210012 - SINAI HOSPITAL</v>
          </cell>
          <cell r="C13">
            <v>1.0115273775216138</v>
          </cell>
        </row>
        <row r="14">
          <cell r="A14">
            <v>210013</v>
          </cell>
          <cell r="B14" t="str">
            <v>210013 - BON SECOURS HOSPITAL</v>
          </cell>
          <cell r="C14">
            <v>1.0123456790123457</v>
          </cell>
        </row>
        <row r="15">
          <cell r="A15">
            <v>210015</v>
          </cell>
          <cell r="B15" t="str">
            <v>210015 - MEDSTAR FRANKLIN SQUARE</v>
          </cell>
          <cell r="C15">
            <v>1.0079113924050633</v>
          </cell>
        </row>
        <row r="16">
          <cell r="A16">
            <v>210016</v>
          </cell>
          <cell r="B16" t="str">
            <v>210016 - WASHINGTON ADVENTIST HOSPITAL</v>
          </cell>
          <cell r="C16">
            <v>1.1586402266288951</v>
          </cell>
        </row>
        <row r="17">
          <cell r="A17">
            <v>210017</v>
          </cell>
          <cell r="B17" t="str">
            <v>210017 - GARRETT COUNTY MEMORIAL HOSPITAL</v>
          </cell>
          <cell r="C17">
            <v>1.6590909090909092</v>
          </cell>
        </row>
        <row r="18">
          <cell r="A18">
            <v>210018</v>
          </cell>
          <cell r="B18" t="str">
            <v>210018 - MEDSTAR MONTGOMERY MEDICAL CENTER</v>
          </cell>
          <cell r="C18">
            <v>1.0537974683544304</v>
          </cell>
        </row>
        <row r="19">
          <cell r="A19">
            <v>210019</v>
          </cell>
          <cell r="B19" t="str">
            <v>210019 - PENINSULA REGIONAL MEDICAL CENTER</v>
          </cell>
          <cell r="C19">
            <v>1.0806045340050379</v>
          </cell>
        </row>
        <row r="20">
          <cell r="A20">
            <v>210022</v>
          </cell>
          <cell r="B20" t="str">
            <v>210022 - SUBURBAN HOSPITAL</v>
          </cell>
          <cell r="C20">
            <v>1.0906389301634472</v>
          </cell>
        </row>
        <row r="21">
          <cell r="A21">
            <v>210023</v>
          </cell>
          <cell r="B21" t="str">
            <v>210023 - ANNE ARUNDEL MEDICAL CENTER</v>
          </cell>
          <cell r="C21">
            <v>1.0425183973834833</v>
          </cell>
        </row>
        <row r="22">
          <cell r="A22">
            <v>210024</v>
          </cell>
          <cell r="B22" t="str">
            <v>210024 - MEDSTAR UNION MEMORIAL HOSPITAL</v>
          </cell>
          <cell r="C22">
            <v>1.0158478605388273</v>
          </cell>
        </row>
        <row r="23">
          <cell r="A23">
            <v>210027</v>
          </cell>
          <cell r="B23" t="str">
            <v>210027 - WESTERN MARYLAND REGIONAL MEDICAL CENTER</v>
          </cell>
          <cell r="C23">
            <v>1.1419249592169658</v>
          </cell>
        </row>
        <row r="24">
          <cell r="A24">
            <v>210028</v>
          </cell>
          <cell r="B24" t="str">
            <v>210028 - MEDSTAR ST. MARY'S HOSPITAL</v>
          </cell>
          <cell r="C24">
            <v>1.1749049429657794</v>
          </cell>
        </row>
        <row r="25">
          <cell r="A25">
            <v>210029</v>
          </cell>
          <cell r="B25" t="str">
            <v>210029 - JOHNS HOPKINS BAYVIEW MEDICAL CENTER</v>
          </cell>
          <cell r="C25">
            <v>1.0154772141014616</v>
          </cell>
        </row>
        <row r="26">
          <cell r="A26">
            <v>210030</v>
          </cell>
          <cell r="B26" t="str">
            <v>210030 - UM-SHORE REGIONAL HEALTH AT CHESTERTOWN</v>
          </cell>
          <cell r="C26">
            <v>1.2</v>
          </cell>
        </row>
        <row r="27">
          <cell r="A27">
            <v>210032</v>
          </cell>
          <cell r="B27" t="str">
            <v>210032 - UNION HOSPITAL OF CECIL COUNTY</v>
          </cell>
          <cell r="C27">
            <v>1.2037037037037037</v>
          </cell>
        </row>
        <row r="28">
          <cell r="A28">
            <v>210033</v>
          </cell>
          <cell r="B28" t="str">
            <v>210033 - CARROLL HOSPITAL CENTER</v>
          </cell>
          <cell r="C28">
            <v>1.021613832853026</v>
          </cell>
        </row>
        <row r="29">
          <cell r="A29">
            <v>210034</v>
          </cell>
          <cell r="B29" t="str">
            <v>210034 - MEDSTAR HARBOR HOSPITAL CENTER</v>
          </cell>
          <cell r="C29">
            <v>1.0057471264367817</v>
          </cell>
        </row>
        <row r="30">
          <cell r="A30">
            <v>210035</v>
          </cell>
          <cell r="B30" t="str">
            <v>210035 - UM-CHARLES REGIONAL MEDICAL CENTER</v>
          </cell>
          <cell r="C30">
            <v>1.1480446927374302</v>
          </cell>
        </row>
        <row r="31">
          <cell r="A31">
            <v>210037</v>
          </cell>
          <cell r="B31" t="str">
            <v>210037 - UM-SHORE REGIONAL HEALTH AT EASTON</v>
          </cell>
          <cell r="C31">
            <v>1.0564784053156147</v>
          </cell>
        </row>
        <row r="32">
          <cell r="A32">
            <v>210038</v>
          </cell>
          <cell r="B32" t="str">
            <v>210038 - UMMC MIDTOWN CAMPUS</v>
          </cell>
          <cell r="C32">
            <v>1.0136986301369864</v>
          </cell>
        </row>
        <row r="33">
          <cell r="A33">
            <v>210039</v>
          </cell>
          <cell r="B33" t="str">
            <v>210039 - CALVERT MEMORIAL HOSPITAL</v>
          </cell>
          <cell r="C33">
            <v>1.1238670694864048</v>
          </cell>
        </row>
        <row r="34">
          <cell r="A34">
            <v>210040</v>
          </cell>
          <cell r="B34" t="str">
            <v>210040 - NORTHWEST HOSPITAL CENTER</v>
          </cell>
          <cell r="C34">
            <v>1.0178571428571428</v>
          </cell>
        </row>
        <row r="35">
          <cell r="A35">
            <v>210043</v>
          </cell>
          <cell r="B35" t="str">
            <v>210043 - UM-BALTIMORE WASHINGTON MEDICAL CENTER</v>
          </cell>
          <cell r="C35">
            <v>1.0178970917225951</v>
          </cell>
        </row>
        <row r="36">
          <cell r="A36">
            <v>210044</v>
          </cell>
          <cell r="B36" t="str">
            <v>210044 - GREATER BALTIMORE MEDICAL CENTER</v>
          </cell>
          <cell r="C36">
            <v>1.015850144092219</v>
          </cell>
        </row>
        <row r="37">
          <cell r="A37">
            <v>210045</v>
          </cell>
          <cell r="B37" t="str">
            <v>210045 - MCCREADY MEMORIAL HOSPITAL</v>
          </cell>
          <cell r="C37">
            <v>1</v>
          </cell>
        </row>
        <row r="38">
          <cell r="A38">
            <v>210048</v>
          </cell>
          <cell r="B38" t="str">
            <v>210048 - HOWARD COUNTY GENERAL HOSPITAL</v>
          </cell>
          <cell r="C38">
            <v>1.0153061224489797</v>
          </cell>
        </row>
        <row r="39">
          <cell r="A39">
            <v>210049</v>
          </cell>
          <cell r="B39" t="str">
            <v>210049 - UM-UPPER CHESAPEAKE MEDICAL CENTER</v>
          </cell>
          <cell r="C39">
            <v>1.0229357798165137</v>
          </cell>
        </row>
        <row r="40">
          <cell r="A40">
            <v>210051</v>
          </cell>
          <cell r="B40" t="str">
            <v>210051 - DOCTORS COMMUNITY HOSPITAL</v>
          </cell>
          <cell r="C40">
            <v>1.1617977528089887</v>
          </cell>
        </row>
        <row r="41">
          <cell r="A41">
            <v>210055</v>
          </cell>
          <cell r="B41" t="str">
            <v>210055 - LAUREL REGIONAL HOSPITAL</v>
          </cell>
          <cell r="C41">
            <v>1.043010752688172</v>
          </cell>
        </row>
        <row r="42">
          <cell r="A42">
            <v>210056</v>
          </cell>
          <cell r="B42" t="str">
            <v>210056 - MEDSTAR GOOD SAMARITAN</v>
          </cell>
          <cell r="C42">
            <v>1.0044313146233383</v>
          </cell>
        </row>
        <row r="43">
          <cell r="A43">
            <v>210057</v>
          </cell>
          <cell r="B43" t="str">
            <v>210057 - SHADY GROVE ADVENTIST HOSPITAL</v>
          </cell>
          <cell r="C43">
            <v>1.0581613508442778</v>
          </cell>
        </row>
        <row r="44">
          <cell r="A44">
            <v>210058</v>
          </cell>
          <cell r="B44" t="str">
            <v>210058 - REHAB &amp; ORTHO</v>
          </cell>
          <cell r="C44">
            <v>1</v>
          </cell>
        </row>
        <row r="45">
          <cell r="A45">
            <v>210060</v>
          </cell>
          <cell r="B45" t="str">
            <v>210060 - FORT WASHINGTON MEDICAL CENTER</v>
          </cell>
          <cell r="C45">
            <v>1.4745762711864407</v>
          </cell>
        </row>
        <row r="46">
          <cell r="A46">
            <v>210061</v>
          </cell>
          <cell r="B46" t="str">
            <v>210061 - ATLANTIC GENERAL HOSPITAL</v>
          </cell>
          <cell r="C46">
            <v>1.098360655737705</v>
          </cell>
        </row>
        <row r="47">
          <cell r="A47">
            <v>210062</v>
          </cell>
          <cell r="B47" t="str">
            <v>210062 - MEDSTAR SOUTHERN MARYLAND HOSPITAL CENTER</v>
          </cell>
          <cell r="C47">
            <v>1.2743362831858407</v>
          </cell>
        </row>
        <row r="48">
          <cell r="A48">
            <v>210063</v>
          </cell>
          <cell r="B48" t="str">
            <v>210063 - UM-ST. JOSEPH MEDICAL CENTER</v>
          </cell>
          <cell r="C48">
            <v>1.0154798761609907</v>
          </cell>
        </row>
        <row r="49">
          <cell r="A49">
            <v>210064</v>
          </cell>
          <cell r="B49" t="str">
            <v>210064 - LEVINDALE</v>
          </cell>
          <cell r="C49">
            <v>1</v>
          </cell>
        </row>
        <row r="50">
          <cell r="A50">
            <v>210065</v>
          </cell>
          <cell r="B50" t="str">
            <v>210065 - HOLY CROSS HOSPITAL-GERMANTOWN</v>
          </cell>
          <cell r="C50">
            <v>1.0677966101694916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/>
  </sheetViews>
  <sheetFormatPr defaultRowHeight="15" x14ac:dyDescent="0.25"/>
  <cols>
    <col min="2" max="7" width="17.42578125" bestFit="1" customWidth="1"/>
    <col min="8" max="8" width="24.85546875" bestFit="1" customWidth="1"/>
    <col min="9" max="9" width="12" bestFit="1" customWidth="1"/>
    <col min="10" max="10" width="23" bestFit="1" customWidth="1"/>
  </cols>
  <sheetData>
    <row r="1" spans="1:10" x14ac:dyDescent="0.25">
      <c r="A1" s="1"/>
      <c r="B1" s="2" t="s">
        <v>0</v>
      </c>
      <c r="C1" s="2"/>
      <c r="D1" s="2" t="s">
        <v>1</v>
      </c>
      <c r="E1" s="2"/>
      <c r="F1" s="2" t="s">
        <v>4</v>
      </c>
      <c r="G1" s="2"/>
      <c r="H1" s="3"/>
      <c r="I1" s="3"/>
      <c r="J1" s="3"/>
    </row>
    <row r="2" spans="1:10" x14ac:dyDescent="0.25">
      <c r="A2" s="3" t="s">
        <v>8</v>
      </c>
      <c r="B2" s="3" t="s">
        <v>2</v>
      </c>
      <c r="C2" s="3" t="s">
        <v>3</v>
      </c>
      <c r="D2" s="3" t="s">
        <v>2</v>
      </c>
      <c r="E2" s="3" t="s">
        <v>3</v>
      </c>
      <c r="F2" s="3" t="s">
        <v>2</v>
      </c>
      <c r="G2" s="3" t="s">
        <v>3</v>
      </c>
      <c r="H2" s="3" t="s">
        <v>5</v>
      </c>
      <c r="I2" s="3" t="s">
        <v>6</v>
      </c>
      <c r="J2" s="3" t="s">
        <v>7</v>
      </c>
    </row>
    <row r="3" spans="1:10" x14ac:dyDescent="0.25">
      <c r="A3" s="1">
        <v>210001</v>
      </c>
      <c r="B3" s="1">
        <v>1503</v>
      </c>
      <c r="C3" s="1">
        <v>1408</v>
      </c>
      <c r="D3" s="1">
        <v>1542</v>
      </c>
      <c r="E3" s="1">
        <v>1572</v>
      </c>
      <c r="F3" s="4">
        <f>B3/D3*'[1]Case-mix Adjusted Rate'!$H$86</f>
        <v>0.111711693385214</v>
      </c>
      <c r="G3" s="4">
        <f>C3/E3*'[1]Case-mix Adjusted Rate'!$H$86</f>
        <v>0.10265358982188295</v>
      </c>
      <c r="H3" s="4">
        <f>G3/F3-1</f>
        <v>-8.108465003834564E-2</v>
      </c>
      <c r="I3" s="1">
        <f>VLOOKUP(A3,'[2]Jul18-Jun19 OOS'!$A$4:$C$50,3,FALSE)</f>
        <v>1.0454545454545454</v>
      </c>
      <c r="J3" s="4">
        <f>G3*I3</f>
        <v>0.10731966208651399</v>
      </c>
    </row>
    <row r="4" spans="1:10" x14ac:dyDescent="0.25">
      <c r="A4" s="1">
        <v>210002</v>
      </c>
      <c r="B4" s="1">
        <v>3250</v>
      </c>
      <c r="C4" s="1">
        <v>2892</v>
      </c>
      <c r="D4" s="1">
        <v>2850</v>
      </c>
      <c r="E4" s="1">
        <v>2716</v>
      </c>
      <c r="F4" s="4">
        <f>B4/D4*'[1]Case-mix Adjusted Rate'!$H$86</f>
        <v>0.13069607017543861</v>
      </c>
      <c r="G4" s="4">
        <f>C4/E4*'[1]Case-mix Adjusted Rate'!$H$86</f>
        <v>0.12203728895434462</v>
      </c>
      <c r="H4" s="4">
        <f t="shared" ref="H4:H49" si="0">G4/F4-1</f>
        <v>-6.6251274498697277E-2</v>
      </c>
      <c r="I4" s="1">
        <f>VLOOKUP(A4,'[2]Jul18-Jun19 OOS'!$A$4:$C$50,3,FALSE)</f>
        <v>1.0424448217317488</v>
      </c>
      <c r="J4" s="4">
        <f t="shared" ref="J4:J49" si="1">G4*I4</f>
        <v>0.1272171399286377</v>
      </c>
    </row>
    <row r="5" spans="1:10" x14ac:dyDescent="0.25">
      <c r="A5" s="1">
        <v>210003</v>
      </c>
      <c r="B5" s="1">
        <v>1246</v>
      </c>
      <c r="C5" s="1">
        <v>1091</v>
      </c>
      <c r="D5" s="1">
        <v>1327</v>
      </c>
      <c r="E5" s="1">
        <v>1200</v>
      </c>
      <c r="F5" s="4">
        <f>B5/D5*'[1]Case-mix Adjusted Rate'!$H$86</f>
        <v>0.10761458809344386</v>
      </c>
      <c r="G5" s="4">
        <f>C5/E5*'[1]Case-mix Adjusted Rate'!$H$86</f>
        <v>0.10419995533333333</v>
      </c>
      <c r="H5" s="4">
        <f t="shared" si="0"/>
        <v>-3.1730203317282046E-2</v>
      </c>
      <c r="I5" s="1">
        <f>VLOOKUP(A5,'[2]Jul18-Jun19 OOS'!$A$4:$C$50,3,FALSE)</f>
        <v>1.1812366737739872</v>
      </c>
      <c r="J5" s="4">
        <f t="shared" si="1"/>
        <v>0.1230848086453447</v>
      </c>
    </row>
    <row r="6" spans="1:10" x14ac:dyDescent="0.25">
      <c r="A6" s="1">
        <v>210004</v>
      </c>
      <c r="B6" s="1">
        <v>1957</v>
      </c>
      <c r="C6" s="1">
        <v>1958</v>
      </c>
      <c r="D6" s="1">
        <v>1905</v>
      </c>
      <c r="E6" s="1">
        <v>1956</v>
      </c>
      <c r="F6" s="4">
        <f>B6/D6*'[1]Case-mix Adjusted Rate'!$H$86</f>
        <v>0.11773887286089239</v>
      </c>
      <c r="G6" s="4">
        <f>C6/E6*'[1]Case-mix Adjusted Rate'!$H$86</f>
        <v>0.11472758854805726</v>
      </c>
      <c r="H6" s="4">
        <f t="shared" si="0"/>
        <v>-2.5575956688433266E-2</v>
      </c>
      <c r="I6" s="1">
        <f>VLOOKUP(A6,'[2]Jul18-Jun19 OOS'!$A$4:$C$50,3,FALSE)</f>
        <v>1.1045751633986929</v>
      </c>
      <c r="J6" s="4">
        <f t="shared" si="1"/>
        <v>0.12672524486680836</v>
      </c>
    </row>
    <row r="7" spans="1:10" x14ac:dyDescent="0.25">
      <c r="A7" s="1">
        <v>210005</v>
      </c>
      <c r="B7" s="1">
        <v>1542</v>
      </c>
      <c r="C7" s="1">
        <v>1298</v>
      </c>
      <c r="D7" s="1">
        <v>1655</v>
      </c>
      <c r="E7" s="1">
        <v>1504</v>
      </c>
      <c r="F7" s="4">
        <f>B7/D7*'[1]Case-mix Adjusted Rate'!$H$86</f>
        <v>0.10678503734138974</v>
      </c>
      <c r="G7" s="4">
        <f>C7/E7*'[1]Case-mix Adjusted Rate'!$H$86</f>
        <v>9.8912432978723402E-2</v>
      </c>
      <c r="H7" s="4">
        <f t="shared" si="0"/>
        <v>-7.3723852691999991E-2</v>
      </c>
      <c r="I7" s="1">
        <f>VLOOKUP(A7,'[2]Jul18-Jun19 OOS'!$A$4:$C$50,3,FALSE)</f>
        <v>1.0538674033149171</v>
      </c>
      <c r="J7" s="4">
        <f t="shared" si="1"/>
        <v>0.10424058889884801</v>
      </c>
    </row>
    <row r="8" spans="1:10" x14ac:dyDescent="0.25">
      <c r="A8" s="1">
        <v>210006</v>
      </c>
      <c r="B8" s="1">
        <v>531</v>
      </c>
      <c r="C8" s="1">
        <v>461</v>
      </c>
      <c r="D8" s="1">
        <v>552</v>
      </c>
      <c r="E8" s="1">
        <v>503</v>
      </c>
      <c r="F8" s="4">
        <f>B8/D8*'[1]Case-mix Adjusted Rate'!$H$86</f>
        <v>0.11025022173913045</v>
      </c>
      <c r="G8" s="4">
        <f>C8/E8*'[1]Case-mix Adjusted Rate'!$H$86</f>
        <v>0.10504054552683897</v>
      </c>
      <c r="H8" s="4">
        <f t="shared" si="0"/>
        <v>-4.7253203940200605E-2</v>
      </c>
      <c r="I8" s="1">
        <f>VLOOKUP(A8,'[2]Jul18-Jun19 OOS'!$A$4:$C$50,3,FALSE)</f>
        <v>1.0333333333333334</v>
      </c>
      <c r="J8" s="4">
        <f t="shared" si="1"/>
        <v>0.10854189704440029</v>
      </c>
    </row>
    <row r="9" spans="1:10" x14ac:dyDescent="0.25">
      <c r="A9" s="1">
        <v>210008</v>
      </c>
      <c r="B9" s="1">
        <v>1112</v>
      </c>
      <c r="C9" s="1">
        <v>1078</v>
      </c>
      <c r="D9" s="1">
        <v>1014</v>
      </c>
      <c r="E9" s="1">
        <v>1008</v>
      </c>
      <c r="F9" s="4">
        <f>B9/D9*'[1]Case-mix Adjusted Rate'!$H$86</f>
        <v>0.12568714477317555</v>
      </c>
      <c r="G9" s="4">
        <f>C9/E9*'[1]Case-mix Adjusted Rate'!$H$86</f>
        <v>0.12256945555555555</v>
      </c>
      <c r="H9" s="4">
        <f t="shared" si="0"/>
        <v>-2.4805155875299856E-2</v>
      </c>
      <c r="I9" s="1">
        <f>VLOOKUP(A9,'[2]Jul18-Jun19 OOS'!$A$4:$C$50,3,FALSE)</f>
        <v>1.0257611241217799</v>
      </c>
      <c r="J9" s="4">
        <f t="shared" si="1"/>
        <v>0.12572698251366121</v>
      </c>
    </row>
    <row r="10" spans="1:10" x14ac:dyDescent="0.25">
      <c r="A10" s="1">
        <v>210009</v>
      </c>
      <c r="B10" s="1">
        <v>5172</v>
      </c>
      <c r="C10" s="1">
        <v>5070</v>
      </c>
      <c r="D10" s="1">
        <v>4667</v>
      </c>
      <c r="E10" s="1">
        <v>4627</v>
      </c>
      <c r="F10" s="4">
        <f>B10/D10*'[1]Case-mix Adjusted Rate'!$H$86</f>
        <v>0.12701199674308977</v>
      </c>
      <c r="G10" s="4">
        <f>C10/E10*'[1]Case-mix Adjusted Rate'!$H$86</f>
        <v>0.12558347266047115</v>
      </c>
      <c r="H10" s="4">
        <f t="shared" si="0"/>
        <v>-1.1247158687758718E-2</v>
      </c>
      <c r="I10" s="1">
        <f>VLOOKUP(A10,'[2]Jul18-Jun19 OOS'!$A$4:$C$50,3,FALSE)</f>
        <v>1.0622914349276975</v>
      </c>
      <c r="J10" s="4">
        <f t="shared" si="1"/>
        <v>0.13340624737569517</v>
      </c>
    </row>
    <row r="11" spans="1:10" x14ac:dyDescent="0.25">
      <c r="A11" s="1">
        <v>210010</v>
      </c>
      <c r="B11" s="1">
        <v>187</v>
      </c>
      <c r="C11" s="1">
        <v>141</v>
      </c>
      <c r="D11" s="1">
        <v>235</v>
      </c>
      <c r="E11" s="1">
        <v>177</v>
      </c>
      <c r="F11" s="4">
        <f>B11/D11*'[1]Case-mix Adjusted Rate'!$H$86</f>
        <v>9.1200616170212773E-2</v>
      </c>
      <c r="G11" s="4">
        <f>C11/E11*'[1]Case-mix Adjusted Rate'!$H$86</f>
        <v>9.1299810169491527E-2</v>
      </c>
      <c r="H11" s="4">
        <f t="shared" si="0"/>
        <v>1.0876461524516046E-3</v>
      </c>
      <c r="I11" s="1">
        <f>'[2]Jul18-Jun19 OOS'!$C$31</f>
        <v>1.0564784053156147</v>
      </c>
      <c r="J11" s="4">
        <f t="shared" si="1"/>
        <v>9.645627785348275E-2</v>
      </c>
    </row>
    <row r="12" spans="1:10" x14ac:dyDescent="0.25">
      <c r="A12" s="1">
        <v>210011</v>
      </c>
      <c r="B12" s="1">
        <v>1554</v>
      </c>
      <c r="C12" s="1">
        <v>1417</v>
      </c>
      <c r="D12" s="1">
        <v>1553</v>
      </c>
      <c r="E12" s="1">
        <v>1388</v>
      </c>
      <c r="F12" s="4">
        <f>B12/D12*'[1]Case-mix Adjusted Rate'!$H$86</f>
        <v>0.114684199356085</v>
      </c>
      <c r="G12" s="4">
        <f>C12/E12*'[1]Case-mix Adjusted Rate'!$H$86</f>
        <v>0.11700499769452451</v>
      </c>
      <c r="H12" s="4">
        <f t="shared" si="0"/>
        <v>2.0236426216253323E-2</v>
      </c>
      <c r="I12" s="1">
        <f>VLOOKUP(A12,'[2]Jul18-Jun19 OOS'!$A$4:$C$50,3,FALSE)</f>
        <v>1.0089820359281436</v>
      </c>
      <c r="J12" s="4">
        <f t="shared" si="1"/>
        <v>0.11805594078758909</v>
      </c>
    </row>
    <row r="13" spans="1:10" x14ac:dyDescent="0.25">
      <c r="A13" s="1">
        <v>210012</v>
      </c>
      <c r="B13" s="1">
        <v>1652</v>
      </c>
      <c r="C13" s="1">
        <v>1430</v>
      </c>
      <c r="D13" s="1">
        <v>1664</v>
      </c>
      <c r="E13" s="1">
        <v>1527</v>
      </c>
      <c r="F13" s="4">
        <f>B13/D13*'[1]Case-mix Adjusted Rate'!$H$86</f>
        <v>0.1137838826923077</v>
      </c>
      <c r="G13" s="4">
        <f>C13/E13*'[1]Case-mix Adjusted Rate'!$H$86</f>
        <v>0.10732997511460379</v>
      </c>
      <c r="H13" s="4">
        <f t="shared" si="0"/>
        <v>-5.6720753633943466E-2</v>
      </c>
      <c r="I13" s="1">
        <f>VLOOKUP(A13,'[2]Jul18-Jun19 OOS'!$A$4:$C$50,3,FALSE)</f>
        <v>1.0115273775216138</v>
      </c>
      <c r="J13" s="4">
        <f t="shared" si="1"/>
        <v>0.10856720825713524</v>
      </c>
    </row>
    <row r="14" spans="1:10" x14ac:dyDescent="0.25">
      <c r="A14" s="1">
        <v>210013</v>
      </c>
      <c r="B14" s="1">
        <v>584</v>
      </c>
      <c r="C14" s="1">
        <v>537</v>
      </c>
      <c r="D14" s="1">
        <v>454</v>
      </c>
      <c r="E14" s="1">
        <v>400</v>
      </c>
      <c r="F14" s="4">
        <f>B14/D14*'[1]Case-mix Adjusted Rate'!$H$86</f>
        <v>0.14742835594713657</v>
      </c>
      <c r="G14" s="4">
        <f>C14/E14*'[1]Case-mix Adjusted Rate'!$H$86</f>
        <v>0.15386446200000001</v>
      </c>
      <c r="H14" s="4">
        <f t="shared" si="0"/>
        <v>4.3655821917808257E-2</v>
      </c>
      <c r="I14" s="1">
        <f>VLOOKUP(A14,'[2]Jul18-Jun19 OOS'!$A$4:$C$50,3,FALSE)</f>
        <v>1.0123456790123457</v>
      </c>
      <c r="J14" s="4">
        <f t="shared" si="1"/>
        <v>0.15576402325925928</v>
      </c>
    </row>
    <row r="15" spans="1:10" x14ac:dyDescent="0.25">
      <c r="A15" s="1">
        <v>210015</v>
      </c>
      <c r="B15" s="1">
        <v>2642</v>
      </c>
      <c r="C15" s="1">
        <v>2324</v>
      </c>
      <c r="D15" s="1">
        <v>2313</v>
      </c>
      <c r="E15" s="1">
        <v>2209</v>
      </c>
      <c r="F15" s="4">
        <f>B15/D15*'[1]Case-mix Adjusted Rate'!$H$86</f>
        <v>0.13091252779939472</v>
      </c>
      <c r="G15" s="4">
        <f>C15/E15*'[1]Case-mix Adjusted Rate'!$H$86</f>
        <v>0.12057698940697149</v>
      </c>
      <c r="H15" s="4">
        <f t="shared" si="0"/>
        <v>-7.8949956632576868E-2</v>
      </c>
      <c r="I15" s="1">
        <f>VLOOKUP(A15,'[2]Jul18-Jun19 OOS'!$A$4:$C$50,3,FALSE)</f>
        <v>1.0079113924050633</v>
      </c>
      <c r="J15" s="4">
        <f t="shared" si="1"/>
        <v>0.1215309212851912</v>
      </c>
    </row>
    <row r="16" spans="1:10" x14ac:dyDescent="0.25">
      <c r="A16" s="1">
        <v>210016</v>
      </c>
      <c r="B16" s="1">
        <v>862</v>
      </c>
      <c r="C16" s="1">
        <v>792</v>
      </c>
      <c r="D16" s="1">
        <v>956</v>
      </c>
      <c r="E16" s="1">
        <v>918</v>
      </c>
      <c r="F16" s="4">
        <f>B16/D16*'[1]Case-mix Adjusted Rate'!$H$86</f>
        <v>0.10334117656903766</v>
      </c>
      <c r="G16" s="4">
        <f>C16/E16*'[1]Case-mix Adjusted Rate'!$H$86</f>
        <v>9.887956078431373E-2</v>
      </c>
      <c r="H16" s="4">
        <f t="shared" si="0"/>
        <v>-4.317364997042894E-2</v>
      </c>
      <c r="I16" s="1">
        <f>VLOOKUP(A16,'[2]Jul18-Jun19 OOS'!$A$4:$C$50,3,FALSE)</f>
        <v>1.1586402266288951</v>
      </c>
      <c r="J16" s="4">
        <f t="shared" si="1"/>
        <v>0.11456583671610288</v>
      </c>
    </row>
    <row r="17" spans="1:10" x14ac:dyDescent="0.25">
      <c r="A17" s="1">
        <v>210017</v>
      </c>
      <c r="B17" s="1">
        <v>117</v>
      </c>
      <c r="C17" s="1">
        <v>82</v>
      </c>
      <c r="D17" s="1">
        <v>213</v>
      </c>
      <c r="E17" s="1">
        <v>176</v>
      </c>
      <c r="F17" s="4">
        <f>B17/D17*'[1]Case-mix Adjusted Rate'!$H$86</f>
        <v>6.2955008450704231E-2</v>
      </c>
      <c r="G17" s="4">
        <f>C17/E17*'[1]Case-mix Adjusted Rate'!$H$86</f>
        <v>5.3398027272727272E-2</v>
      </c>
      <c r="H17" s="4">
        <f t="shared" si="0"/>
        <v>-0.15180652680652684</v>
      </c>
      <c r="I17" s="1">
        <f>VLOOKUP(A17,'[2]Jul18-Jun19 OOS'!$A$4:$C$50,3,FALSE)</f>
        <v>1.6590909090909092</v>
      </c>
      <c r="J17" s="4">
        <f t="shared" si="1"/>
        <v>8.8592181611570245E-2</v>
      </c>
    </row>
    <row r="18" spans="1:10" x14ac:dyDescent="0.25">
      <c r="A18" s="1">
        <v>210018</v>
      </c>
      <c r="B18" s="1">
        <v>720</v>
      </c>
      <c r="C18" s="1">
        <v>613</v>
      </c>
      <c r="D18" s="1">
        <v>732</v>
      </c>
      <c r="E18" s="1">
        <v>663</v>
      </c>
      <c r="F18" s="4">
        <f>B18/D18*'[1]Case-mix Adjusted Rate'!$H$86</f>
        <v>0.11273154098360656</v>
      </c>
      <c r="G18" s="4">
        <f>C18/E18*'[1]Case-mix Adjusted Rate'!$H$86</f>
        <v>0.10596708174962294</v>
      </c>
      <c r="H18" s="4">
        <f t="shared" si="0"/>
        <v>-6.0005027652086373E-2</v>
      </c>
      <c r="I18" s="1">
        <f>VLOOKUP(A18,'[2]Jul18-Jun19 OOS'!$A$4:$C$50,3,FALSE)</f>
        <v>1.0537974683544304</v>
      </c>
      <c r="J18" s="4">
        <f t="shared" si="1"/>
        <v>0.11166784247665962</v>
      </c>
    </row>
    <row r="19" spans="1:10" x14ac:dyDescent="0.25">
      <c r="A19" s="1">
        <v>210019</v>
      </c>
      <c r="B19" s="1">
        <v>1624</v>
      </c>
      <c r="C19" s="1">
        <v>1327</v>
      </c>
      <c r="D19" s="1">
        <v>1715</v>
      </c>
      <c r="E19" s="1">
        <v>1584</v>
      </c>
      <c r="F19" s="4">
        <f>B19/D19*'[1]Case-mix Adjusted Rate'!$H$86</f>
        <v>0.10852903183673469</v>
      </c>
      <c r="G19" s="4">
        <f>C19/E19*'[1]Case-mix Adjusted Rate'!$H$86</f>
        <v>9.6015152020202027E-2</v>
      </c>
      <c r="H19" s="4">
        <f t="shared" si="0"/>
        <v>-0.1153044453152211</v>
      </c>
      <c r="I19" s="1">
        <f>VLOOKUP(A19,'[2]Jul18-Jun19 OOS'!$A$4:$C$50,3,FALSE)</f>
        <v>1.0806045340050379</v>
      </c>
      <c r="J19" s="4">
        <f t="shared" si="1"/>
        <v>0.10375440860621328</v>
      </c>
    </row>
    <row r="20" spans="1:10" x14ac:dyDescent="0.25">
      <c r="A20" s="1">
        <v>210022</v>
      </c>
      <c r="B20" s="1">
        <v>1449</v>
      </c>
      <c r="C20" s="1">
        <v>1332</v>
      </c>
      <c r="D20" s="1">
        <v>1470</v>
      </c>
      <c r="E20" s="1">
        <v>1439</v>
      </c>
      <c r="F20" s="4">
        <f>B20/D20*'[1]Case-mix Adjusted Rate'!$H$86</f>
        <v>0.11297310857142857</v>
      </c>
      <c r="G20" s="4">
        <f>C20/E20*'[1]Case-mix Adjusted Rate'!$H$86</f>
        <v>0.10608829242529536</v>
      </c>
      <c r="H20" s="4">
        <f t="shared" si="0"/>
        <v>-6.094207934253848E-2</v>
      </c>
      <c r="I20" s="1">
        <f>VLOOKUP(A20,'[2]Jul18-Jun19 OOS'!$A$4:$C$50,3,FALSE)</f>
        <v>1.0906389301634472</v>
      </c>
      <c r="J20" s="4">
        <f t="shared" si="1"/>
        <v>0.11570402175359105</v>
      </c>
    </row>
    <row r="21" spans="1:10" x14ac:dyDescent="0.25">
      <c r="A21" s="1">
        <v>210023</v>
      </c>
      <c r="B21" s="1">
        <v>2026</v>
      </c>
      <c r="C21" s="1">
        <v>2210</v>
      </c>
      <c r="D21" s="1">
        <v>2042</v>
      </c>
      <c r="E21" s="1">
        <v>2191</v>
      </c>
      <c r="F21" s="4">
        <f>B21/D21*'[1]Case-mix Adjusted Rate'!$H$86</f>
        <v>0.11371237531831538</v>
      </c>
      <c r="G21" s="4">
        <f>C21/E21*'[1]Case-mix Adjusted Rate'!$H$86</f>
        <v>0.11560428297581013</v>
      </c>
      <c r="H21" s="4">
        <f t="shared" si="0"/>
        <v>1.66376584096386E-2</v>
      </c>
      <c r="I21" s="1">
        <f>VLOOKUP(A21,'[2]Jul18-Jun19 OOS'!$A$4:$C$50,3,FALSE)</f>
        <v>1.0425183973834833</v>
      </c>
      <c r="J21" s="4">
        <f t="shared" si="1"/>
        <v>0.12051959181860827</v>
      </c>
    </row>
    <row r="22" spans="1:10" x14ac:dyDescent="0.25">
      <c r="A22" s="1">
        <v>210024</v>
      </c>
      <c r="B22" s="1">
        <v>1204</v>
      </c>
      <c r="C22" s="1">
        <v>1205</v>
      </c>
      <c r="D22" s="1">
        <v>1114</v>
      </c>
      <c r="E22" s="1">
        <v>1136</v>
      </c>
      <c r="F22" s="4">
        <f>B22/D22*'[1]Case-mix Adjusted Rate'!$H$86</f>
        <v>0.12386976804308797</v>
      </c>
      <c r="G22" s="4">
        <f>C22/E22*'[1]Case-mix Adjusted Rate'!$H$86</f>
        <v>0.12157177112676056</v>
      </c>
      <c r="H22" s="4">
        <f t="shared" si="0"/>
        <v>-1.8551717280426816E-2</v>
      </c>
      <c r="I22" s="1">
        <f>VLOOKUP(A22,'[2]Jul18-Jun19 OOS'!$A$4:$C$50,3,FALSE)</f>
        <v>1.0158478605388273</v>
      </c>
      <c r="J22" s="4">
        <f t="shared" si="1"/>
        <v>0.12349842360103568</v>
      </c>
    </row>
    <row r="23" spans="1:10" x14ac:dyDescent="0.25">
      <c r="A23" s="1">
        <v>210027</v>
      </c>
      <c r="B23" s="1">
        <v>1138</v>
      </c>
      <c r="C23" s="1">
        <v>1096</v>
      </c>
      <c r="D23" s="1">
        <v>1214</v>
      </c>
      <c r="E23" s="1">
        <v>1197</v>
      </c>
      <c r="F23" s="4">
        <f>B23/D23*'[1]Case-mix Adjusted Rate'!$H$86</f>
        <v>0.10743544909390444</v>
      </c>
      <c r="G23" s="4">
        <f>C23/E23*'[1]Case-mix Adjusted Rate'!$H$86</f>
        <v>0.10493984828738512</v>
      </c>
      <c r="H23" s="4">
        <f t="shared" si="0"/>
        <v>-2.3228839527054346E-2</v>
      </c>
      <c r="I23" s="1">
        <f>VLOOKUP(A23,'[2]Jul18-Jun19 OOS'!$A$4:$C$50,3,FALSE)</f>
        <v>1.1419249592169658</v>
      </c>
      <c r="J23" s="4">
        <f t="shared" si="1"/>
        <v>0.11983343197580683</v>
      </c>
    </row>
    <row r="24" spans="1:10" x14ac:dyDescent="0.25">
      <c r="A24" s="1">
        <v>210028</v>
      </c>
      <c r="B24" s="1">
        <v>614</v>
      </c>
      <c r="C24" s="1">
        <v>608</v>
      </c>
      <c r="D24" s="1">
        <v>624</v>
      </c>
      <c r="E24" s="1">
        <v>663</v>
      </c>
      <c r="F24" s="4">
        <f>B24/D24*'[1]Case-mix Adjusted Rate'!$H$86</f>
        <v>0.11277369487179487</v>
      </c>
      <c r="G24" s="4">
        <f>C24/E24*'[1]Case-mix Adjusted Rate'!$H$86</f>
        <v>0.10510274992458521</v>
      </c>
      <c r="H24" s="4">
        <f t="shared" si="0"/>
        <v>-6.8020693619467387E-2</v>
      </c>
      <c r="I24" s="1">
        <f>VLOOKUP(A24,'[2]Jul18-Jun19 OOS'!$A$4:$C$50,3,FALSE)</f>
        <v>1.1749049429657794</v>
      </c>
      <c r="J24" s="4">
        <f t="shared" si="1"/>
        <v>0.12348574040569137</v>
      </c>
    </row>
    <row r="25" spans="1:10" x14ac:dyDescent="0.25">
      <c r="A25" s="1">
        <v>210029</v>
      </c>
      <c r="B25" s="1">
        <v>2368</v>
      </c>
      <c r="C25" s="1">
        <v>2227</v>
      </c>
      <c r="D25" s="1">
        <v>1928</v>
      </c>
      <c r="E25" s="1">
        <v>1939</v>
      </c>
      <c r="F25" s="4">
        <f>B25/D25*'[1]Case-mix Adjusted Rate'!$H$86</f>
        <v>0.14076630041493776</v>
      </c>
      <c r="G25" s="4">
        <f>C25/E25*'[1]Case-mix Adjusted Rate'!$H$86</f>
        <v>0.13163350221763795</v>
      </c>
      <c r="H25" s="4">
        <f t="shared" si="0"/>
        <v>-6.4879151973014859E-2</v>
      </c>
      <c r="I25" s="1">
        <f>VLOOKUP(A25,'[2]Jul18-Jun19 OOS'!$A$4:$C$50,3,FALSE)</f>
        <v>1.0154772141014616</v>
      </c>
      <c r="J25" s="4">
        <f t="shared" si="1"/>
        <v>0.13367082211438555</v>
      </c>
    </row>
    <row r="26" spans="1:10" x14ac:dyDescent="0.25">
      <c r="A26" s="1">
        <v>210030</v>
      </c>
      <c r="B26" s="1">
        <v>92</v>
      </c>
      <c r="C26" s="1">
        <v>49</v>
      </c>
      <c r="D26" s="1">
        <v>131</v>
      </c>
      <c r="E26" s="1">
        <v>88</v>
      </c>
      <c r="F26" s="4">
        <f>B26/D26*'[1]Case-mix Adjusted Rate'!$H$86</f>
        <v>8.0489746564885487E-2</v>
      </c>
      <c r="G26" s="4">
        <f>C26/E26*'[1]Case-mix Adjusted Rate'!$H$86</f>
        <v>6.3817154545454544E-2</v>
      </c>
      <c r="H26" s="4">
        <f t="shared" si="0"/>
        <v>-0.20713932806324098</v>
      </c>
      <c r="I26" s="1">
        <f>VLOOKUP(A26,'[2]Jul18-Jun19 OOS'!$A$4:$C$50,3,FALSE)</f>
        <v>1.2</v>
      </c>
      <c r="J26" s="4">
        <f t="shared" si="1"/>
        <v>7.658058545454545E-2</v>
      </c>
    </row>
    <row r="27" spans="1:10" x14ac:dyDescent="0.25">
      <c r="A27" s="1">
        <v>210032</v>
      </c>
      <c r="B27" s="1">
        <v>507</v>
      </c>
      <c r="C27" s="1">
        <v>496</v>
      </c>
      <c r="D27" s="1">
        <v>560</v>
      </c>
      <c r="E27" s="1">
        <v>533</v>
      </c>
      <c r="F27" s="4">
        <f>B27/D27*'[1]Case-mix Adjusted Rate'!$H$86</f>
        <v>0.10376334428571429</v>
      </c>
      <c r="G27" s="4">
        <f>C27/E27*'[1]Case-mix Adjusted Rate'!$H$86</f>
        <v>0.10665433095684804</v>
      </c>
      <c r="H27" s="4">
        <f t="shared" si="0"/>
        <v>2.7861348253901186E-2</v>
      </c>
      <c r="I27" s="1">
        <f>VLOOKUP(A27,'[2]Jul18-Jun19 OOS'!$A$4:$C$50,3,FALSE)</f>
        <v>1.2037037037037037</v>
      </c>
      <c r="J27" s="4">
        <f t="shared" si="1"/>
        <v>0.12838021318879855</v>
      </c>
    </row>
    <row r="28" spans="1:10" x14ac:dyDescent="0.25">
      <c r="A28" s="1">
        <v>210033</v>
      </c>
      <c r="B28" s="1">
        <v>1103</v>
      </c>
      <c r="C28" s="1">
        <v>1169</v>
      </c>
      <c r="D28" s="1">
        <v>1080</v>
      </c>
      <c r="E28" s="1">
        <v>1110</v>
      </c>
      <c r="F28" s="4">
        <f>B28/D28*'[1]Case-mix Adjusted Rate'!$H$86</f>
        <v>0.11705117703703705</v>
      </c>
      <c r="G28" s="4">
        <f>C28/E28*'[1]Case-mix Adjusted Rate'!$H$86</f>
        <v>0.12070230414414414</v>
      </c>
      <c r="H28" s="4">
        <f t="shared" si="0"/>
        <v>3.1192570630467209E-2</v>
      </c>
      <c r="I28" s="1">
        <f>VLOOKUP(A28,'[2]Jul18-Jun19 OOS'!$A$4:$C$50,3,FALSE)</f>
        <v>1.021613832853026</v>
      </c>
      <c r="J28" s="4">
        <f t="shared" si="1"/>
        <v>0.12331114357089078</v>
      </c>
    </row>
    <row r="29" spans="1:10" x14ac:dyDescent="0.25">
      <c r="A29" s="1">
        <v>210034</v>
      </c>
      <c r="B29" s="1">
        <v>940</v>
      </c>
      <c r="C29" s="1">
        <v>809</v>
      </c>
      <c r="D29" s="1">
        <v>763</v>
      </c>
      <c r="E29" s="1">
        <v>738</v>
      </c>
      <c r="F29" s="4">
        <f>B29/D29*'[1]Case-mix Adjusted Rate'!$H$86</f>
        <v>0.14119760943643514</v>
      </c>
      <c r="G29" s="4">
        <f>C29/E29*'[1]Case-mix Adjusted Rate'!$H$86</f>
        <v>0.12563660379403793</v>
      </c>
      <c r="H29" s="4">
        <f t="shared" si="0"/>
        <v>-0.11020728824309534</v>
      </c>
      <c r="I29" s="1">
        <f>VLOOKUP(A29,'[2]Jul18-Jun19 OOS'!$A$4:$C$50,3,FALSE)</f>
        <v>1.0057471264367817</v>
      </c>
      <c r="J29" s="4">
        <f t="shared" si="1"/>
        <v>0.1263586532411301</v>
      </c>
    </row>
    <row r="30" spans="1:10" x14ac:dyDescent="0.25">
      <c r="A30" s="1">
        <v>210035</v>
      </c>
      <c r="B30" s="1">
        <v>651</v>
      </c>
      <c r="C30" s="1">
        <v>651</v>
      </c>
      <c r="D30" s="1">
        <v>722</v>
      </c>
      <c r="E30" s="1">
        <v>715</v>
      </c>
      <c r="F30" s="4">
        <f>B30/D30*'[1]Case-mix Adjusted Rate'!$H$86</f>
        <v>0.10333984819944599</v>
      </c>
      <c r="G30" s="4">
        <f>C30/E30*'[1]Case-mix Adjusted Rate'!$H$86</f>
        <v>0.10435156699300699</v>
      </c>
      <c r="H30" s="4">
        <f t="shared" si="0"/>
        <v>9.7902097902098362E-3</v>
      </c>
      <c r="I30" s="1">
        <f>VLOOKUP(A30,'[2]Jul18-Jun19 OOS'!$A$4:$C$50,3,FALSE)</f>
        <v>1.1480446927374302</v>
      </c>
      <c r="J30" s="4">
        <f t="shared" si="1"/>
        <v>0.11980026266515606</v>
      </c>
    </row>
    <row r="31" spans="1:10" x14ac:dyDescent="0.25">
      <c r="A31" s="1">
        <v>210037</v>
      </c>
      <c r="B31" s="1">
        <v>535</v>
      </c>
      <c r="C31" s="1">
        <v>412</v>
      </c>
      <c r="D31" s="1">
        <v>616</v>
      </c>
      <c r="E31" s="1">
        <v>537</v>
      </c>
      <c r="F31" s="4">
        <f>B31/D31*'[1]Case-mix Adjusted Rate'!$H$86</f>
        <v>9.9539876623376627E-2</v>
      </c>
      <c r="G31" s="4">
        <f>C31/E31*'[1]Case-mix Adjusted Rate'!$H$86</f>
        <v>8.7932001489757911E-2</v>
      </c>
      <c r="H31" s="4">
        <f t="shared" si="0"/>
        <v>-0.1166153257105067</v>
      </c>
      <c r="I31" s="1">
        <f>VLOOKUP(A31,'[2]Jul18-Jun19 OOS'!$A$4:$C$50,3,FALSE)</f>
        <v>1.0564784053156147</v>
      </c>
      <c r="J31" s="4">
        <f t="shared" si="1"/>
        <v>9.289826071010969E-2</v>
      </c>
    </row>
    <row r="32" spans="1:10" x14ac:dyDescent="0.25">
      <c r="A32" s="1">
        <v>210038</v>
      </c>
      <c r="B32" s="1">
        <v>741</v>
      </c>
      <c r="C32" s="1">
        <v>726</v>
      </c>
      <c r="D32" s="1">
        <v>580</v>
      </c>
      <c r="E32" s="1">
        <v>591</v>
      </c>
      <c r="F32" s="4">
        <f>B32/D32*'[1]Case-mix Adjusted Rate'!$H$86</f>
        <v>0.14642466620689656</v>
      </c>
      <c r="G32" s="4">
        <f>C32/E32*'[1]Case-mix Adjusted Rate'!$H$86</f>
        <v>0.14079044060913704</v>
      </c>
      <c r="H32" s="4">
        <f t="shared" si="0"/>
        <v>-3.847866444713921E-2</v>
      </c>
      <c r="I32" s="1">
        <f>VLOOKUP(A32,'[2]Jul18-Jun19 OOS'!$A$4:$C$50,3,FALSE)</f>
        <v>1.0136986301369864</v>
      </c>
      <c r="J32" s="4">
        <f t="shared" si="1"/>
        <v>0.14271907678186493</v>
      </c>
    </row>
    <row r="33" spans="1:10" x14ac:dyDescent="0.25">
      <c r="A33" s="1">
        <v>210039</v>
      </c>
      <c r="B33" s="1">
        <v>537</v>
      </c>
      <c r="C33" s="1">
        <v>618</v>
      </c>
      <c r="D33" s="1">
        <v>601</v>
      </c>
      <c r="E33" s="1">
        <v>635</v>
      </c>
      <c r="F33" s="4">
        <f>B33/D33*'[1]Case-mix Adjusted Rate'!$H$86</f>
        <v>0.10240563194675541</v>
      </c>
      <c r="G33" s="4">
        <f>C33/E33*'[1]Case-mix Adjusted Rate'!$H$86</f>
        <v>0.11154209007874015</v>
      </c>
      <c r="H33" s="4">
        <f t="shared" si="0"/>
        <v>8.9218316984119861E-2</v>
      </c>
      <c r="I33" s="1">
        <f>VLOOKUP(A33,'[2]Jul18-Jun19 OOS'!$A$4:$C$50,3,FALSE)</f>
        <v>1.1238670694864048</v>
      </c>
      <c r="J33" s="4">
        <f t="shared" si="1"/>
        <v>0.12535848190118229</v>
      </c>
    </row>
    <row r="34" spans="1:10" x14ac:dyDescent="0.25">
      <c r="A34" s="1">
        <v>210040</v>
      </c>
      <c r="B34" s="1">
        <v>1302</v>
      </c>
      <c r="C34" s="1">
        <v>1083</v>
      </c>
      <c r="D34" s="1">
        <v>1295</v>
      </c>
      <c r="E34" s="1">
        <v>1187</v>
      </c>
      <c r="F34" s="4">
        <f>B34/D34*'[1]Case-mix Adjusted Rate'!$H$86</f>
        <v>0.11522991567567567</v>
      </c>
      <c r="G34" s="4">
        <f>C34/E34*'[1]Case-mix Adjusted Rate'!$H$86</f>
        <v>0.10456871373209772</v>
      </c>
      <c r="H34" s="4">
        <f t="shared" si="0"/>
        <v>-9.2521129439899985E-2</v>
      </c>
      <c r="I34" s="1">
        <f>VLOOKUP(A34,'[2]Jul18-Jun19 OOS'!$A$4:$C$50,3,FALSE)</f>
        <v>1.0178571428571428</v>
      </c>
      <c r="J34" s="4">
        <f t="shared" si="1"/>
        <v>0.10643601219159946</v>
      </c>
    </row>
    <row r="35" spans="1:10" x14ac:dyDescent="0.25">
      <c r="A35" s="1">
        <v>210043</v>
      </c>
      <c r="B35" s="1">
        <v>1793</v>
      </c>
      <c r="C35" s="1">
        <v>2019</v>
      </c>
      <c r="D35" s="1">
        <v>1820</v>
      </c>
      <c r="E35" s="1">
        <v>2087</v>
      </c>
      <c r="F35" s="4">
        <f>B35/D35*'[1]Case-mix Adjusted Rate'!$H$86</f>
        <v>0.11291013582417583</v>
      </c>
      <c r="G35" s="4">
        <f>C35/E35*'[1]Case-mix Adjusted Rate'!$H$86</f>
        <v>0.1108760889314806</v>
      </c>
      <c r="H35" s="4">
        <f t="shared" si="0"/>
        <v>-1.8014741350259822E-2</v>
      </c>
      <c r="I35" s="1">
        <f>VLOOKUP(A35,'[2]Jul18-Jun19 OOS'!$A$4:$C$50,3,FALSE)</f>
        <v>1.0178970917225951</v>
      </c>
      <c r="J35" s="4">
        <f t="shared" si="1"/>
        <v>0.11286044846492992</v>
      </c>
    </row>
    <row r="36" spans="1:10" x14ac:dyDescent="0.25">
      <c r="A36" s="1">
        <v>210044</v>
      </c>
      <c r="B36" s="1">
        <v>1296</v>
      </c>
      <c r="C36" s="1">
        <v>1407</v>
      </c>
      <c r="D36" s="1">
        <v>1454</v>
      </c>
      <c r="E36" s="1">
        <v>1472</v>
      </c>
      <c r="F36" s="4">
        <f>B36/D36*'[1]Case-mix Adjusted Rate'!$H$86</f>
        <v>0.10215617496561211</v>
      </c>
      <c r="G36" s="4">
        <f>C36/E36*'[1]Case-mix Adjusted Rate'!$H$86</f>
        <v>0.10954947880434782</v>
      </c>
      <c r="H36" s="4">
        <f t="shared" si="0"/>
        <v>7.2372559380032175E-2</v>
      </c>
      <c r="I36" s="1">
        <f>VLOOKUP(A36,'[2]Jul18-Jun19 OOS'!$A$4:$C$50,3,FALSE)</f>
        <v>1.015850144092219</v>
      </c>
      <c r="J36" s="4">
        <f t="shared" si="1"/>
        <v>0.11128585382862421</v>
      </c>
    </row>
    <row r="37" spans="1:10" x14ac:dyDescent="0.25">
      <c r="A37" s="1">
        <v>210045</v>
      </c>
      <c r="B37" s="1">
        <v>19</v>
      </c>
      <c r="C37" s="1">
        <v>13</v>
      </c>
      <c r="D37" s="1">
        <v>21</v>
      </c>
      <c r="E37" s="1">
        <v>15</v>
      </c>
      <c r="F37" s="4">
        <f>B37/D37*'[1]Case-mix Adjusted Rate'!$H$86</f>
        <v>0.10369512380952381</v>
      </c>
      <c r="G37" s="4">
        <f>C37/E37*'[1]Case-mix Adjusted Rate'!$H$86</f>
        <v>9.9329013333333341E-2</v>
      </c>
      <c r="H37" s="4">
        <f t="shared" si="0"/>
        <v>-4.2105263157894646E-2</v>
      </c>
      <c r="I37" s="1">
        <f>VLOOKUP(A37,'[2]Jul18-Jun19 OOS'!$A$4:$C$50,3,FALSE)</f>
        <v>1</v>
      </c>
      <c r="J37" s="4">
        <f t="shared" si="1"/>
        <v>9.9329013333333341E-2</v>
      </c>
    </row>
    <row r="38" spans="1:10" x14ac:dyDescent="0.25">
      <c r="A38" s="1">
        <v>210048</v>
      </c>
      <c r="B38" s="1">
        <v>1350</v>
      </c>
      <c r="C38" s="1">
        <v>1424</v>
      </c>
      <c r="D38" s="1">
        <v>1420</v>
      </c>
      <c r="E38" s="1">
        <v>1445</v>
      </c>
      <c r="F38" s="4">
        <f>B38/D38*'[1]Case-mix Adjusted Rate'!$H$86</f>
        <v>0.10896059154929577</v>
      </c>
      <c r="G38" s="4">
        <f>C38/E38*'[1]Case-mix Adjusted Rate'!$H$86</f>
        <v>0.1129447817301038</v>
      </c>
      <c r="H38" s="4">
        <f t="shared" si="0"/>
        <v>3.6565423555042997E-2</v>
      </c>
      <c r="I38" s="1">
        <f>VLOOKUP(A38,'[2]Jul18-Jun19 OOS'!$A$4:$C$50,3,FALSE)</f>
        <v>1.0153061224489797</v>
      </c>
      <c r="J38" s="4">
        <f t="shared" si="1"/>
        <v>0.11467352838923806</v>
      </c>
    </row>
    <row r="39" spans="1:10" x14ac:dyDescent="0.25">
      <c r="A39" s="1">
        <v>210049</v>
      </c>
      <c r="B39" s="1">
        <v>982</v>
      </c>
      <c r="C39" s="1">
        <v>1100</v>
      </c>
      <c r="D39" s="1">
        <v>1056</v>
      </c>
      <c r="E39" s="1">
        <v>1134</v>
      </c>
      <c r="F39" s="4">
        <f>B39/D39*'[1]Case-mix Adjusted Rate'!$H$86</f>
        <v>0.10657898939393939</v>
      </c>
      <c r="G39" s="4">
        <f>C39/E39*'[1]Case-mix Adjusted Rate'!$H$86</f>
        <v>0.11117410934744268</v>
      </c>
      <c r="H39" s="4">
        <f t="shared" si="0"/>
        <v>4.3114688735869988E-2</v>
      </c>
      <c r="I39" s="1">
        <f>VLOOKUP(A39,'[2]Jul18-Jun19 OOS'!$A$4:$C$50,3,FALSE)</f>
        <v>1.0229357798165137</v>
      </c>
      <c r="J39" s="4">
        <f t="shared" si="1"/>
        <v>0.11372397424073265</v>
      </c>
    </row>
    <row r="40" spans="1:10" x14ac:dyDescent="0.25">
      <c r="A40" s="1">
        <v>210051</v>
      </c>
      <c r="B40" s="1">
        <v>1030</v>
      </c>
      <c r="C40" s="1">
        <v>1094</v>
      </c>
      <c r="D40" s="1">
        <v>1184</v>
      </c>
      <c r="E40" s="1">
        <v>1325</v>
      </c>
      <c r="F40" s="4">
        <f>B40/D40*'[1]Case-mix Adjusted Rate'!$H$86</f>
        <v>9.9703304054054059E-2</v>
      </c>
      <c r="G40" s="4">
        <f>C40/E40*'[1]Case-mix Adjusted Rate'!$H$86</f>
        <v>9.4629266113207544E-2</v>
      </c>
      <c r="H40" s="4">
        <f t="shared" si="0"/>
        <v>-5.0891372046162342E-2</v>
      </c>
      <c r="I40" s="1">
        <f>VLOOKUP(A40,'[2]Jul18-Jun19 OOS'!$A$4:$C$50,3,FALSE)</f>
        <v>1.1617977528089887</v>
      </c>
      <c r="J40" s="4">
        <f t="shared" si="1"/>
        <v>0.1099400687202883</v>
      </c>
    </row>
    <row r="41" spans="1:10" x14ac:dyDescent="0.25">
      <c r="A41" s="1">
        <v>210056</v>
      </c>
      <c r="B41" s="1">
        <v>1057</v>
      </c>
      <c r="C41" s="1">
        <v>1077</v>
      </c>
      <c r="D41" s="1">
        <v>932</v>
      </c>
      <c r="E41" s="1">
        <v>951</v>
      </c>
      <c r="F41" s="4">
        <f>B41/D41*'[1]Case-mix Adjusted Rate'!$H$86</f>
        <v>0.12998196652360516</v>
      </c>
      <c r="G41" s="4">
        <f>C41/E41*'[1]Case-mix Adjusted Rate'!$H$86</f>
        <v>0.12979537413249212</v>
      </c>
      <c r="H41" s="4">
        <f t="shared" si="0"/>
        <v>-1.4355252201785351E-3</v>
      </c>
      <c r="I41" s="1">
        <f>VLOOKUP(A41,'[2]Jul18-Jun19 OOS'!$A$4:$C$50,3,FALSE)</f>
        <v>1.0044313146233383</v>
      </c>
      <c r="J41" s="4">
        <f t="shared" si="1"/>
        <v>0.1303705382719271</v>
      </c>
    </row>
    <row r="42" spans="1:10" x14ac:dyDescent="0.25">
      <c r="A42" s="1">
        <v>210057</v>
      </c>
      <c r="B42" s="1">
        <v>1532</v>
      </c>
      <c r="C42" s="1">
        <v>1365</v>
      </c>
      <c r="D42" s="1">
        <v>1712</v>
      </c>
      <c r="E42" s="1">
        <v>1595</v>
      </c>
      <c r="F42" s="4">
        <f>B42/D42*'[1]Case-mix Adjusted Rate'!$H$86</f>
        <v>0.10256024112149532</v>
      </c>
      <c r="G42" s="4">
        <f>C42/E42*'[1]Case-mix Adjusted Rate'!$H$86</f>
        <v>9.8083508463949851E-2</v>
      </c>
      <c r="H42" s="4">
        <f t="shared" si="0"/>
        <v>-4.3649786784746625E-2</v>
      </c>
      <c r="I42" s="1">
        <f>VLOOKUP(A42,'[2]Jul18-Jun19 OOS'!$A$4:$C$50,3,FALSE)</f>
        <v>1.0581613508442778</v>
      </c>
      <c r="J42" s="4">
        <f t="shared" si="1"/>
        <v>0.10378817781175932</v>
      </c>
    </row>
    <row r="43" spans="1:10" x14ac:dyDescent="0.25">
      <c r="A43" s="1">
        <v>210058</v>
      </c>
      <c r="B43" s="1">
        <v>26</v>
      </c>
      <c r="C43" s="1">
        <v>28</v>
      </c>
      <c r="D43" s="1">
        <v>37</v>
      </c>
      <c r="E43" s="1">
        <v>28</v>
      </c>
      <c r="F43" s="4">
        <f>B43/D43*'[1]Case-mix Adjusted Rate'!$H$86</f>
        <v>8.0537037837837847E-2</v>
      </c>
      <c r="G43" s="4">
        <f>C43/E43*'[1]Case-mix Adjusted Rate'!$H$86</f>
        <v>0.1146104</v>
      </c>
      <c r="H43" s="4">
        <f t="shared" si="0"/>
        <v>0.42307692307692291</v>
      </c>
      <c r="I43" s="1">
        <f>VLOOKUP(A43,'[2]Jul18-Jun19 OOS'!$A$4:$C$50,3,FALSE)</f>
        <v>1</v>
      </c>
      <c r="J43" s="4">
        <f t="shared" si="1"/>
        <v>0.1146104</v>
      </c>
    </row>
    <row r="44" spans="1:10" x14ac:dyDescent="0.25">
      <c r="A44" s="1">
        <v>210060</v>
      </c>
      <c r="B44" s="1">
        <v>192</v>
      </c>
      <c r="C44" s="1">
        <v>206</v>
      </c>
      <c r="D44" s="1">
        <v>263</v>
      </c>
      <c r="E44" s="1">
        <v>250</v>
      </c>
      <c r="F44" s="4">
        <f>B44/D44*'[1]Case-mix Adjusted Rate'!$H$86</f>
        <v>8.366994980988593E-2</v>
      </c>
      <c r="G44" s="4">
        <f>C44/E44*'[1]Case-mix Adjusted Rate'!$H$86</f>
        <v>9.4438969599999992E-2</v>
      </c>
      <c r="H44" s="4">
        <f t="shared" si="0"/>
        <v>0.1287083333333332</v>
      </c>
      <c r="I44" s="1">
        <f>VLOOKUP(A44,'[2]Jul18-Jun19 OOS'!$A$4:$C$50,3,FALSE)</f>
        <v>1.4745762711864407</v>
      </c>
      <c r="J44" s="4">
        <f t="shared" si="1"/>
        <v>0.13925746364745761</v>
      </c>
    </row>
    <row r="45" spans="1:10" x14ac:dyDescent="0.25">
      <c r="A45" s="1">
        <v>210061</v>
      </c>
      <c r="B45" s="1">
        <v>308</v>
      </c>
      <c r="C45" s="1">
        <v>267</v>
      </c>
      <c r="D45" s="1">
        <v>362</v>
      </c>
      <c r="E45" s="1">
        <v>334</v>
      </c>
      <c r="F45" s="4">
        <f>B45/D45*'[1]Case-mix Adjusted Rate'!$H$86</f>
        <v>9.7513820994475142E-2</v>
      </c>
      <c r="G45" s="4">
        <f>C45/E45*'[1]Case-mix Adjusted Rate'!$H$86</f>
        <v>9.1619691017964078E-2</v>
      </c>
      <c r="H45" s="4">
        <f t="shared" si="0"/>
        <v>-6.0444046970993037E-2</v>
      </c>
      <c r="I45" s="1">
        <f>VLOOKUP(A45,'[2]Jul18-Jun19 OOS'!$A$4:$C$50,3,FALSE)</f>
        <v>1.098360655737705</v>
      </c>
      <c r="J45" s="4">
        <f t="shared" si="1"/>
        <v>0.10063146390497694</v>
      </c>
    </row>
    <row r="46" spans="1:10" x14ac:dyDescent="0.25">
      <c r="A46" s="1">
        <v>210062</v>
      </c>
      <c r="B46" s="1">
        <v>938</v>
      </c>
      <c r="C46" s="1">
        <v>1046</v>
      </c>
      <c r="D46" s="1">
        <v>1124</v>
      </c>
      <c r="E46" s="1">
        <v>1182</v>
      </c>
      <c r="F46" s="4">
        <f>B46/D46*'[1]Case-mix Adjusted Rate'!$H$86</f>
        <v>9.5644622064056939E-2</v>
      </c>
      <c r="G46" s="4">
        <f>C46/E46*'[1]Case-mix Adjusted Rate'!$H$86</f>
        <v>0.10142341658206429</v>
      </c>
      <c r="H46" s="4">
        <f t="shared" si="0"/>
        <v>6.041944014517675E-2</v>
      </c>
      <c r="I46" s="1">
        <f>VLOOKUP(A46,'[2]Jul18-Jun19 OOS'!$A$4:$C$50,3,FALSE)</f>
        <v>1.2743362831858407</v>
      </c>
      <c r="J46" s="4">
        <f t="shared" si="1"/>
        <v>0.12924753971519698</v>
      </c>
    </row>
    <row r="47" spans="1:10" x14ac:dyDescent="0.25">
      <c r="A47" s="1">
        <v>210063</v>
      </c>
      <c r="B47" s="1">
        <v>1247</v>
      </c>
      <c r="C47" s="1">
        <v>1283</v>
      </c>
      <c r="D47" s="1">
        <v>1341</v>
      </c>
      <c r="E47" s="1">
        <v>1314</v>
      </c>
      <c r="F47" s="4">
        <f>B47/D47*'[1]Case-mix Adjusted Rate'!$H$86</f>
        <v>0.10657656137211037</v>
      </c>
      <c r="G47" s="4">
        <f>C47/E47*'[1]Case-mix Adjusted Rate'!$H$86</f>
        <v>0.11190650167427701</v>
      </c>
      <c r="H47" s="4">
        <f t="shared" si="0"/>
        <v>5.001043600531685E-2</v>
      </c>
      <c r="I47" s="1">
        <f>VLOOKUP(A47,'[2]Jul18-Jun19 OOS'!$A$4:$C$50,3,FALSE)</f>
        <v>1.0154798761609907</v>
      </c>
      <c r="J47" s="4">
        <f t="shared" si="1"/>
        <v>0.11363880046180452</v>
      </c>
    </row>
    <row r="48" spans="1:10" x14ac:dyDescent="0.25">
      <c r="A48" s="1">
        <v>210064</v>
      </c>
      <c r="B48" s="1">
        <v>144</v>
      </c>
      <c r="C48" s="1">
        <v>108</v>
      </c>
      <c r="D48" s="1">
        <v>144</v>
      </c>
      <c r="E48" s="1">
        <v>138</v>
      </c>
      <c r="F48" s="4">
        <f>B48/D48*'[1]Case-mix Adjusted Rate'!$H$86</f>
        <v>0.1146104</v>
      </c>
      <c r="G48" s="4">
        <f>C48/E48*'[1]Case-mix Adjusted Rate'!$H$86</f>
        <v>8.9695095652173915E-2</v>
      </c>
      <c r="H48" s="4">
        <f t="shared" si="0"/>
        <v>-0.21739130434782605</v>
      </c>
      <c r="I48" s="1">
        <f>VLOOKUP(A48,'[2]Jul18-Jun19 OOS'!$A$4:$C$50,3,FALSE)</f>
        <v>1</v>
      </c>
      <c r="J48" s="4">
        <f t="shared" si="1"/>
        <v>8.9695095652173915E-2</v>
      </c>
    </row>
    <row r="49" spans="1:10" x14ac:dyDescent="0.25">
      <c r="A49" s="1">
        <v>210065</v>
      </c>
      <c r="B49" s="1">
        <v>451</v>
      </c>
      <c r="C49" s="1">
        <v>500</v>
      </c>
      <c r="D49" s="1">
        <v>436</v>
      </c>
      <c r="E49" s="1">
        <v>514</v>
      </c>
      <c r="F49" s="4">
        <f>B49/D49*'[1]Case-mix Adjusted Rate'!$H$86</f>
        <v>0.11855341834862386</v>
      </c>
      <c r="G49" s="4">
        <f>C49/E49*'[1]Case-mix Adjusted Rate'!$H$86</f>
        <v>0.11148871595330739</v>
      </c>
      <c r="H49" s="4">
        <f t="shared" si="0"/>
        <v>-5.9590878894285937E-2</v>
      </c>
      <c r="I49" s="1">
        <f>VLOOKUP(A49,'[2]Jul18-Jun19 OOS'!$A$4:$C$50,3,FALSE)</f>
        <v>1.0677966101694916</v>
      </c>
      <c r="J49" s="4">
        <f t="shared" si="1"/>
        <v>0.11904727296709094</v>
      </c>
    </row>
  </sheetData>
  <mergeCells count="3">
    <mergeCell ref="B1:C1"/>
    <mergeCell ref="D1:E1"/>
    <mergeCell ref="F1:G1"/>
  </mergeCells>
  <conditionalFormatting sqref="H3:H49">
    <cfRule type="cellIs" dxfId="2" priority="3" stopIfTrue="1" operator="lessThan">
      <formula>-0.075</formula>
    </cfRule>
    <cfRule type="cellIs" dxfId="1" priority="4" operator="lessThan">
      <formula>-0.0307</formula>
    </cfRule>
  </conditionalFormatting>
  <conditionalFormatting sqref="J3:J49">
    <cfRule type="cellIs" dxfId="0" priority="2" operator="lessThan">
      <formula>0.1123</formula>
    </cfRule>
  </conditionalFormatting>
  <pageMargins left="0.25" right="0.25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9B9BA-6E51-4B0C-A3C6-4A9F1E80B229}"/>
</file>

<file path=customXml/itemProps2.xml><?xml version="1.0" encoding="utf-8"?>
<ds:datastoreItem xmlns:ds="http://schemas.openxmlformats.org/officeDocument/2006/customXml" ds:itemID="{7E3CBBEC-0153-42CB-8731-966ABB11E0F3}"/>
</file>

<file path=customXml/itemProps3.xml><?xml version="1.0" encoding="utf-8"?>
<ds:datastoreItem xmlns:ds="http://schemas.openxmlformats.org/officeDocument/2006/customXml" ds:itemID="{6677B273-AA2A-4C53-A801-182A0DD892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CMARR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Andi Zumbrum</dc:creator>
  <cp:lastModifiedBy>Andi Zumbrum</cp:lastModifiedBy>
  <cp:lastPrinted>2019-12-17T22:25:16Z</cp:lastPrinted>
  <dcterms:created xsi:type="dcterms:W3CDTF">2019-12-17T22:13:52Z</dcterms:created>
  <dcterms:modified xsi:type="dcterms:W3CDTF">2019-12-18T21:35:06Z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