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externalReferences>
    <externalReference r:id="rId4"/>
  </externalReferences>
  <definedNames>
    <definedName name="hospid2">'[1]Hosp. I.D.'!$A$5:$C$66</definedName>
  </definedNames>
  <calcPr fullCalcOnLoad="1"/>
</workbook>
</file>

<file path=xl/sharedStrings.xml><?xml version="1.0" encoding="utf-8"?>
<sst xmlns="http://schemas.openxmlformats.org/spreadsheetml/2006/main" count="142" uniqueCount="137">
  <si>
    <t>HEALTH SERVICES COST REVIEW COMMISSION</t>
  </si>
  <si>
    <t>CALCULATION OF USER FEES</t>
  </si>
  <si>
    <t>FYE 2016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</si>
  <si>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</si>
  <si>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</si>
  <si>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</si>
  <si>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</si>
  <si>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</si>
  <si>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</si>
  <si>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</si>
  <si>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</si>
  <si>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</si>
  <si>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>REVENUE</t>
  </si>
  <si>
    <t xml:space="preserve">  REVENUE</t>
  </si>
  <si>
    <t>Fee Assessed</t>
  </si>
  <si>
    <t>Fee Rounded</t>
  </si>
  <si>
    <t>0023</t>
  </si>
  <si>
    <t>0061</t>
  </si>
  <si>
    <t>0013</t>
  </si>
  <si>
    <t>0039</t>
  </si>
  <si>
    <t>0033</t>
  </si>
  <si>
    <t>0051</t>
  </si>
  <si>
    <t>0060</t>
  </si>
  <si>
    <t>0005</t>
  </si>
  <si>
    <t>0017</t>
  </si>
  <si>
    <t>0044</t>
  </si>
  <si>
    <t>0048</t>
  </si>
  <si>
    <t>0029</t>
  </si>
  <si>
    <t>0009</t>
  </si>
  <si>
    <t>0006</t>
  </si>
  <si>
    <t>0004</t>
  </si>
  <si>
    <t>0065</t>
  </si>
  <si>
    <t>0055</t>
  </si>
  <si>
    <t>0045</t>
  </si>
  <si>
    <t>0015</t>
  </si>
  <si>
    <t>2004</t>
  </si>
  <si>
    <t>0034</t>
  </si>
  <si>
    <t>0018</t>
  </si>
  <si>
    <t>0062</t>
  </si>
  <si>
    <t>0028</t>
  </si>
  <si>
    <t>0024</t>
  </si>
  <si>
    <t>0008</t>
  </si>
  <si>
    <t>0001</t>
  </si>
  <si>
    <t>0040</t>
  </si>
  <si>
    <t>0019</t>
  </si>
  <si>
    <t>0003</t>
  </si>
  <si>
    <t>5050</t>
  </si>
  <si>
    <t>0012</t>
  </si>
  <si>
    <t>0011</t>
  </si>
  <si>
    <t>0022</t>
  </si>
  <si>
    <t>0032</t>
  </si>
  <si>
    <t>8994</t>
  </si>
  <si>
    <t>8992</t>
  </si>
  <si>
    <t>0043</t>
  </si>
  <si>
    <t>0035</t>
  </si>
  <si>
    <t>0002</t>
  </si>
  <si>
    <t>0038</t>
  </si>
  <si>
    <t>2001</t>
  </si>
  <si>
    <t>0030</t>
  </si>
  <si>
    <t>0010</t>
  </si>
  <si>
    <t>0037</t>
  </si>
  <si>
    <t>0063</t>
  </si>
  <si>
    <t>0049</t>
  </si>
  <si>
    <t>0016</t>
  </si>
  <si>
    <t>0027</t>
  </si>
  <si>
    <t>GROUP SUB-TOTAL</t>
  </si>
  <si>
    <t>3478</t>
  </si>
  <si>
    <t>4013</t>
  </si>
  <si>
    <t>3029</t>
  </si>
  <si>
    <t>4003</t>
  </si>
  <si>
    <t>5034</t>
  </si>
  <si>
    <t>4000</t>
  </si>
  <si>
    <t>STATE TOTAL</t>
  </si>
  <si>
    <t>ü</t>
  </si>
  <si>
    <t>Levindale</t>
  </si>
  <si>
    <t>Holy Cross Hospital @ Germantown (1)</t>
  </si>
  <si>
    <t>Notes</t>
  </si>
  <si>
    <t>2) Bowie FSE revenue of $16,513,400 added to Prince George's Revenue of $267,282,400 for a total of $283,795,800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</si>
  <si>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</si>
  <si>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</si>
  <si>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</si>
  <si>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</si>
  <si>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</si>
  <si>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</si>
  <si>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</si>
  <si>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</si>
  <si>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</si>
  <si>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</si>
  <si>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</si>
  <si>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</si>
  <si>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</si>
  <si>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</si>
  <si>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</si>
  <si>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</si>
  <si>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</si>
  <si>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</si>
  <si>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</si>
  <si>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</si>
  <si>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</si>
  <si>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</si>
  <si>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</si>
  <si>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</si>
  <si>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</si>
  <si>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</si>
  <si>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</si>
  <si>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</si>
  <si>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</si>
  <si>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</si>
  <si>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</si>
  <si>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</si>
  <si>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</si>
  <si>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</si>
  <si>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</si>
  <si>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</si>
  <si>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</si>
  <si>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</si>
  <si>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</si>
  <si>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</si>
  <si>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</si>
  <si>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</si>
  <si>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</si>
  <si>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</si>
  <si>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</si>
  <si>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</si>
  <si>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</si>
  <si>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Shady Grove Adventist Hospital (3)</t>
  </si>
  <si>
    <t xml:space="preserve">4) Queen Anne's FSE revenue $5,190,800 added to UMSHS Easton revenue of $187,483,400 total = $192,674,200 </t>
  </si>
  <si>
    <t xml:space="preserve">3) Germantown FSE revenue $14,059,900 added to Shady Grove's revenue of $383,323,300 total = $397,383,200  </t>
  </si>
  <si>
    <t>1) 12 months of data not available.  Assessment made based on data for 4 months available at the time then annualized</t>
  </si>
  <si>
    <t>Adventist Behavioral Health - Eastern Shore</t>
  </si>
  <si>
    <t>Adventist Behavioral Health - Rockville</t>
  </si>
  <si>
    <t>Brook Lane Health Services</t>
  </si>
  <si>
    <t>Mt. Washington Pediatric Hospital</t>
  </si>
  <si>
    <t>Sheppard &amp; Enoch Pratt Hospital</t>
  </si>
  <si>
    <t>Adventist Rehab. Hospital of MD (5))</t>
  </si>
  <si>
    <t>5) Fees to be added to Shady Grove Hospital Fees</t>
  </si>
  <si>
    <t>Psychiatric and Specialty Hospitals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</si>
</sst>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;;;"/>
    <numFmt numFmtId="166" formatCode="[$$-409]#,##0"/>
    <numFmt numFmtId="167" formatCode="[$$-409]#,##0.00"/>
    <numFmt numFmtId="168" formatCode="[$$-409]#,##0;[Red]\-[$$-409]#,##0"/>
    <numFmt numFmtId="169" formatCode="[$USD]\ #,##0;[Red]\-[$USD]\ #,##0"/>
    <numFmt numFmtId="170" formatCode="[$USD]\ #,##0"/>
    <numFmt numFmtId="171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sz val="14"/>
      <color indexed="12"/>
      <name val="Courier New"/>
      <family val="3"/>
    </font>
    <font>
      <b/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 hidden="1"/>
    </xf>
    <xf numFmtId="164" fontId="5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8" fillId="33" borderId="0" xfId="0" applyNumberFormat="1" applyFont="1" applyFill="1" applyAlignment="1">
      <alignment horizontal="center"/>
    </xf>
    <xf numFmtId="0" fontId="9" fillId="34" borderId="0" xfId="0" applyNumberFormat="1" applyFont="1" applyFill="1" applyAlignment="1">
      <alignment horizontal="center"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30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64" fontId="6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Y%202016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B68" sqref="B68"/>
    </sheetView>
  </sheetViews>
  <sheetFormatPr defaultColWidth="9.140625" defaultRowHeight="15"/>
  <cols>
    <col min="2" max="2" width="70.57421875" style="0" bestFit="1" customWidth="1"/>
    <col min="3" max="3" width="17.28125" style="0" bestFit="1" customWidth="1"/>
    <col min="4" max="4" width="24.140625" style="0" bestFit="1" customWidth="1"/>
    <col min="5" max="5" width="17.28125" style="0" bestFit="1" customWidth="1"/>
    <col min="6" max="6" width="15.00390625" style="0" bestFit="1" customWidth="1"/>
    <col min="7" max="7" width="19.28125" style="0" bestFit="1" customWidth="1"/>
    <col min="8" max="8" width="17.8515625" style="0" bestFit="1" customWidth="1"/>
  </cols>
  <sheetData>
    <row r="1" spans="1:8" ht="30">
      <c r="A1" s="1"/>
      <c r="B1" s="2" t="s">
        <v>0</v>
      </c>
      <c r="C1" s="3"/>
      <c r="D1" s="4"/>
      <c r="E1" s="3"/>
      <c r="F1" s="3"/>
      <c r="G1" s="3"/>
      <c r="H1" s="5"/>
    </row>
    <row r="2" spans="1:8" ht="18">
      <c r="A2" s="1"/>
      <c r="B2" s="6" t="s">
        <v>1</v>
      </c>
      <c r="C2" s="3"/>
      <c r="D2" s="4"/>
      <c r="E2" s="3"/>
      <c r="F2" s="3"/>
      <c r="G2" s="3"/>
      <c r="H2" s="3"/>
    </row>
    <row r="3" spans="1:8" ht="18">
      <c r="A3" s="1"/>
      <c r="B3" s="6" t="s">
        <v>2</v>
      </c>
      <c r="C3" s="3"/>
      <c r="D3" s="4"/>
      <c r="E3" s="3"/>
      <c r="F3" s="3"/>
      <c r="G3" s="3"/>
      <c r="H3" s="3"/>
    </row>
    <row r="4" spans="1:8" ht="18">
      <c r="A4" s="1"/>
      <c r="B4" s="7"/>
      <c r="C4" s="8"/>
      <c r="D4" s="9"/>
      <c r="E4" s="8"/>
      <c r="F4" s="8"/>
      <c r="G4" s="1"/>
      <c r="H4" s="1"/>
    </row>
    <row r="5" spans="1:8" ht="17.25">
      <c r="A5" s="1"/>
      <c r="B5" s="1"/>
      <c r="C5" s="1"/>
      <c r="D5" s="10" t="s">
        <v>3</v>
      </c>
      <c r="E5" s="11">
        <v>10450000</v>
      </c>
      <c r="F5" s="8"/>
      <c r="G5" s="1"/>
      <c r="H5" s="1"/>
    </row>
    <row r="6" spans="1:8" ht="17.25">
      <c r="A6" s="1"/>
      <c r="B6" s="1"/>
      <c r="C6" s="1"/>
      <c r="D6" s="10" t="s">
        <v>4</v>
      </c>
      <c r="E6" s="12">
        <f>E5/2</f>
        <v>5225000</v>
      </c>
      <c r="F6" s="8"/>
      <c r="G6" s="1"/>
      <c r="H6" s="1"/>
    </row>
    <row r="7" spans="1:8" ht="17.25">
      <c r="A7" s="1"/>
      <c r="B7" s="1"/>
      <c r="C7" s="1"/>
      <c r="D7" s="10"/>
      <c r="E7" s="12"/>
      <c r="F7" s="8"/>
      <c r="G7" s="1"/>
      <c r="H7" s="42" t="s">
        <v>73</v>
      </c>
    </row>
    <row r="8" spans="1:8" ht="17.25">
      <c r="A8" s="1"/>
      <c r="B8" s="1"/>
      <c r="C8" s="8"/>
      <c r="D8" s="9"/>
      <c r="E8" s="13" t="s">
        <v>5</v>
      </c>
      <c r="F8" s="13" t="s">
        <v>5</v>
      </c>
      <c r="G8" s="14"/>
      <c r="H8" s="14"/>
    </row>
    <row r="9" spans="1:8" ht="17.25">
      <c r="A9" s="1" t="s">
        <v>6</v>
      </c>
      <c r="B9" s="1"/>
      <c r="C9" s="8"/>
      <c r="D9" s="9"/>
      <c r="E9" s="13" t="s">
        <v>7</v>
      </c>
      <c r="F9" s="13" t="s">
        <v>7</v>
      </c>
      <c r="G9" s="15" t="s">
        <v>8</v>
      </c>
      <c r="H9" s="15" t="s">
        <v>8</v>
      </c>
    </row>
    <row r="10" spans="1:8" ht="18" thickBot="1">
      <c r="A10" s="1" t="s">
        <v>9</v>
      </c>
      <c r="B10" s="8" t="s">
        <v>10</v>
      </c>
      <c r="C10" s="16" t="s">
        <v>11</v>
      </c>
      <c r="D10" s="17" t="s">
        <v>12</v>
      </c>
      <c r="E10" s="13" t="s">
        <v>11</v>
      </c>
      <c r="F10" s="13" t="s">
        <v>13</v>
      </c>
      <c r="G10" s="18" t="s">
        <v>14</v>
      </c>
      <c r="H10" s="18" t="s">
        <v>15</v>
      </c>
    </row>
    <row r="11" spans="1:8" ht="18">
      <c r="A11" s="19"/>
      <c r="B11" s="20"/>
      <c r="C11" s="21"/>
      <c r="D11" s="22"/>
      <c r="E11" s="23"/>
      <c r="F11" s="23"/>
      <c r="G11" s="24"/>
      <c r="H11" s="21"/>
    </row>
    <row r="12" spans="1:8" ht="17.25">
      <c r="A12" s="25" t="s">
        <v>16</v>
      </c>
      <c r="B12" s="8" t="s">
        <v>78</v>
      </c>
      <c r="C12" s="26">
        <v>26816</v>
      </c>
      <c r="D12" s="27">
        <v>554132400</v>
      </c>
      <c r="E12" s="28">
        <f aca="true" t="shared" si="0" ref="E12:E43">(C12/C$81)*$E$6</f>
        <v>233210.9413750287</v>
      </c>
      <c r="F12" s="28">
        <f aca="true" t="shared" si="1" ref="F12:F43">(D12/D$81)*$E$6</f>
        <v>182248.339945577</v>
      </c>
      <c r="G12" s="29">
        <f aca="true" t="shared" si="2" ref="G12:G61">E12+F12</f>
        <v>415459.28132060566</v>
      </c>
      <c r="H12" s="30">
        <f aca="true" t="shared" si="3" ref="H12:H61">ROUND(G12,0)</f>
        <v>415459</v>
      </c>
    </row>
    <row r="13" spans="1:8" ht="17.25">
      <c r="A13" s="25" t="s">
        <v>17</v>
      </c>
      <c r="B13" s="8" t="s">
        <v>79</v>
      </c>
      <c r="C13" s="26">
        <v>3342</v>
      </c>
      <c r="D13" s="27">
        <v>102693200</v>
      </c>
      <c r="E13" s="28">
        <f t="shared" si="0"/>
        <v>29064.400584551982</v>
      </c>
      <c r="F13" s="28">
        <f t="shared" si="1"/>
        <v>33774.7174207809</v>
      </c>
      <c r="G13" s="29">
        <f t="shared" si="2"/>
        <v>62839.118005332886</v>
      </c>
      <c r="H13" s="30">
        <f t="shared" si="3"/>
        <v>62839</v>
      </c>
    </row>
    <row r="14" spans="1:8" ht="17.25">
      <c r="A14" s="25" t="s">
        <v>18</v>
      </c>
      <c r="B14" s="8" t="s">
        <v>80</v>
      </c>
      <c r="C14" s="26">
        <v>4660</v>
      </c>
      <c r="D14" s="27">
        <v>129714300</v>
      </c>
      <c r="E14" s="28">
        <f t="shared" si="0"/>
        <v>40526.662694198756</v>
      </c>
      <c r="F14" s="28">
        <f t="shared" si="1"/>
        <v>42661.67407320446</v>
      </c>
      <c r="G14" s="29">
        <f t="shared" si="2"/>
        <v>83188.3367674032</v>
      </c>
      <c r="H14" s="30">
        <f t="shared" si="3"/>
        <v>83188</v>
      </c>
    </row>
    <row r="15" spans="1:8" ht="17.25">
      <c r="A15" s="25" t="s">
        <v>19</v>
      </c>
      <c r="B15" s="8" t="s">
        <v>81</v>
      </c>
      <c r="C15" s="26">
        <v>5756</v>
      </c>
      <c r="D15" s="27">
        <v>141935300</v>
      </c>
      <c r="E15" s="28">
        <f t="shared" si="0"/>
        <v>50058.25546519485</v>
      </c>
      <c r="F15" s="28">
        <f t="shared" si="1"/>
        <v>46681.03291682179</v>
      </c>
      <c r="G15" s="29">
        <f t="shared" si="2"/>
        <v>96739.28838201665</v>
      </c>
      <c r="H15" s="30">
        <f t="shared" si="3"/>
        <v>96739</v>
      </c>
    </row>
    <row r="16" spans="1:8" ht="17.25">
      <c r="A16" s="25" t="s">
        <v>20</v>
      </c>
      <c r="B16" s="8" t="s">
        <v>82</v>
      </c>
      <c r="C16" s="26">
        <v>11220</v>
      </c>
      <c r="D16" s="27">
        <v>251985400</v>
      </c>
      <c r="E16" s="28">
        <f t="shared" si="0"/>
        <v>97577.07198045279</v>
      </c>
      <c r="F16" s="28">
        <f t="shared" si="1"/>
        <v>82875.35765914824</v>
      </c>
      <c r="G16" s="29">
        <f t="shared" si="2"/>
        <v>180452.42963960103</v>
      </c>
      <c r="H16" s="30">
        <f t="shared" si="3"/>
        <v>180452</v>
      </c>
    </row>
    <row r="17" spans="1:8" ht="17.25">
      <c r="A17" s="25" t="s">
        <v>21</v>
      </c>
      <c r="B17" s="8" t="s">
        <v>83</v>
      </c>
      <c r="C17" s="26">
        <v>9709</v>
      </c>
      <c r="D17" s="27">
        <v>222145400</v>
      </c>
      <c r="E17" s="28">
        <f t="shared" si="0"/>
        <v>84436.3450854025</v>
      </c>
      <c r="F17" s="28">
        <f t="shared" si="1"/>
        <v>73061.2943342533</v>
      </c>
      <c r="G17" s="29">
        <f t="shared" si="2"/>
        <v>157497.63941965578</v>
      </c>
      <c r="H17" s="30">
        <f t="shared" si="3"/>
        <v>157498</v>
      </c>
    </row>
    <row r="18" spans="1:8" ht="17.25">
      <c r="A18" s="25" t="s">
        <v>22</v>
      </c>
      <c r="B18" s="8" t="s">
        <v>84</v>
      </c>
      <c r="C18" s="26">
        <v>2177</v>
      </c>
      <c r="D18" s="27">
        <v>48565970</v>
      </c>
      <c r="E18" s="28">
        <f t="shared" si="0"/>
        <v>18932.734911002295</v>
      </c>
      <c r="F18" s="28">
        <f t="shared" si="1"/>
        <v>15972.838639911139</v>
      </c>
      <c r="G18" s="29">
        <f t="shared" si="2"/>
        <v>34905.57355091343</v>
      </c>
      <c r="H18" s="30">
        <f t="shared" si="3"/>
        <v>34906</v>
      </c>
    </row>
    <row r="19" spans="1:8" ht="17.25">
      <c r="A19" s="25" t="s">
        <v>23</v>
      </c>
      <c r="B19" s="8" t="s">
        <v>85</v>
      </c>
      <c r="C19" s="26">
        <v>16383</v>
      </c>
      <c r="D19" s="27">
        <v>339660800</v>
      </c>
      <c r="E19" s="28">
        <f t="shared" si="0"/>
        <v>142478.1791671799</v>
      </c>
      <c r="F19" s="28">
        <f t="shared" si="1"/>
        <v>111710.87802226805</v>
      </c>
      <c r="G19" s="29">
        <f t="shared" si="2"/>
        <v>254189.05718944792</v>
      </c>
      <c r="H19" s="30">
        <f t="shared" si="3"/>
        <v>254189</v>
      </c>
    </row>
    <row r="20" spans="1:8" ht="17.25">
      <c r="A20" s="25" t="s">
        <v>24</v>
      </c>
      <c r="B20" s="8" t="s">
        <v>86</v>
      </c>
      <c r="C20" s="26">
        <v>1865</v>
      </c>
      <c r="D20" s="27">
        <v>45202600</v>
      </c>
      <c r="E20" s="28">
        <f t="shared" si="0"/>
        <v>16219.361786412162</v>
      </c>
      <c r="F20" s="28">
        <f t="shared" si="1"/>
        <v>14866.66148960779</v>
      </c>
      <c r="G20" s="29">
        <f t="shared" si="2"/>
        <v>31086.02327601995</v>
      </c>
      <c r="H20" s="30">
        <f t="shared" si="3"/>
        <v>31086</v>
      </c>
    </row>
    <row r="21" spans="1:8" ht="17.25">
      <c r="A21" s="25" t="s">
        <v>25</v>
      </c>
      <c r="B21" s="8" t="s">
        <v>87</v>
      </c>
      <c r="C21" s="26">
        <v>16896</v>
      </c>
      <c r="D21" s="27">
        <v>426965000</v>
      </c>
      <c r="E21" s="28">
        <f t="shared" si="0"/>
        <v>146939.5907470348</v>
      </c>
      <c r="F21" s="28">
        <f t="shared" si="1"/>
        <v>140424.31459496554</v>
      </c>
      <c r="G21" s="29">
        <f t="shared" si="2"/>
        <v>287363.9053420003</v>
      </c>
      <c r="H21" s="30">
        <f t="shared" si="3"/>
        <v>287364</v>
      </c>
    </row>
    <row r="22" spans="1:8" ht="17.25">
      <c r="A22" s="25" t="s">
        <v>26</v>
      </c>
      <c r="B22" s="8" t="s">
        <v>88</v>
      </c>
      <c r="C22" s="26">
        <v>16270</v>
      </c>
      <c r="D22" s="27">
        <v>281805600</v>
      </c>
      <c r="E22" s="28">
        <f t="shared" si="0"/>
        <v>141495.4510803892</v>
      </c>
      <c r="F22" s="28">
        <f t="shared" si="1"/>
        <v>92682.90897151528</v>
      </c>
      <c r="G22" s="29">
        <f t="shared" si="2"/>
        <v>234178.36005190448</v>
      </c>
      <c r="H22" s="30">
        <f t="shared" si="3"/>
        <v>234178</v>
      </c>
    </row>
    <row r="23" spans="1:8" ht="17.25">
      <c r="A23" s="25" t="s">
        <v>27</v>
      </c>
      <c r="B23" s="8" t="s">
        <v>89</v>
      </c>
      <c r="C23" s="26">
        <v>20529</v>
      </c>
      <c r="D23" s="27">
        <v>605106300</v>
      </c>
      <c r="E23" s="28">
        <f t="shared" si="0"/>
        <v>178534.73357279104</v>
      </c>
      <c r="F23" s="28">
        <f t="shared" si="1"/>
        <v>199013.12153126276</v>
      </c>
      <c r="G23" s="29">
        <f t="shared" si="2"/>
        <v>377547.8551040538</v>
      </c>
      <c r="H23" s="30">
        <f t="shared" si="3"/>
        <v>377548</v>
      </c>
    </row>
    <row r="24" spans="1:8" ht="17.25">
      <c r="A24" s="25" t="s">
        <v>28</v>
      </c>
      <c r="B24" s="8" t="s">
        <v>90</v>
      </c>
      <c r="C24" s="26">
        <v>48101</v>
      </c>
      <c r="D24" s="27">
        <v>2172517900</v>
      </c>
      <c r="E24" s="28">
        <f t="shared" si="0"/>
        <v>418320.3867497112</v>
      </c>
      <c r="F24" s="28">
        <f t="shared" si="1"/>
        <v>714518.3728239877</v>
      </c>
      <c r="G24" s="29">
        <f t="shared" si="2"/>
        <v>1132838.759573699</v>
      </c>
      <c r="H24" s="30">
        <f t="shared" si="3"/>
        <v>1132839</v>
      </c>
    </row>
    <row r="25" spans="1:8" ht="17.25">
      <c r="A25" s="14" t="s">
        <v>29</v>
      </c>
      <c r="B25" s="8" t="s">
        <v>91</v>
      </c>
      <c r="C25" s="26">
        <v>2351</v>
      </c>
      <c r="D25" s="27">
        <v>53719100</v>
      </c>
      <c r="E25" s="28">
        <f t="shared" si="0"/>
        <v>20445.96223048525</v>
      </c>
      <c r="F25" s="28">
        <f t="shared" si="1"/>
        <v>17667.649100414354</v>
      </c>
      <c r="G25" s="29">
        <f t="shared" si="2"/>
        <v>38113.6113308996</v>
      </c>
      <c r="H25" s="30">
        <f t="shared" si="3"/>
        <v>38114</v>
      </c>
    </row>
    <row r="26" spans="1:8" ht="17.25">
      <c r="A26" s="14" t="s">
        <v>30</v>
      </c>
      <c r="B26" s="8" t="s">
        <v>92</v>
      </c>
      <c r="C26" s="26">
        <v>27507</v>
      </c>
      <c r="D26" s="27">
        <v>468876700</v>
      </c>
      <c r="E26" s="28">
        <f t="shared" si="0"/>
        <v>239220.36710929725</v>
      </c>
      <c r="F26" s="28">
        <f t="shared" si="1"/>
        <v>154208.6335579012</v>
      </c>
      <c r="G26" s="29">
        <f t="shared" si="2"/>
        <v>393429.00066719844</v>
      </c>
      <c r="H26" s="30">
        <f t="shared" si="3"/>
        <v>393429</v>
      </c>
    </row>
    <row r="27" spans="1:8" ht="17.25">
      <c r="A27" s="31" t="s">
        <v>31</v>
      </c>
      <c r="B27" s="8" t="s">
        <v>75</v>
      </c>
      <c r="C27" s="26">
        <v>3957</v>
      </c>
      <c r="D27" s="27">
        <v>56522307</v>
      </c>
      <c r="E27" s="28">
        <f t="shared" si="0"/>
        <v>34412.8764551383</v>
      </c>
      <c r="F27" s="28">
        <f t="shared" si="1"/>
        <v>18589.594509623093</v>
      </c>
      <c r="G27" s="29">
        <f t="shared" si="2"/>
        <v>53002.47096476139</v>
      </c>
      <c r="H27" s="30">
        <f t="shared" si="3"/>
        <v>53002</v>
      </c>
    </row>
    <row r="28" spans="1:8" ht="17.25">
      <c r="A28" s="25" t="s">
        <v>32</v>
      </c>
      <c r="B28" s="8" t="s">
        <v>93</v>
      </c>
      <c r="C28" s="26">
        <v>5494</v>
      </c>
      <c r="D28" s="27">
        <v>118865000</v>
      </c>
      <c r="E28" s="28">
        <f t="shared" si="0"/>
        <v>47779.71777723776</v>
      </c>
      <c r="F28" s="28">
        <f t="shared" si="1"/>
        <v>39093.45298638198</v>
      </c>
      <c r="G28" s="29">
        <f t="shared" si="2"/>
        <v>86873.17076361974</v>
      </c>
      <c r="H28" s="30">
        <f t="shared" si="3"/>
        <v>86873</v>
      </c>
    </row>
    <row r="29" spans="1:8" ht="17.25">
      <c r="A29" s="43">
        <v>5033</v>
      </c>
      <c r="B29" s="8" t="s">
        <v>74</v>
      </c>
      <c r="C29" s="26">
        <v>1315</v>
      </c>
      <c r="D29" s="27">
        <v>54541800</v>
      </c>
      <c r="E29" s="28">
        <f t="shared" si="0"/>
        <v>11436.17198344879</v>
      </c>
      <c r="F29" s="28">
        <f t="shared" si="1"/>
        <v>17938.22650984435</v>
      </c>
      <c r="G29" s="29">
        <f t="shared" si="2"/>
        <v>29374.39849329314</v>
      </c>
      <c r="H29" s="30">
        <f t="shared" si="3"/>
        <v>29374</v>
      </c>
    </row>
    <row r="30" spans="1:8" ht="17.25">
      <c r="A30" s="25" t="s">
        <v>33</v>
      </c>
      <c r="B30" s="8" t="s">
        <v>94</v>
      </c>
      <c r="C30" s="26">
        <v>321</v>
      </c>
      <c r="D30" s="27">
        <v>16638000</v>
      </c>
      <c r="E30" s="28">
        <f t="shared" si="0"/>
        <v>2791.6435031840774</v>
      </c>
      <c r="F30" s="28">
        <f t="shared" si="1"/>
        <v>5472.06386057648</v>
      </c>
      <c r="G30" s="29">
        <f t="shared" si="2"/>
        <v>8263.707363760557</v>
      </c>
      <c r="H30" s="30">
        <f t="shared" si="3"/>
        <v>8264</v>
      </c>
    </row>
    <row r="31" spans="1:8" ht="17.25">
      <c r="A31" s="25" t="s">
        <v>34</v>
      </c>
      <c r="B31" s="8" t="s">
        <v>95</v>
      </c>
      <c r="C31" s="26">
        <v>21804</v>
      </c>
      <c r="D31" s="27">
        <v>486467000</v>
      </c>
      <c r="E31" s="28">
        <f t="shared" si="0"/>
        <v>189623.0372069334</v>
      </c>
      <c r="F31" s="28">
        <f t="shared" si="1"/>
        <v>159993.89890990857</v>
      </c>
      <c r="G31" s="29">
        <f t="shared" si="2"/>
        <v>349616.936116842</v>
      </c>
      <c r="H31" s="30">
        <f t="shared" si="3"/>
        <v>349617</v>
      </c>
    </row>
    <row r="32" spans="1:8" ht="17.25">
      <c r="A32" s="25" t="s">
        <v>35</v>
      </c>
      <c r="B32" s="8" t="s">
        <v>96</v>
      </c>
      <c r="C32" s="26">
        <v>11759</v>
      </c>
      <c r="D32" s="27">
        <v>299250000</v>
      </c>
      <c r="E32" s="28">
        <f t="shared" si="0"/>
        <v>102264.5979873569</v>
      </c>
      <c r="F32" s="28">
        <f t="shared" si="1"/>
        <v>98420.18934231949</v>
      </c>
      <c r="G32" s="29">
        <f t="shared" si="2"/>
        <v>200684.7873296764</v>
      </c>
      <c r="H32" s="30">
        <f t="shared" si="3"/>
        <v>200685</v>
      </c>
    </row>
    <row r="33" spans="1:8" ht="17.25">
      <c r="A33" s="25" t="s">
        <v>36</v>
      </c>
      <c r="B33" s="8" t="s">
        <v>97</v>
      </c>
      <c r="C33" s="26">
        <v>7624</v>
      </c>
      <c r="D33" s="27">
        <v>205146300</v>
      </c>
      <c r="E33" s="28">
        <f t="shared" si="0"/>
        <v>66303.707377805</v>
      </c>
      <c r="F33" s="28">
        <f t="shared" si="1"/>
        <v>67470.46846742282</v>
      </c>
      <c r="G33" s="29">
        <f t="shared" si="2"/>
        <v>133774.17584522782</v>
      </c>
      <c r="H33" s="30">
        <f t="shared" si="3"/>
        <v>133774</v>
      </c>
    </row>
    <row r="34" spans="1:8" ht="17.25">
      <c r="A34" s="25" t="s">
        <v>37</v>
      </c>
      <c r="B34" s="8" t="s">
        <v>98</v>
      </c>
      <c r="C34" s="26">
        <v>8230</v>
      </c>
      <c r="D34" s="27">
        <v>167893100</v>
      </c>
      <c r="E34" s="28">
        <f t="shared" si="0"/>
        <v>71573.91286979738</v>
      </c>
      <c r="F34" s="28">
        <f t="shared" si="1"/>
        <v>55218.28134091556</v>
      </c>
      <c r="G34" s="29">
        <f t="shared" si="2"/>
        <v>126792.19421071294</v>
      </c>
      <c r="H34" s="30">
        <f t="shared" si="3"/>
        <v>126792</v>
      </c>
    </row>
    <row r="35" spans="1:8" ht="17.25">
      <c r="A35" s="1" t="s">
        <v>38</v>
      </c>
      <c r="B35" s="8" t="s">
        <v>99</v>
      </c>
      <c r="C35" s="26">
        <v>13178</v>
      </c>
      <c r="D35" s="27">
        <v>261812300</v>
      </c>
      <c r="E35" s="28">
        <f t="shared" si="0"/>
        <v>114605.2276790024</v>
      </c>
      <c r="F35" s="28">
        <f t="shared" si="1"/>
        <v>86107.32209907487</v>
      </c>
      <c r="G35" s="29">
        <f t="shared" si="2"/>
        <v>200712.5497780773</v>
      </c>
      <c r="H35" s="30">
        <f t="shared" si="3"/>
        <v>200713</v>
      </c>
    </row>
    <row r="36" spans="1:8" ht="17.25">
      <c r="A36" s="25" t="s">
        <v>39</v>
      </c>
      <c r="B36" s="8" t="s">
        <v>100</v>
      </c>
      <c r="C36" s="26">
        <v>6681</v>
      </c>
      <c r="D36" s="27">
        <v>157936000</v>
      </c>
      <c r="E36" s="28">
        <f t="shared" si="0"/>
        <v>58102.711042905976</v>
      </c>
      <c r="F36" s="28">
        <f t="shared" si="1"/>
        <v>51943.495485275096</v>
      </c>
      <c r="G36" s="29">
        <f t="shared" si="2"/>
        <v>110046.20652818106</v>
      </c>
      <c r="H36" s="30">
        <f t="shared" si="3"/>
        <v>110046</v>
      </c>
    </row>
    <row r="37" spans="1:8" ht="17.25">
      <c r="A37" s="25" t="s">
        <v>40</v>
      </c>
      <c r="B37" s="8" t="s">
        <v>101</v>
      </c>
      <c r="C37" s="26">
        <v>12811</v>
      </c>
      <c r="D37" s="27">
        <v>415164300</v>
      </c>
      <c r="E37" s="28">
        <f t="shared" si="0"/>
        <v>111413.53557411593</v>
      </c>
      <c r="F37" s="28">
        <f t="shared" si="1"/>
        <v>136543.18801728165</v>
      </c>
      <c r="G37" s="29">
        <f t="shared" si="2"/>
        <v>247956.72359139757</v>
      </c>
      <c r="H37" s="30">
        <f t="shared" si="3"/>
        <v>247957</v>
      </c>
    </row>
    <row r="38" spans="1:8" ht="17.25">
      <c r="A38" s="25" t="s">
        <v>41</v>
      </c>
      <c r="B38" s="8" t="s">
        <v>102</v>
      </c>
      <c r="C38" s="26">
        <v>15231</v>
      </c>
      <c r="D38" s="27">
        <v>489187300</v>
      </c>
      <c r="E38" s="28">
        <f t="shared" si="0"/>
        <v>132459.57070715478</v>
      </c>
      <c r="F38" s="28">
        <f t="shared" si="1"/>
        <v>160888.57707554902</v>
      </c>
      <c r="G38" s="29">
        <f t="shared" si="2"/>
        <v>293348.1477827038</v>
      </c>
      <c r="H38" s="30">
        <f t="shared" si="3"/>
        <v>293348</v>
      </c>
    </row>
    <row r="39" spans="1:8" ht="17.25">
      <c r="A39" s="25" t="s">
        <v>42</v>
      </c>
      <c r="B39" s="8" t="s">
        <v>103</v>
      </c>
      <c r="C39" s="26">
        <v>16542</v>
      </c>
      <c r="D39" s="27">
        <v>305141600</v>
      </c>
      <c r="E39" s="28">
        <f t="shared" si="0"/>
        <v>143860.95585567292</v>
      </c>
      <c r="F39" s="28">
        <f t="shared" si="1"/>
        <v>100357.87484784734</v>
      </c>
      <c r="G39" s="29">
        <f t="shared" si="2"/>
        <v>244218.83070352027</v>
      </c>
      <c r="H39" s="30">
        <f t="shared" si="3"/>
        <v>244219</v>
      </c>
    </row>
    <row r="40" spans="1:8" ht="17.25">
      <c r="A40" s="25" t="s">
        <v>43</v>
      </c>
      <c r="B40" s="8" t="s">
        <v>104</v>
      </c>
      <c r="C40" s="26">
        <v>12403</v>
      </c>
      <c r="D40" s="27">
        <v>249134500</v>
      </c>
      <c r="E40" s="28">
        <f t="shared" si="0"/>
        <v>107865.27841119037</v>
      </c>
      <c r="F40" s="28">
        <f t="shared" si="1"/>
        <v>81937.72652198529</v>
      </c>
      <c r="G40" s="29">
        <f t="shared" si="2"/>
        <v>189803.00493317566</v>
      </c>
      <c r="H40" s="30">
        <f t="shared" si="3"/>
        <v>189803</v>
      </c>
    </row>
    <row r="41" spans="1:8" ht="17.25">
      <c r="A41" s="25" t="s">
        <v>44</v>
      </c>
      <c r="B41" s="8" t="s">
        <v>105</v>
      </c>
      <c r="C41" s="26">
        <v>17344</v>
      </c>
      <c r="D41" s="27">
        <v>416388900</v>
      </c>
      <c r="E41" s="28">
        <f t="shared" si="0"/>
        <v>150835.71625926677</v>
      </c>
      <c r="F41" s="28">
        <f t="shared" si="1"/>
        <v>136945.9461254474</v>
      </c>
      <c r="G41" s="29">
        <f t="shared" si="2"/>
        <v>287781.6623847142</v>
      </c>
      <c r="H41" s="30">
        <f t="shared" si="3"/>
        <v>287782</v>
      </c>
    </row>
    <row r="42" spans="1:8" ht="17.25">
      <c r="A42" s="25" t="s">
        <v>45</v>
      </c>
      <c r="B42" s="8" t="s">
        <v>106</v>
      </c>
      <c r="C42" s="26">
        <v>11437</v>
      </c>
      <c r="D42" s="27">
        <f>267282400+16513400</f>
        <v>283795800</v>
      </c>
      <c r="E42" s="28">
        <f t="shared" si="0"/>
        <v>99464.25777544017</v>
      </c>
      <c r="F42" s="28">
        <f t="shared" si="1"/>
        <v>93337.46489742702</v>
      </c>
      <c r="G42" s="29">
        <f t="shared" si="2"/>
        <v>192801.72267286718</v>
      </c>
      <c r="H42" s="30">
        <f t="shared" si="3"/>
        <v>192802</v>
      </c>
    </row>
    <row r="43" spans="1:8" ht="17.25">
      <c r="A43" s="25" t="s">
        <v>46</v>
      </c>
      <c r="B43" s="8" t="s">
        <v>125</v>
      </c>
      <c r="C43" s="26">
        <v>19533</v>
      </c>
      <c r="D43" s="27">
        <f>383323300+14059900</f>
        <v>397383200</v>
      </c>
      <c r="E43" s="28">
        <f t="shared" si="0"/>
        <v>169872.811675061</v>
      </c>
      <c r="F43" s="28">
        <f t="shared" si="1"/>
        <v>130695.17054455077</v>
      </c>
      <c r="G43" s="29">
        <f t="shared" si="2"/>
        <v>300567.98221961176</v>
      </c>
      <c r="H43" s="30">
        <f t="shared" si="3"/>
        <v>300568</v>
      </c>
    </row>
    <row r="44" spans="1:8" ht="17.25">
      <c r="A44" s="25" t="s">
        <v>47</v>
      </c>
      <c r="B44" s="8" t="s">
        <v>107</v>
      </c>
      <c r="C44" s="26">
        <v>24549</v>
      </c>
      <c r="D44" s="27">
        <v>699430000</v>
      </c>
      <c r="E44" s="28">
        <f aca="true" t="shared" si="4" ref="E44:E61">(C44/C$81)*$E$6</f>
        <v>213495.50267808695</v>
      </c>
      <c r="F44" s="28">
        <f aca="true" t="shared" si="5" ref="F44:F61">(D44/D$81)*$E$6</f>
        <v>230035.198100914</v>
      </c>
      <c r="G44" s="29">
        <f t="shared" si="2"/>
        <v>443530.700779001</v>
      </c>
      <c r="H44" s="30">
        <f t="shared" si="3"/>
        <v>443531</v>
      </c>
    </row>
    <row r="45" spans="1:8" ht="17.25">
      <c r="A45" s="25" t="s">
        <v>48</v>
      </c>
      <c r="B45" s="8" t="s">
        <v>108</v>
      </c>
      <c r="C45" s="26">
        <v>17541</v>
      </c>
      <c r="D45" s="27">
        <v>410191100</v>
      </c>
      <c r="E45" s="28">
        <f t="shared" si="4"/>
        <v>152548.96787960094</v>
      </c>
      <c r="F45" s="28">
        <f t="shared" si="5"/>
        <v>134907.55464840203</v>
      </c>
      <c r="G45" s="29">
        <f t="shared" si="2"/>
        <v>287456.52252800297</v>
      </c>
      <c r="H45" s="30">
        <f t="shared" si="3"/>
        <v>287457</v>
      </c>
    </row>
    <row r="46" spans="1:8" ht="17.25">
      <c r="A46" s="25" t="s">
        <v>49</v>
      </c>
      <c r="B46" s="8" t="s">
        <v>109</v>
      </c>
      <c r="C46" s="26">
        <v>13183</v>
      </c>
      <c r="D46" s="27">
        <v>289286600</v>
      </c>
      <c r="E46" s="28">
        <f t="shared" si="4"/>
        <v>114648.7112226657</v>
      </c>
      <c r="F46" s="28">
        <f t="shared" si="5"/>
        <v>95143.33148269287</v>
      </c>
      <c r="G46" s="29">
        <f t="shared" si="2"/>
        <v>209792.0427053586</v>
      </c>
      <c r="H46" s="30">
        <f t="shared" si="3"/>
        <v>209792</v>
      </c>
    </row>
    <row r="47" spans="1:8" ht="17.25">
      <c r="A47" s="25" t="s">
        <v>50</v>
      </c>
      <c r="B47" s="8" t="s">
        <v>110</v>
      </c>
      <c r="C47" s="26">
        <v>5045</v>
      </c>
      <c r="D47" s="27">
        <v>157913800</v>
      </c>
      <c r="E47" s="28">
        <f t="shared" si="4"/>
        <v>43874.89555627311</v>
      </c>
      <c r="F47" s="28">
        <f t="shared" si="5"/>
        <v>51936.19413789531</v>
      </c>
      <c r="G47" s="29">
        <f t="shared" si="2"/>
        <v>95811.08969416842</v>
      </c>
      <c r="H47" s="30">
        <f t="shared" si="3"/>
        <v>95811</v>
      </c>
    </row>
    <row r="48" spans="1:8" ht="17.25">
      <c r="A48" s="25" t="s">
        <v>51</v>
      </c>
      <c r="B48" s="8" t="s">
        <v>111</v>
      </c>
      <c r="C48" s="26">
        <v>0</v>
      </c>
      <c r="D48" s="27">
        <v>0</v>
      </c>
      <c r="E48" s="28">
        <f t="shared" si="4"/>
        <v>0</v>
      </c>
      <c r="F48" s="28">
        <f t="shared" si="5"/>
        <v>0</v>
      </c>
      <c r="G48" s="29">
        <f t="shared" si="2"/>
        <v>0</v>
      </c>
      <c r="H48" s="30">
        <f t="shared" si="3"/>
        <v>0</v>
      </c>
    </row>
    <row r="49" spans="1:8" ht="17.25">
      <c r="A49" s="25" t="s">
        <v>52</v>
      </c>
      <c r="B49" s="8" t="s">
        <v>112</v>
      </c>
      <c r="C49" s="26">
        <v>5367</v>
      </c>
      <c r="D49" s="27">
        <v>202364100</v>
      </c>
      <c r="E49" s="28">
        <f t="shared" si="4"/>
        <v>46675.23576818986</v>
      </c>
      <c r="F49" s="28">
        <f t="shared" si="5"/>
        <v>66555.43204039457</v>
      </c>
      <c r="G49" s="29">
        <f t="shared" si="2"/>
        <v>113230.66780858443</v>
      </c>
      <c r="H49" s="30">
        <f t="shared" si="3"/>
        <v>113231</v>
      </c>
    </row>
    <row r="50" spans="1:8" ht="17.25">
      <c r="A50" s="25" t="s">
        <v>53</v>
      </c>
      <c r="B50" s="8" t="s">
        <v>113</v>
      </c>
      <c r="C50" s="26">
        <v>17827</v>
      </c>
      <c r="D50" s="27">
        <v>393181900</v>
      </c>
      <c r="E50" s="28">
        <f t="shared" si="4"/>
        <v>155036.2265771419</v>
      </c>
      <c r="F50" s="28">
        <f t="shared" si="5"/>
        <v>129313.40699740328</v>
      </c>
      <c r="G50" s="29">
        <f t="shared" si="2"/>
        <v>284349.63357454515</v>
      </c>
      <c r="H50" s="30">
        <f t="shared" si="3"/>
        <v>284350</v>
      </c>
    </row>
    <row r="51" spans="1:8" ht="17.25">
      <c r="A51" s="25" t="s">
        <v>54</v>
      </c>
      <c r="B51" s="8" t="s">
        <v>114</v>
      </c>
      <c r="C51" s="26">
        <v>7554</v>
      </c>
      <c r="D51" s="27">
        <v>144785724</v>
      </c>
      <c r="E51" s="28">
        <f t="shared" si="4"/>
        <v>65694.93776651875</v>
      </c>
      <c r="F51" s="28">
        <f t="shared" si="5"/>
        <v>47618.50750257247</v>
      </c>
      <c r="G51" s="29">
        <f t="shared" si="2"/>
        <v>113313.44526909123</v>
      </c>
      <c r="H51" s="30">
        <f t="shared" si="3"/>
        <v>113313</v>
      </c>
    </row>
    <row r="52" spans="1:8" ht="17.25">
      <c r="A52" s="25" t="s">
        <v>55</v>
      </c>
      <c r="B52" s="8" t="s">
        <v>115</v>
      </c>
      <c r="C52" s="26">
        <v>26874</v>
      </c>
      <c r="D52" s="27">
        <v>1296211400</v>
      </c>
      <c r="E52" s="28">
        <f t="shared" si="4"/>
        <v>233715.35048152303</v>
      </c>
      <c r="F52" s="28">
        <f t="shared" si="5"/>
        <v>426310.3472537111</v>
      </c>
      <c r="G52" s="29">
        <f t="shared" si="2"/>
        <v>660025.6977352342</v>
      </c>
      <c r="H52" s="30">
        <f t="shared" si="3"/>
        <v>660026</v>
      </c>
    </row>
    <row r="53" spans="1:8" ht="17.25">
      <c r="A53" s="25" t="s">
        <v>56</v>
      </c>
      <c r="B53" s="8" t="s">
        <v>116</v>
      </c>
      <c r="C53" s="26">
        <v>6178</v>
      </c>
      <c r="D53" s="27">
        <v>222427600</v>
      </c>
      <c r="E53" s="28">
        <f t="shared" si="4"/>
        <v>53728.26655037766</v>
      </c>
      <c r="F53" s="28">
        <f t="shared" si="5"/>
        <v>73154.10695725214</v>
      </c>
      <c r="G53" s="29">
        <f t="shared" si="2"/>
        <v>126882.37350762979</v>
      </c>
      <c r="H53" s="30">
        <f t="shared" si="3"/>
        <v>126882</v>
      </c>
    </row>
    <row r="54" spans="1:8" ht="17.25">
      <c r="A54" s="25" t="s">
        <v>57</v>
      </c>
      <c r="B54" s="8" t="s">
        <v>117</v>
      </c>
      <c r="C54" s="26">
        <v>3602</v>
      </c>
      <c r="D54" s="27">
        <v>118262200</v>
      </c>
      <c r="E54" s="28">
        <f t="shared" si="4"/>
        <v>31325.54485504376</v>
      </c>
      <c r="F54" s="28">
        <f t="shared" si="5"/>
        <v>38895.1983827544</v>
      </c>
      <c r="G54" s="29">
        <f t="shared" si="2"/>
        <v>70220.74323779816</v>
      </c>
      <c r="H54" s="30">
        <f t="shared" si="3"/>
        <v>70221</v>
      </c>
    </row>
    <row r="55" spans="1:8" ht="17.25">
      <c r="A55" s="25" t="s">
        <v>58</v>
      </c>
      <c r="B55" s="8" t="s">
        <v>118</v>
      </c>
      <c r="C55" s="26">
        <v>1886</v>
      </c>
      <c r="D55" s="27">
        <v>64508977</v>
      </c>
      <c r="E55" s="28">
        <f t="shared" si="4"/>
        <v>16401.992669798037</v>
      </c>
      <c r="F55" s="28">
        <f t="shared" si="5"/>
        <v>21216.3265851941</v>
      </c>
      <c r="G55" s="29">
        <f t="shared" si="2"/>
        <v>37618.31925499214</v>
      </c>
      <c r="H55" s="30">
        <f t="shared" si="3"/>
        <v>37618</v>
      </c>
    </row>
    <row r="56" spans="1:8" ht="17.25">
      <c r="A56" s="25" t="s">
        <v>59</v>
      </c>
      <c r="B56" s="8" t="s">
        <v>119</v>
      </c>
      <c r="C56" s="26">
        <v>2408</v>
      </c>
      <c r="D56" s="27">
        <v>58994300</v>
      </c>
      <c r="E56" s="28">
        <f t="shared" si="4"/>
        <v>20941.67462824691</v>
      </c>
      <c r="F56" s="28">
        <f t="shared" si="5"/>
        <v>19402.607104820716</v>
      </c>
      <c r="G56" s="29">
        <f t="shared" si="2"/>
        <v>40344.281733067626</v>
      </c>
      <c r="H56" s="30">
        <f t="shared" si="3"/>
        <v>40344</v>
      </c>
    </row>
    <row r="57" spans="1:8" ht="17.25">
      <c r="A57" s="25" t="s">
        <v>60</v>
      </c>
      <c r="B57" s="8" t="s">
        <v>120</v>
      </c>
      <c r="C57" s="26">
        <v>7920</v>
      </c>
      <c r="D57" s="27">
        <f>187483400+5190800</f>
        <v>192674200</v>
      </c>
      <c r="E57" s="28">
        <f t="shared" si="4"/>
        <v>68877.93316267256</v>
      </c>
      <c r="F57" s="28">
        <f t="shared" si="5"/>
        <v>63368.52546492877</v>
      </c>
      <c r="G57" s="29">
        <f t="shared" si="2"/>
        <v>132246.45862760133</v>
      </c>
      <c r="H57" s="30">
        <f t="shared" si="3"/>
        <v>132246</v>
      </c>
    </row>
    <row r="58" spans="1:8" ht="17.25">
      <c r="A58" s="1" t="s">
        <v>61</v>
      </c>
      <c r="B58" s="8" t="s">
        <v>121</v>
      </c>
      <c r="C58" s="26">
        <v>15747</v>
      </c>
      <c r="D58" s="27">
        <v>362415700</v>
      </c>
      <c r="E58" s="28">
        <f t="shared" si="4"/>
        <v>136947.07241320767</v>
      </c>
      <c r="F58" s="28">
        <f t="shared" si="5"/>
        <v>119194.72619759152</v>
      </c>
      <c r="G58" s="29">
        <f t="shared" si="2"/>
        <v>256141.7986107992</v>
      </c>
      <c r="H58" s="30">
        <f t="shared" si="3"/>
        <v>256142</v>
      </c>
    </row>
    <row r="59" spans="1:8" ht="17.25">
      <c r="A59" s="25" t="s">
        <v>62</v>
      </c>
      <c r="B59" s="8" t="s">
        <v>122</v>
      </c>
      <c r="C59" s="26">
        <v>5940</v>
      </c>
      <c r="D59" s="27">
        <v>157472100</v>
      </c>
      <c r="E59" s="28">
        <f t="shared" si="4"/>
        <v>51658.44987200442</v>
      </c>
      <c r="F59" s="28">
        <f t="shared" si="5"/>
        <v>51790.9236361994</v>
      </c>
      <c r="G59" s="29">
        <f t="shared" si="2"/>
        <v>103449.37350820382</v>
      </c>
      <c r="H59" s="30">
        <f t="shared" si="3"/>
        <v>103449</v>
      </c>
    </row>
    <row r="60" spans="1:8" ht="17.25">
      <c r="A60" s="25" t="s">
        <v>63</v>
      </c>
      <c r="B60" s="8" t="s">
        <v>123</v>
      </c>
      <c r="C60" s="26">
        <v>11472</v>
      </c>
      <c r="D60" s="27">
        <v>260306100</v>
      </c>
      <c r="E60" s="28">
        <f t="shared" si="4"/>
        <v>99768.64258108329</v>
      </c>
      <c r="F60" s="28">
        <f t="shared" si="5"/>
        <v>85611.94870162323</v>
      </c>
      <c r="G60" s="29">
        <f t="shared" si="2"/>
        <v>185380.59128270653</v>
      </c>
      <c r="H60" s="30">
        <f t="shared" si="3"/>
        <v>185381</v>
      </c>
    </row>
    <row r="61" spans="1:8" ht="17.25">
      <c r="A61" s="25" t="s">
        <v>64</v>
      </c>
      <c r="B61" s="8" t="s">
        <v>124</v>
      </c>
      <c r="C61" s="26">
        <v>11805</v>
      </c>
      <c r="D61" s="27">
        <v>317898800</v>
      </c>
      <c r="E61" s="28">
        <f t="shared" si="4"/>
        <v>102664.64658905928</v>
      </c>
      <c r="F61" s="28">
        <f t="shared" si="5"/>
        <v>104553.5842529529</v>
      </c>
      <c r="G61" s="29">
        <f t="shared" si="2"/>
        <v>207218.23084201218</v>
      </c>
      <c r="H61" s="30">
        <f t="shared" si="3"/>
        <v>207218</v>
      </c>
    </row>
    <row r="62" spans="1:8" ht="18">
      <c r="A62" s="1"/>
      <c r="B62" s="8"/>
      <c r="C62" s="32"/>
      <c r="D62" s="33"/>
      <c r="E62" s="34"/>
      <c r="F62" s="34"/>
      <c r="G62" s="35"/>
      <c r="H62" s="30"/>
    </row>
    <row r="63" spans="1:8" ht="17.25">
      <c r="A63" s="1"/>
      <c r="B63" s="8" t="s">
        <v>65</v>
      </c>
      <c r="C63" s="9">
        <f>SUM(C12:C61)</f>
        <v>584144</v>
      </c>
      <c r="D63" s="9">
        <f>SUM(D12:D61)</f>
        <v>15574617978</v>
      </c>
      <c r="E63" s="28">
        <f>SUM(E12:E61)</f>
        <v>5080130.22593134</v>
      </c>
      <c r="F63" s="28">
        <f>SUM(F12:F61)</f>
        <v>5122328.6560703525</v>
      </c>
      <c r="G63" s="36">
        <f>SUM(G12:G61)</f>
        <v>10202458.882001694</v>
      </c>
      <c r="H63" s="30">
        <f>SUM(H12:H61)</f>
        <v>10202459</v>
      </c>
    </row>
    <row r="64" spans="1:8" ht="18">
      <c r="A64" s="1"/>
      <c r="B64" s="8"/>
      <c r="C64" s="34"/>
      <c r="D64" s="33"/>
      <c r="E64" s="34"/>
      <c r="F64" s="34"/>
      <c r="G64" s="35"/>
      <c r="H64" s="30"/>
    </row>
    <row r="67" spans="1:8" ht="18" thickBot="1">
      <c r="A67" s="1"/>
      <c r="B67" s="47" t="s">
        <v>136</v>
      </c>
      <c r="C67" s="15"/>
      <c r="D67" s="37"/>
      <c r="E67" s="34"/>
      <c r="F67" s="34"/>
      <c r="G67" s="35"/>
      <c r="H67" s="30"/>
    </row>
    <row r="68" spans="1:8" ht="18">
      <c r="A68" s="1"/>
      <c r="C68" s="20"/>
      <c r="D68" s="38"/>
      <c r="E68" s="20"/>
      <c r="F68" s="20"/>
      <c r="G68" s="24"/>
      <c r="H68" s="39"/>
    </row>
    <row r="69" spans="1:8" ht="18">
      <c r="A69" s="1"/>
      <c r="B69" s="8"/>
      <c r="C69" s="34"/>
      <c r="D69" s="33"/>
      <c r="E69" s="34"/>
      <c r="F69" s="34"/>
      <c r="G69" s="35"/>
      <c r="H69" s="30"/>
    </row>
    <row r="70" spans="1:8" ht="17.25">
      <c r="A70" s="14" t="s">
        <v>66</v>
      </c>
      <c r="B70" s="8" t="s">
        <v>129</v>
      </c>
      <c r="C70" s="26">
        <v>297</v>
      </c>
      <c r="D70" s="27">
        <v>2409200</v>
      </c>
      <c r="E70" s="28">
        <f aca="true" t="shared" si="6" ref="E70:F75">(C70/C$81)*$E$6</f>
        <v>2582.922493600221</v>
      </c>
      <c r="F70" s="28">
        <f t="shared" si="6"/>
        <v>792.3606354670547</v>
      </c>
      <c r="G70" s="29">
        <f aca="true" t="shared" si="7" ref="G70:G75">E70+F70</f>
        <v>3375.2831290672757</v>
      </c>
      <c r="H70" s="30">
        <f aca="true" t="shared" si="8" ref="H70:H75">ROUND(G70,0)</f>
        <v>3375</v>
      </c>
    </row>
    <row r="71" spans="1:8" ht="17.25">
      <c r="A71" s="1" t="s">
        <v>67</v>
      </c>
      <c r="B71" s="8" t="s">
        <v>130</v>
      </c>
      <c r="C71" s="26">
        <v>2949</v>
      </c>
      <c r="D71" s="27">
        <v>36671700</v>
      </c>
      <c r="E71" s="28">
        <f t="shared" si="6"/>
        <v>25646.594052616336</v>
      </c>
      <c r="F71" s="28">
        <f t="shared" si="6"/>
        <v>12060.937869690018</v>
      </c>
      <c r="G71" s="29">
        <f t="shared" si="7"/>
        <v>37707.531922306356</v>
      </c>
      <c r="H71" s="30">
        <f t="shared" si="8"/>
        <v>37708</v>
      </c>
    </row>
    <row r="72" spans="1:8" ht="17.25">
      <c r="A72" s="14" t="s">
        <v>68</v>
      </c>
      <c r="B72" s="8" t="s">
        <v>134</v>
      </c>
      <c r="C72" s="26">
        <v>1801</v>
      </c>
      <c r="D72" s="27">
        <v>63183083</v>
      </c>
      <c r="E72" s="28">
        <f t="shared" si="6"/>
        <v>15662.77242752188</v>
      </c>
      <c r="F72" s="28">
        <f t="shared" si="6"/>
        <v>20780.253941826195</v>
      </c>
      <c r="G72" s="29">
        <f t="shared" si="7"/>
        <v>36443.026369348074</v>
      </c>
      <c r="H72" s="30">
        <f t="shared" si="8"/>
        <v>36443</v>
      </c>
    </row>
    <row r="73" spans="1:8" ht="17.25">
      <c r="A73" s="1" t="s">
        <v>69</v>
      </c>
      <c r="B73" s="8" t="s">
        <v>131</v>
      </c>
      <c r="C73" s="26">
        <v>1677</v>
      </c>
      <c r="D73" s="27">
        <v>14512500</v>
      </c>
      <c r="E73" s="28">
        <f t="shared" si="6"/>
        <v>14584.380544671954</v>
      </c>
      <c r="F73" s="28">
        <f t="shared" si="6"/>
        <v>4773.009182390682</v>
      </c>
      <c r="G73" s="29">
        <f t="shared" si="7"/>
        <v>19357.389727062637</v>
      </c>
      <c r="H73" s="30">
        <f t="shared" si="8"/>
        <v>19357</v>
      </c>
    </row>
    <row r="74" spans="1:8" ht="17.25">
      <c r="A74" s="25" t="s">
        <v>70</v>
      </c>
      <c r="B74" s="8" t="s">
        <v>132</v>
      </c>
      <c r="C74" s="26">
        <v>795</v>
      </c>
      <c r="D74" s="27">
        <v>55464000</v>
      </c>
      <c r="E74" s="28">
        <f t="shared" si="6"/>
        <v>6913.883442465239</v>
      </c>
      <c r="F74" s="28">
        <f t="shared" si="6"/>
        <v>18241.528426674715</v>
      </c>
      <c r="G74" s="29">
        <f t="shared" si="7"/>
        <v>25155.411869139953</v>
      </c>
      <c r="H74" s="30">
        <f t="shared" si="8"/>
        <v>25155</v>
      </c>
    </row>
    <row r="75" spans="1:8" ht="17.25">
      <c r="A75" s="25" t="s">
        <v>71</v>
      </c>
      <c r="B75" s="8" t="s">
        <v>133</v>
      </c>
      <c r="C75" s="26">
        <v>9139</v>
      </c>
      <c r="D75" s="27">
        <v>139935300</v>
      </c>
      <c r="E75" s="28">
        <f t="shared" si="6"/>
        <v>79479.22110778592</v>
      </c>
      <c r="F75" s="28">
        <f t="shared" si="6"/>
        <v>46023.25387359827</v>
      </c>
      <c r="G75" s="29">
        <f t="shared" si="7"/>
        <v>125502.47498138419</v>
      </c>
      <c r="H75" s="30">
        <f t="shared" si="8"/>
        <v>125502</v>
      </c>
    </row>
    <row r="76" spans="1:8" ht="18">
      <c r="A76" s="1"/>
      <c r="B76" s="8"/>
      <c r="C76" s="34"/>
      <c r="D76" s="9"/>
      <c r="E76" s="34"/>
      <c r="F76" s="34"/>
      <c r="G76" s="29"/>
      <c r="H76" s="40"/>
    </row>
    <row r="77" spans="1:8" ht="18">
      <c r="A77" s="1"/>
      <c r="B77" s="8"/>
      <c r="C77" s="34"/>
      <c r="D77" s="9"/>
      <c r="E77" s="34"/>
      <c r="F77" s="34"/>
      <c r="G77" s="36"/>
      <c r="H77" s="40"/>
    </row>
    <row r="78" spans="1:8" ht="17.25">
      <c r="A78" s="1"/>
      <c r="B78" s="8" t="s">
        <v>65</v>
      </c>
      <c r="C78" s="9">
        <f>SUM(C70:C75)</f>
        <v>16658</v>
      </c>
      <c r="D78" s="9">
        <f>SUM(D70:D75)</f>
        <v>312175783</v>
      </c>
      <c r="E78" s="9">
        <f>SUM(E70:E75)</f>
        <v>144869.77406866156</v>
      </c>
      <c r="F78" s="9">
        <f>SUM(F70:F75)</f>
        <v>102671.34392964693</v>
      </c>
      <c r="G78" s="36">
        <f>SUM(G70:G75)</f>
        <v>247541.11799830847</v>
      </c>
      <c r="H78" s="30">
        <f>SUM(H70:H76)</f>
        <v>247540</v>
      </c>
    </row>
    <row r="79" spans="1:8" ht="18">
      <c r="A79" s="1"/>
      <c r="B79" s="8"/>
      <c r="C79" s="41"/>
      <c r="D79" s="9"/>
      <c r="E79" s="41"/>
      <c r="F79" s="41"/>
      <c r="G79" s="35"/>
      <c r="H79" s="40"/>
    </row>
    <row r="80" spans="1:8" ht="18">
      <c r="A80" s="1"/>
      <c r="B80" s="8"/>
      <c r="C80" s="41"/>
      <c r="D80" s="9"/>
      <c r="E80" s="41"/>
      <c r="F80" s="41"/>
      <c r="G80" s="35"/>
      <c r="H80" s="40"/>
    </row>
    <row r="81" spans="1:8" ht="17.25">
      <c r="A81" s="1"/>
      <c r="B81" s="8" t="s">
        <v>72</v>
      </c>
      <c r="C81" s="9">
        <f aca="true" t="shared" si="9" ref="C81:H81">C78+C63</f>
        <v>600802</v>
      </c>
      <c r="D81" s="46">
        <f t="shared" si="9"/>
        <v>15886793761</v>
      </c>
      <c r="E81" s="28">
        <f t="shared" si="9"/>
        <v>5225000.000000002</v>
      </c>
      <c r="F81" s="28">
        <f t="shared" si="9"/>
        <v>5224999.999999999</v>
      </c>
      <c r="G81" s="36">
        <f t="shared" si="9"/>
        <v>10450000.000000002</v>
      </c>
      <c r="H81" s="30">
        <f t="shared" si="9"/>
        <v>10449999</v>
      </c>
    </row>
    <row r="82" spans="1:8" ht="18">
      <c r="A82" s="1"/>
      <c r="B82" s="8"/>
      <c r="C82" s="34"/>
      <c r="D82" s="33"/>
      <c r="E82" s="34"/>
      <c r="F82" s="34"/>
      <c r="G82" s="34"/>
      <c r="H82" s="41"/>
    </row>
    <row r="83" ht="14.25">
      <c r="B83" t="s">
        <v>76</v>
      </c>
    </row>
    <row r="84" ht="14.25">
      <c r="B84" t="s">
        <v>128</v>
      </c>
    </row>
    <row r="85" spans="2:3" ht="14.25">
      <c r="B85" s="45" t="s">
        <v>77</v>
      </c>
      <c r="C85" s="44"/>
    </row>
    <row r="86" ht="14.25">
      <c r="B86" t="s">
        <v>127</v>
      </c>
    </row>
    <row r="87" ht="14.25">
      <c r="B87" t="s">
        <v>126</v>
      </c>
    </row>
    <row r="88" ht="14.25">
      <c r="B88" t="s">
        <v>135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30:A61 A70:A73 A12:A28 A74:A75" numberStoredAsText="1"/>
    <ignoredError sqref="F71 F72:F73 H71:H73 F78:H78 D81 F81:H81 F74:F75 H74:H75" evalError="1"/>
    <ignoredError sqref="G70 G30:G61 G12:G28" unlockedFormula="1"/>
    <ignoredError sqref="G71:G73 G74:G75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2015-07-14T20:42:21Z</dcterms:created>
  <dcterms:modified xsi:type="dcterms:W3CDTF">2015-09-18T18:06:30Z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