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6" windowHeight="14376"/>
  </bookViews>
  <sheets>
    <sheet name="FY15 Rev RY2015 Scaling" sheetId="2" r:id="rId1"/>
  </sheets>
  <definedNames>
    <definedName name="_xlnm.Print_Area" localSheetId="0">'FY15 Rev RY2015 Scaling'!$A$1:$J$51</definedName>
  </definedNames>
  <calcPr calcId="145621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3" i="2"/>
  <c r="G3" i="2"/>
  <c r="C49" i="2" l="1"/>
  <c r="H3" i="2" l="1"/>
  <c r="I3" i="2" s="1"/>
  <c r="J3" i="2" s="1"/>
  <c r="F36" i="2" l="1"/>
  <c r="G36" i="2" s="1"/>
  <c r="F13" i="2"/>
  <c r="G13" i="2" s="1"/>
  <c r="F41" i="2"/>
  <c r="G41" i="2" s="1"/>
  <c r="F42" i="2"/>
  <c r="G42" i="2" s="1"/>
  <c r="F39" i="2"/>
  <c r="G39" i="2" s="1"/>
  <c r="F17" i="2"/>
  <c r="G17" i="2" s="1"/>
  <c r="F21" i="2"/>
  <c r="G21" i="2" s="1"/>
  <c r="F35" i="2"/>
  <c r="G35" i="2" s="1"/>
  <c r="F34" i="2"/>
  <c r="G34" i="2" s="1"/>
  <c r="F11" i="2"/>
  <c r="G11" i="2" s="1"/>
  <c r="F44" i="2"/>
  <c r="G44" i="2" s="1"/>
  <c r="F29" i="2"/>
  <c r="G29" i="2" s="1"/>
  <c r="F27" i="2"/>
  <c r="G27" i="2" s="1"/>
  <c r="F22" i="2"/>
  <c r="G22" i="2" s="1"/>
  <c r="F33" i="2"/>
  <c r="G33" i="2" s="1"/>
  <c r="F26" i="2"/>
  <c r="G26" i="2" s="1"/>
  <c r="F14" i="2"/>
  <c r="G14" i="2" s="1"/>
  <c r="F23" i="2"/>
  <c r="G23" i="2" s="1"/>
  <c r="F47" i="2"/>
  <c r="G47" i="2" s="1"/>
  <c r="F19" i="2"/>
  <c r="G19" i="2" s="1"/>
  <c r="F48" i="2"/>
  <c r="G48" i="2" s="1"/>
  <c r="F10" i="2"/>
  <c r="G10" i="2" s="1"/>
  <c r="F25" i="2"/>
  <c r="G25" i="2" s="1"/>
  <c r="F7" i="2"/>
  <c r="G7" i="2" s="1"/>
  <c r="H7" i="2"/>
  <c r="I7" i="2" s="1"/>
  <c r="J7" i="2" s="1"/>
  <c r="F32" i="2"/>
  <c r="G32" i="2" s="1"/>
  <c r="F46" i="2"/>
  <c r="G46" i="2" s="1"/>
  <c r="F8" i="2"/>
  <c r="G8" i="2" s="1"/>
  <c r="F20" i="2"/>
  <c r="G20" i="2" s="1"/>
  <c r="F18" i="2"/>
  <c r="G18" i="2" s="1"/>
  <c r="F15" i="2"/>
  <c r="G15" i="2" s="1"/>
  <c r="F45" i="2"/>
  <c r="G45" i="2" s="1"/>
  <c r="F43" i="2"/>
  <c r="G43" i="2" s="1"/>
  <c r="F38" i="2"/>
  <c r="G38" i="2" s="1"/>
  <c r="F31" i="2"/>
  <c r="G31" i="2" s="1"/>
  <c r="F16" i="2"/>
  <c r="G16" i="2" s="1"/>
  <c r="F5" i="2"/>
  <c r="G5" i="2" s="1"/>
  <c r="H5" i="2" s="1"/>
  <c r="I5" i="2" s="1"/>
  <c r="J5" i="2" s="1"/>
  <c r="F9" i="2"/>
  <c r="G9" i="2" s="1"/>
  <c r="F40" i="2"/>
  <c r="G40" i="2" s="1"/>
  <c r="F6" i="2"/>
  <c r="G6" i="2" s="1"/>
  <c r="H6" i="2" s="1"/>
  <c r="I6" i="2" s="1"/>
  <c r="J6" i="2" s="1"/>
  <c r="F30" i="2"/>
  <c r="G30" i="2" s="1"/>
  <c r="F4" i="2"/>
  <c r="G4" i="2" s="1"/>
  <c r="H4" i="2"/>
  <c r="I4" i="2" s="1"/>
  <c r="J4" i="2" s="1"/>
  <c r="F28" i="2"/>
  <c r="G28" i="2" s="1"/>
  <c r="F37" i="2"/>
  <c r="G37" i="2" s="1"/>
  <c r="F24" i="2"/>
  <c r="G24" i="2" s="1"/>
  <c r="F12" i="2"/>
  <c r="G12" i="2" s="1"/>
  <c r="G49" i="2" l="1"/>
  <c r="G51" i="2"/>
  <c r="G50" i="2"/>
  <c r="H50" i="2" l="1"/>
  <c r="H28" i="2"/>
  <c r="I28" i="2" s="1"/>
  <c r="J28" i="2" s="1"/>
  <c r="H47" i="2"/>
  <c r="I47" i="2" s="1"/>
  <c r="J47" i="2" s="1"/>
  <c r="H12" i="2"/>
  <c r="I12" i="2" s="1"/>
  <c r="J12" i="2" s="1"/>
  <c r="H8" i="2"/>
  <c r="I8" i="2" s="1"/>
  <c r="J8" i="2" s="1"/>
  <c r="H22" i="2"/>
  <c r="I22" i="2" s="1"/>
  <c r="J22" i="2" s="1"/>
  <c r="H34" i="2"/>
  <c r="I34" i="2" s="1"/>
  <c r="J34" i="2" s="1"/>
  <c r="H23" i="2"/>
  <c r="I23" i="2" s="1"/>
  <c r="J23" i="2" s="1"/>
  <c r="H36" i="2"/>
  <c r="I36" i="2" s="1"/>
  <c r="J36" i="2" s="1"/>
  <c r="H38" i="2"/>
  <c r="I38" i="2" s="1"/>
  <c r="J38" i="2" s="1"/>
  <c r="H16" i="2" l="1"/>
  <c r="I16" i="2" s="1"/>
  <c r="J16" i="2" s="1"/>
  <c r="H42" i="2"/>
  <c r="I42" i="2" s="1"/>
  <c r="J42" i="2" s="1"/>
  <c r="H37" i="2"/>
  <c r="I37" i="2" s="1"/>
  <c r="J37" i="2" s="1"/>
  <c r="H14" i="2"/>
  <c r="I14" i="2" s="1"/>
  <c r="J14" i="2" s="1"/>
  <c r="H10" i="2"/>
  <c r="I10" i="2" s="1"/>
  <c r="J10" i="2" s="1"/>
  <c r="H15" i="2"/>
  <c r="I15" i="2" s="1"/>
  <c r="J15" i="2" s="1"/>
  <c r="H11" i="2"/>
  <c r="I11" i="2" s="1"/>
  <c r="J11" i="2" s="1"/>
  <c r="H18" i="2"/>
  <c r="I18" i="2" s="1"/>
  <c r="J18" i="2" s="1"/>
  <c r="H21" i="2"/>
  <c r="I21" i="2" s="1"/>
  <c r="J21" i="2" s="1"/>
  <c r="H31" i="2"/>
  <c r="I31" i="2" s="1"/>
  <c r="J31" i="2" s="1"/>
  <c r="H44" i="2"/>
  <c r="I44" i="2" s="1"/>
  <c r="J44" i="2" s="1"/>
  <c r="H24" i="2"/>
  <c r="I24" i="2" s="1"/>
  <c r="J24" i="2" s="1"/>
  <c r="H40" i="2"/>
  <c r="I40" i="2" s="1"/>
  <c r="J40" i="2" s="1"/>
  <c r="H27" i="2"/>
  <c r="I27" i="2" s="1"/>
  <c r="J27" i="2" s="1"/>
  <c r="H30" i="2"/>
  <c r="I30" i="2" s="1"/>
  <c r="J30" i="2" s="1"/>
  <c r="H45" i="2"/>
  <c r="I45" i="2" s="1"/>
  <c r="J45" i="2" s="1"/>
  <c r="H17" i="2"/>
  <c r="I17" i="2" s="1"/>
  <c r="J17" i="2" s="1"/>
  <c r="H43" i="2"/>
  <c r="I43" i="2" s="1"/>
  <c r="J43" i="2" s="1"/>
  <c r="H41" i="2"/>
  <c r="I41" i="2" s="1"/>
  <c r="J41" i="2" s="1"/>
  <c r="H32" i="2"/>
  <c r="I32" i="2" s="1"/>
  <c r="J32" i="2" s="1"/>
  <c r="H39" i="2"/>
  <c r="I39" i="2" s="1"/>
  <c r="J39" i="2" s="1"/>
  <c r="H25" i="2"/>
  <c r="I25" i="2" s="1"/>
  <c r="J25" i="2" s="1"/>
  <c r="H48" i="2"/>
  <c r="I48" i="2" s="1"/>
  <c r="J48" i="2" s="1"/>
  <c r="H35" i="2"/>
  <c r="I35" i="2" s="1"/>
  <c r="J35" i="2" s="1"/>
  <c r="H20" i="2"/>
  <c r="I20" i="2" s="1"/>
  <c r="J20" i="2" s="1"/>
  <c r="H33" i="2"/>
  <c r="I33" i="2" s="1"/>
  <c r="J33" i="2" s="1"/>
  <c r="H13" i="2"/>
  <c r="I13" i="2" s="1"/>
  <c r="J13" i="2" s="1"/>
  <c r="H29" i="2"/>
  <c r="I29" i="2" s="1"/>
  <c r="J29" i="2" s="1"/>
  <c r="H46" i="2"/>
  <c r="I46" i="2" s="1"/>
  <c r="J46" i="2" s="1"/>
  <c r="H19" i="2"/>
  <c r="I19" i="2" s="1"/>
  <c r="J19" i="2" s="1"/>
  <c r="H9" i="2"/>
  <c r="I9" i="2" s="1"/>
  <c r="J9" i="2" s="1"/>
  <c r="H26" i="2"/>
  <c r="I26" i="2" s="1"/>
  <c r="J26" i="2" s="1"/>
  <c r="H49" i="2" l="1"/>
  <c r="I49" i="2"/>
</calcChain>
</file>

<file path=xl/sharedStrings.xml><?xml version="1.0" encoding="utf-8"?>
<sst xmlns="http://schemas.openxmlformats.org/spreadsheetml/2006/main" count="63" uniqueCount="63">
  <si>
    <t>HOSPID</t>
  </si>
  <si>
    <t>HOSPITAL NAME</t>
  </si>
  <si>
    <t>Fort Washington Medical Center</t>
  </si>
  <si>
    <t>Holy Cross Hospital</t>
  </si>
  <si>
    <t>James Lawrence Kernan Hospital</t>
  </si>
  <si>
    <t>Union of Cecil</t>
  </si>
  <si>
    <t>Montgomery General Hospital</t>
  </si>
  <si>
    <t>Prince Georges Hospital Center</t>
  </si>
  <si>
    <t>Dorchester General Hospital</t>
  </si>
  <si>
    <t>Mercy Medical Center</t>
  </si>
  <si>
    <t>Meritus Hospital</t>
  </si>
  <si>
    <t>Laurel Regional Hospital</t>
  </si>
  <si>
    <t>Carroll Hospital Center</t>
  </si>
  <si>
    <t>Johns Hopkins Bayview Medical Center</t>
  </si>
  <si>
    <t>Northwest Hospital Center</t>
  </si>
  <si>
    <t>University of Maryland Hospital</t>
  </si>
  <si>
    <t>Howard County General Hospital</t>
  </si>
  <si>
    <t>Western MD Regional Medical Center</t>
  </si>
  <si>
    <t>Maryland General Hospital</t>
  </si>
  <si>
    <t>Doctors Community Hospital</t>
  </si>
  <si>
    <t>Suburban Hospital</t>
  </si>
  <si>
    <t>McCready Memorial Hospital</t>
  </si>
  <si>
    <t>Upper Chesapeake Medical Center</t>
  </si>
  <si>
    <t>Johns Hopkins Hospital</t>
  </si>
  <si>
    <t>Frederick Memorial Hospital</t>
  </si>
  <si>
    <t>Memorial Hospital at Easton</t>
  </si>
  <si>
    <t>Franklin Square Hospital Center</t>
  </si>
  <si>
    <t>Civista Medical Center</t>
  </si>
  <si>
    <t>Baltimore Washington Medical Center</t>
  </si>
  <si>
    <t>210062</t>
  </si>
  <si>
    <t>Southern Maryland Hospital Center</t>
  </si>
  <si>
    <t>St. Agnes Hospital</t>
  </si>
  <si>
    <t>Peninsula Regional Medical Center</t>
  </si>
  <si>
    <t>Greater Baltimore Medical Center</t>
  </si>
  <si>
    <t>Shady Grove Adventist Hospital</t>
  </si>
  <si>
    <t>Union Memorial Hospital</t>
  </si>
  <si>
    <t>St. Mary's Hospital</t>
  </si>
  <si>
    <t>Sinai Hospital</t>
  </si>
  <si>
    <t>Washington Adventist Hospital</t>
  </si>
  <si>
    <t>Harford Memorial Hospital</t>
  </si>
  <si>
    <t>Atlantic General Hospital</t>
  </si>
  <si>
    <t>Calvert Memorial Hospital</t>
  </si>
  <si>
    <t>St. Joseph Medical Center</t>
  </si>
  <si>
    <t>Garrett County Memorial Hospital</t>
  </si>
  <si>
    <t>Bon Secours Hospital</t>
  </si>
  <si>
    <t>Harbor Hospital Center</t>
  </si>
  <si>
    <t>Anne Arundel Medical Center</t>
  </si>
  <si>
    <t>Good Samaritan Hospital</t>
  </si>
  <si>
    <t>Chester River Hospital Center</t>
  </si>
  <si>
    <t>Revenue Neutral Adjusted Percent</t>
  </si>
  <si>
    <t>Revenue Impact of Scaling</t>
  </si>
  <si>
    <t>Average Score:</t>
  </si>
  <si>
    <t>Total Rewards</t>
  </si>
  <si>
    <t>Total Penalties</t>
  </si>
  <si>
    <t>Statewide Total</t>
  </si>
  <si>
    <t>REVENUE NEUTRAL ADJUSTED REVENUE IMPACT OF SCALING</t>
  </si>
  <si>
    <t>REVENUE NEUTRAL ADJUSTED GROSS REVENUE</t>
  </si>
  <si>
    <t>Inpatient Permanent Revenue (FY2015)</t>
  </si>
  <si>
    <t>Median from Base Period</t>
  </si>
  <si>
    <t>Improvement RY2015</t>
  </si>
  <si>
    <t>Adjusted Improvement RY2015</t>
  </si>
  <si>
    <t>REVENUE NEUTRAL ADJUSTED PERCENT INPATIENT REVENUE</t>
  </si>
  <si>
    <t>MHAC IMPROVEMENT Continuous Revenue Neutral  Linear Scaling of Maximum Penalty of 1.00% of Hospital Inpatient Revenue with Revenue Neutrality Adjustment - For Rate Year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</si>
</sst>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0.000%"/>
    <numFmt numFmtId="167" formatCode="_(* #,##0_);_(* \(#,##0\);_(* &quot;-&quot;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</font>
    <font>
      <u/>
      <sz val="12"/>
      <color indexed="12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2"/>
      <name val="SWISS"/>
    </font>
    <font>
      <b/>
      <sz val="18"/>
      <name val="Arial"/>
      <family val="2"/>
    </font>
    <font>
      <u/>
      <sz val="12"/>
      <color theme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indexed="8"/>
      <name val="Arial, Albany AMT, Helvetica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0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8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8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0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0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4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1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1" fillId="4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1" fillId="4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1" fillId="5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1" fillId="5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1" fillId="5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1" fillId="5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1" fillId="5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1" fillId="4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1" fillId="5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1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2" fillId="3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3" fillId="44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4" fillId="56" borderId="15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0" fontId="44" fillId="0" borderId="0" applyFont="0" applyBorder="0" applyAlignment="0"/>
    <xf numFmtId="0" fontId="3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36" fillId="3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" fontId="45" fillId="0" borderId="0" applyNumberFormat="0" applyFon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3" fontId="29" fillId="0" borderId="0" applyNumberFormat="0" applyFont="0" applyFill="0" applyAlignment="0" applyProtection="0"/>
    <xf numFmtId="3" fontId="29" fillId="0" borderId="0" applyNumberFormat="0" applyFon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37" fillId="0" borderId="16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8" fillId="37" borderId="1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9" fillId="0" borderId="1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40" fillId="46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9" fillId="0" borderId="0"/>
    <xf numFmtId="0" fontId="22" fillId="0" borderId="0"/>
    <xf numFmtId="0" fontId="18" fillId="0" borderId="0"/>
    <xf numFmtId="0" fontId="1" fillId="0" borderId="0"/>
    <xf numFmtId="0" fontId="26" fillId="0" borderId="0"/>
    <xf numFmtId="0" fontId="47" fillId="0" borderId="0"/>
    <xf numFmtId="0" fontId="28" fillId="0" borderId="0"/>
    <xf numFmtId="0" fontId="1" fillId="0" borderId="0"/>
    <xf numFmtId="0" fontId="18" fillId="0" borderId="0"/>
    <xf numFmtId="0" fontId="21" fillId="0" borderId="0"/>
    <xf numFmtId="0" fontId="21" fillId="40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3" fillId="57" borderId="0" applyNumberFormat="0" applyFont="0" applyFill="0" applyBorder="0" applyAlignment="0" applyProtection="0"/>
    <xf numFmtId="0" fontId="43" fillId="57" borderId="0" applyNumberFormat="0" applyFont="0" applyFill="0" applyBorder="0" applyAlignment="0" applyProtection="0"/>
    <xf numFmtId="0" fontId="41" fillId="44" borderId="19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3" fontId="19" fillId="0" borderId="20" applyNumberFormat="0" applyFont="0" applyBorder="0" applyAlignment="0" applyProtection="0"/>
    <xf numFmtId="3" fontId="19" fillId="0" borderId="20" applyNumberFormat="0" applyFont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/>
    <xf numFmtId="1" fontId="19" fillId="34" borderId="10" xfId="0" applyNumberFormat="1" applyFont="1" applyFill="1" applyBorder="1" applyAlignment="1">
      <alignment horizontal="left"/>
    </xf>
    <xf numFmtId="10" fontId="19" fillId="0" borderId="10" xfId="0" applyNumberFormat="1" applyFont="1" applyBorder="1" applyAlignment="1">
      <alignment horizontal="right"/>
    </xf>
    <xf numFmtId="165" fontId="24" fillId="34" borderId="10" xfId="1" applyNumberFormat="1" applyFont="1" applyFill="1" applyBorder="1"/>
    <xf numFmtId="9" fontId="24" fillId="34" borderId="10" xfId="1" applyFont="1" applyFill="1" applyBorder="1"/>
    <xf numFmtId="164" fontId="24" fillId="0" borderId="10" xfId="0" applyNumberFormat="1" applyFont="1" applyBorder="1"/>
    <xf numFmtId="0" fontId="25" fillId="0" borderId="11" xfId="0" applyFont="1" applyBorder="1"/>
    <xf numFmtId="1" fontId="20" fillId="34" borderId="12" xfId="0" applyNumberFormat="1" applyFont="1" applyFill="1" applyBorder="1" applyAlignment="1">
      <alignment horizontal="left"/>
    </xf>
    <xf numFmtId="164" fontId="25" fillId="0" borderId="12" xfId="0" applyNumberFormat="1" applyFont="1" applyBorder="1"/>
    <xf numFmtId="0" fontId="25" fillId="0" borderId="12" xfId="0" applyFont="1" applyBorder="1"/>
    <xf numFmtId="0" fontId="25" fillId="0" borderId="13" xfId="0" applyFont="1" applyBorder="1"/>
    <xf numFmtId="0" fontId="25" fillId="0" borderId="0" xfId="0" applyFont="1"/>
    <xf numFmtId="0" fontId="24" fillId="0" borderId="0" xfId="0" applyFont="1"/>
    <xf numFmtId="164" fontId="25" fillId="0" borderId="0" xfId="0" applyNumberFormat="1" applyFont="1"/>
    <xf numFmtId="166" fontId="20" fillId="58" borderId="13" xfId="0" applyNumberFormat="1" applyFont="1" applyFill="1" applyBorder="1" applyAlignment="1">
      <alignment horizontal="center" wrapText="1"/>
    </xf>
    <xf numFmtId="0" fontId="25" fillId="58" borderId="12" xfId="0" applyFont="1" applyFill="1" applyBorder="1" applyAlignment="1">
      <alignment wrapText="1"/>
    </xf>
    <xf numFmtId="10" fontId="20" fillId="58" borderId="12" xfId="0" applyNumberFormat="1" applyFont="1" applyFill="1" applyBorder="1" applyAlignment="1">
      <alignment horizontal="center" wrapText="1"/>
    </xf>
    <xf numFmtId="0" fontId="20" fillId="58" borderId="12" xfId="0" applyNumberFormat="1" applyFont="1" applyFill="1" applyBorder="1" applyAlignment="1">
      <alignment horizontal="center" wrapText="1"/>
    </xf>
    <xf numFmtId="1" fontId="20" fillId="58" borderId="11" xfId="0" applyNumberFormat="1" applyFont="1" applyFill="1" applyBorder="1" applyAlignment="1">
      <alignment horizontal="center" wrapText="1"/>
    </xf>
    <xf numFmtId="10" fontId="24" fillId="0" borderId="27" xfId="0" applyNumberFormat="1" applyFont="1" applyBorder="1"/>
    <xf numFmtId="164" fontId="24" fillId="0" borderId="26" xfId="0" applyNumberFormat="1" applyFont="1" applyBorder="1"/>
    <xf numFmtId="10" fontId="19" fillId="0" borderId="26" xfId="0" applyNumberFormat="1" applyFont="1" applyBorder="1" applyAlignment="1">
      <alignment horizontal="right"/>
    </xf>
    <xf numFmtId="9" fontId="24" fillId="34" borderId="26" xfId="1" applyFont="1" applyFill="1" applyBorder="1"/>
    <xf numFmtId="165" fontId="24" fillId="34" borderId="26" xfId="1" applyNumberFormat="1" applyFont="1" applyFill="1" applyBorder="1"/>
    <xf numFmtId="167" fontId="48" fillId="0" borderId="26" xfId="117" applyNumberFormat="1" applyFont="1" applyFill="1" applyBorder="1"/>
    <xf numFmtId="1" fontId="19" fillId="34" borderId="26" xfId="0" applyNumberFormat="1" applyFont="1" applyFill="1" applyBorder="1" applyAlignment="1">
      <alignment horizontal="left"/>
    </xf>
    <xf numFmtId="1" fontId="19" fillId="34" borderId="25" xfId="0" applyNumberFormat="1" applyFont="1" applyFill="1" applyBorder="1" applyAlignment="1">
      <alignment horizontal="left"/>
    </xf>
    <xf numFmtId="10" fontId="24" fillId="0" borderId="24" xfId="0" applyNumberFormat="1" applyFont="1" applyBorder="1"/>
    <xf numFmtId="1" fontId="19" fillId="34" borderId="23" xfId="0" applyNumberFormat="1" applyFont="1" applyFill="1" applyBorder="1" applyAlignment="1">
      <alignment horizontal="left"/>
    </xf>
    <xf numFmtId="10" fontId="24" fillId="0" borderId="28" xfId="0" applyNumberFormat="1" applyFont="1" applyBorder="1"/>
    <xf numFmtId="164" fontId="24" fillId="0" borderId="22" xfId="0" applyNumberFormat="1" applyFont="1" applyBorder="1"/>
    <xf numFmtId="10" fontId="24" fillId="0" borderId="22" xfId="1" applyNumberFormat="1" applyFont="1" applyBorder="1"/>
    <xf numFmtId="9" fontId="24" fillId="34" borderId="22" xfId="1" applyFont="1" applyFill="1" applyBorder="1"/>
    <xf numFmtId="165" fontId="24" fillId="34" borderId="22" xfId="1" applyNumberFormat="1" applyFont="1" applyFill="1" applyBorder="1"/>
    <xf numFmtId="167" fontId="48" fillId="0" borderId="22" xfId="117" applyNumberFormat="1" applyFont="1" applyFill="1" applyBorder="1"/>
    <xf numFmtId="1" fontId="19" fillId="34" borderId="22" xfId="0" applyNumberFormat="1" applyFont="1" applyFill="1" applyBorder="1" applyAlignment="1">
      <alignment horizontal="left"/>
    </xf>
    <xf numFmtId="1" fontId="19" fillId="34" borderId="21" xfId="0" applyNumberFormat="1" applyFont="1" applyFill="1" applyBorder="1" applyAlignment="1">
      <alignment horizontal="left"/>
    </xf>
    <xf numFmtId="165" fontId="49" fillId="33" borderId="30" xfId="1" applyNumberFormat="1" applyFont="1" applyFill="1" applyBorder="1" applyAlignment="1" applyProtection="1">
      <alignment horizontal="right" wrapText="1"/>
    </xf>
    <xf numFmtId="0" fontId="16" fillId="0" borderId="29" xfId="0" applyFont="1" applyBorder="1" applyAlignment="1">
      <alignment wrapText="1"/>
    </xf>
    <xf numFmtId="167" fontId="48" fillId="0" borderId="10" xfId="117" applyNumberFormat="1" applyFont="1" applyFill="1" applyBorder="1"/>
    <xf numFmtId="0" fontId="23" fillId="0" borderId="29" xfId="0" applyFont="1" applyBorder="1" applyAlignment="1">
      <alignment horizontal="center" wrapText="1"/>
    </xf>
    <xf numFmtId="0" fontId="23" fillId="0" borderId="31" xfId="0" applyFont="1" applyBorder="1" applyAlignment="1">
      <alignment horizontal="center" wrapText="1"/>
    </xf>
    <xf numFmtId="0" fontId="23" fillId="0" borderId="30" xfId="0" applyFont="1" applyBorder="1" applyAlignment="1">
      <alignment horizontal="center" wrapText="1"/>
    </xf>
  </cellXfs>
  <cellStyles count="707">
    <cellStyle name="20% - Accent1" xfId="20" builtinId="30" customBuiltin="1"/>
    <cellStyle name="20% - Accent1 2" xfId="118"/>
    <cellStyle name="20% - Accent1 2 2" xfId="119"/>
    <cellStyle name="20% - Accent1 3" xfId="120"/>
    <cellStyle name="20% - Accent2" xfId="24" builtinId="34" customBuiltin="1"/>
    <cellStyle name="20% - Accent2 2" xfId="121"/>
    <cellStyle name="20% - Accent2 2 2" xfId="122"/>
    <cellStyle name="20% - Accent2 3" xfId="123"/>
    <cellStyle name="20% - Accent3" xfId="28" builtinId="38" customBuiltin="1"/>
    <cellStyle name="20% - Accent3 2" xfId="124"/>
    <cellStyle name="20% - Accent3 2 2" xfId="125"/>
    <cellStyle name="20% - Accent3 3" xfId="126"/>
    <cellStyle name="20% - Accent4" xfId="32" builtinId="42" customBuiltin="1"/>
    <cellStyle name="20% - Accent4 2" xfId="127"/>
    <cellStyle name="20% - Accent4 2 2" xfId="128"/>
    <cellStyle name="20% - Accent4 3" xfId="129"/>
    <cellStyle name="20% - Accent5" xfId="36" builtinId="46" customBuiltin="1"/>
    <cellStyle name="20% - Accent5 2" xfId="130"/>
    <cellStyle name="20% - Accent5 2 2" xfId="131"/>
    <cellStyle name="20% - Accent5 3" xfId="132"/>
    <cellStyle name="20% - Accent6" xfId="40" builtinId="50" customBuiltin="1"/>
    <cellStyle name="20% - Accent6 2" xfId="133"/>
    <cellStyle name="20% - Accent6 2 2" xfId="134"/>
    <cellStyle name="20% - Accent6 3" xfId="135"/>
    <cellStyle name="40% - Accent1" xfId="21" builtinId="31" customBuiltin="1"/>
    <cellStyle name="40% - Accent1 2" xfId="136"/>
    <cellStyle name="40% - Accent1 2 2" xfId="137"/>
    <cellStyle name="40% - Accent1 3" xfId="138"/>
    <cellStyle name="40% - Accent2" xfId="25" builtinId="35" customBuiltin="1"/>
    <cellStyle name="40% - Accent2 2" xfId="139"/>
    <cellStyle name="40% - Accent2 2 2" xfId="140"/>
    <cellStyle name="40% - Accent2 3" xfId="141"/>
    <cellStyle name="40% - Accent3" xfId="29" builtinId="39" customBuiltin="1"/>
    <cellStyle name="40% - Accent3 2" xfId="142"/>
    <cellStyle name="40% - Accent3 2 2" xfId="143"/>
    <cellStyle name="40% - Accent3 3" xfId="144"/>
    <cellStyle name="40% - Accent4" xfId="33" builtinId="43" customBuiltin="1"/>
    <cellStyle name="40% - Accent4 2" xfId="145"/>
    <cellStyle name="40% - Accent4 2 2" xfId="146"/>
    <cellStyle name="40% - Accent4 3" xfId="147"/>
    <cellStyle name="40% - Accent5" xfId="37" builtinId="47" customBuiltin="1"/>
    <cellStyle name="40% - Accent5 2" xfId="148"/>
    <cellStyle name="40% - Accent5 2 2" xfId="149"/>
    <cellStyle name="40% - Accent5 3" xfId="150"/>
    <cellStyle name="40% - Accent6" xfId="41" builtinId="51" customBuiltin="1"/>
    <cellStyle name="40% - Accent6 2" xfId="151"/>
    <cellStyle name="40% - Accent6 2 2" xfId="152"/>
    <cellStyle name="40% - Accent6 3" xfId="153"/>
    <cellStyle name="60% - Accent1" xfId="22" builtinId="32" customBuiltin="1"/>
    <cellStyle name="60% - Accent1 2" xfId="154"/>
    <cellStyle name="60% - Accent1 2 2" xfId="155"/>
    <cellStyle name="60% - Accent1 3" xfId="156"/>
    <cellStyle name="60% - Accent2" xfId="26" builtinId="36" customBuiltin="1"/>
    <cellStyle name="60% - Accent2 2" xfId="157"/>
    <cellStyle name="60% - Accent2 2 2" xfId="158"/>
    <cellStyle name="60% - Accent2 3" xfId="159"/>
    <cellStyle name="60% - Accent3" xfId="30" builtinId="40" customBuiltin="1"/>
    <cellStyle name="60% - Accent3 2" xfId="160"/>
    <cellStyle name="60% - Accent3 2 2" xfId="161"/>
    <cellStyle name="60% - Accent3 3" xfId="162"/>
    <cellStyle name="60% - Accent4" xfId="34" builtinId="44" customBuiltin="1"/>
    <cellStyle name="60% - Accent4 2" xfId="163"/>
    <cellStyle name="60% - Accent4 2 2" xfId="164"/>
    <cellStyle name="60% - Accent4 3" xfId="165"/>
    <cellStyle name="60% - Accent5" xfId="38" builtinId="48" customBuiltin="1"/>
    <cellStyle name="60% - Accent5 2" xfId="166"/>
    <cellStyle name="60% - Accent5 2 2" xfId="167"/>
    <cellStyle name="60% - Accent5 3" xfId="168"/>
    <cellStyle name="60% - Accent6" xfId="42" builtinId="52" customBuiltin="1"/>
    <cellStyle name="60% - Accent6 2" xfId="169"/>
    <cellStyle name="60% - Accent6 2 2" xfId="170"/>
    <cellStyle name="60% - Accent6 3" xfId="171"/>
    <cellStyle name="Accent1" xfId="19" builtinId="29" customBuiltin="1"/>
    <cellStyle name="Accent1 2" xfId="172"/>
    <cellStyle name="Accent1 2 2" xfId="173"/>
    <cellStyle name="Accent1 3" xfId="174"/>
    <cellStyle name="Accent2" xfId="23" builtinId="33" customBuiltin="1"/>
    <cellStyle name="Accent2 2" xfId="175"/>
    <cellStyle name="Accent2 2 2" xfId="176"/>
    <cellStyle name="Accent2 3" xfId="177"/>
    <cellStyle name="Accent3" xfId="27" builtinId="37" customBuiltin="1"/>
    <cellStyle name="Accent3 2" xfId="178"/>
    <cellStyle name="Accent3 2 2" xfId="179"/>
    <cellStyle name="Accent3 3" xfId="180"/>
    <cellStyle name="Accent4" xfId="31" builtinId="41" customBuiltin="1"/>
    <cellStyle name="Accent4 2" xfId="181"/>
    <cellStyle name="Accent4 2 2" xfId="182"/>
    <cellStyle name="Accent4 3" xfId="183"/>
    <cellStyle name="Accent5" xfId="35" builtinId="45" customBuiltin="1"/>
    <cellStyle name="Accent5 2" xfId="184"/>
    <cellStyle name="Accent5 2 2" xfId="185"/>
    <cellStyle name="Accent5 3" xfId="186"/>
    <cellStyle name="Accent6" xfId="39" builtinId="49" customBuiltin="1"/>
    <cellStyle name="Accent6 2" xfId="187"/>
    <cellStyle name="Accent6 2 2" xfId="188"/>
    <cellStyle name="Accent6 3" xfId="189"/>
    <cellStyle name="Bad" xfId="8" builtinId="27" customBuiltin="1"/>
    <cellStyle name="Bad 2" xfId="190"/>
    <cellStyle name="Bad 2 2" xfId="191"/>
    <cellStyle name="Bad 3" xfId="192"/>
    <cellStyle name="Calculation" xfId="12" builtinId="22" customBuiltin="1"/>
    <cellStyle name="Calculation 2" xfId="193"/>
    <cellStyle name="Calculation 2 2" xfId="194"/>
    <cellStyle name="Calculation 3" xfId="195"/>
    <cellStyle name="Check Cell" xfId="14" builtinId="23" customBuiltin="1"/>
    <cellStyle name="Check Cell 2" xfId="196"/>
    <cellStyle name="Check Cell 2 2" xfId="197"/>
    <cellStyle name="Check Cell 3" xfId="198"/>
    <cellStyle name="Comma" xfId="117" builtinId="3"/>
    <cellStyle name="Comma [0] 2" xfId="44"/>
    <cellStyle name="Comma [0] 3" xfId="45"/>
    <cellStyle name="Comma [0] 3 2" xfId="46"/>
    <cellStyle name="Comma [0] 4" xfId="47"/>
    <cellStyle name="Comma [0] 4 2" xfId="199"/>
    <cellStyle name="Comma [0] 5" xfId="200"/>
    <cellStyle name="Comma [0] 5 2" xfId="201"/>
    <cellStyle name="Comma [0] 5 3" xfId="202"/>
    <cellStyle name="Comma [0] 5 4" xfId="203"/>
    <cellStyle name="Comma [0] 5 5" xfId="204"/>
    <cellStyle name="Comma [0] 6" xfId="205"/>
    <cellStyle name="Comma [0] 6 2" xfId="206"/>
    <cellStyle name="Comma [0] 7" xfId="207"/>
    <cellStyle name="Comma [0] 7 2" xfId="208"/>
    <cellStyle name="Comma [0] 7 2 2" xfId="209"/>
    <cellStyle name="Comma [0] 7 2 3" xfId="210"/>
    <cellStyle name="Comma [0] 7 3" xfId="211"/>
    <cellStyle name="Comma [0] 7 4" xfId="212"/>
    <cellStyle name="Comma [0] 8" xfId="213"/>
    <cellStyle name="Comma [0] 8 2" xfId="214"/>
    <cellStyle name="Comma [0] 8 3" xfId="215"/>
    <cellStyle name="Comma 10" xfId="48"/>
    <cellStyle name="Comma 100" xfId="216"/>
    <cellStyle name="Comma 100 2" xfId="217"/>
    <cellStyle name="Comma 101" xfId="218"/>
    <cellStyle name="Comma 102" xfId="219"/>
    <cellStyle name="Comma 103" xfId="220"/>
    <cellStyle name="Comma 104" xfId="221"/>
    <cellStyle name="Comma 11" xfId="49"/>
    <cellStyle name="Comma 11 2" xfId="50"/>
    <cellStyle name="Comma 12" xfId="51"/>
    <cellStyle name="Comma 13" xfId="52"/>
    <cellStyle name="Comma 14" xfId="53"/>
    <cellStyle name="Comma 15" xfId="54"/>
    <cellStyle name="Comma 16" xfId="55"/>
    <cellStyle name="Comma 17" xfId="56"/>
    <cellStyle name="Comma 18" xfId="57"/>
    <cellStyle name="Comma 19" xfId="58"/>
    <cellStyle name="Comma 2" xfId="59"/>
    <cellStyle name="Comma 2 2" xfId="223"/>
    <cellStyle name="Comma 2 2 2" xfId="224"/>
    <cellStyle name="Comma 2 3" xfId="225"/>
    <cellStyle name="Comma 2 4" xfId="226"/>
    <cellStyle name="Comma 2 5" xfId="222"/>
    <cellStyle name="Comma 20" xfId="60"/>
    <cellStyle name="Comma 21" xfId="61"/>
    <cellStyle name="Comma 22" xfId="62"/>
    <cellStyle name="Comma 23" xfId="63"/>
    <cellStyle name="Comma 24" xfId="64"/>
    <cellStyle name="Comma 25" xfId="65"/>
    <cellStyle name="Comma 25 2" xfId="227"/>
    <cellStyle name="Comma 26" xfId="66"/>
    <cellStyle name="Comma 26 2" xfId="228"/>
    <cellStyle name="Comma 27" xfId="67"/>
    <cellStyle name="Comma 27 2" xfId="229"/>
    <cellStyle name="Comma 28" xfId="68"/>
    <cellStyle name="Comma 28 2" xfId="230"/>
    <cellStyle name="Comma 29" xfId="231"/>
    <cellStyle name="Comma 3" xfId="69"/>
    <cellStyle name="Comma 3 2" xfId="232"/>
    <cellStyle name="Comma 3 3" xfId="233"/>
    <cellStyle name="Comma 30" xfId="234"/>
    <cellStyle name="Comma 31" xfId="235"/>
    <cellStyle name="Comma 32" xfId="236"/>
    <cellStyle name="Comma 32 2" xfId="237"/>
    <cellStyle name="Comma 32 3" xfId="238"/>
    <cellStyle name="Comma 33" xfId="239"/>
    <cellStyle name="Comma 33 2" xfId="240"/>
    <cellStyle name="Comma 33 3" xfId="241"/>
    <cellStyle name="Comma 34" xfId="242"/>
    <cellStyle name="Comma 34 2" xfId="243"/>
    <cellStyle name="Comma 34 3" xfId="244"/>
    <cellStyle name="Comma 34 4" xfId="245"/>
    <cellStyle name="Comma 34 5" xfId="246"/>
    <cellStyle name="Comma 35" xfId="247"/>
    <cellStyle name="Comma 35 2" xfId="248"/>
    <cellStyle name="Comma 36" xfId="249"/>
    <cellStyle name="Comma 36 2" xfId="250"/>
    <cellStyle name="Comma 37" xfId="251"/>
    <cellStyle name="Comma 38" xfId="252"/>
    <cellStyle name="Comma 39" xfId="253"/>
    <cellStyle name="Comma 4" xfId="70"/>
    <cellStyle name="Comma 40" xfId="254"/>
    <cellStyle name="Comma 41" xfId="255"/>
    <cellStyle name="Comma 42" xfId="256"/>
    <cellStyle name="Comma 42 2" xfId="257"/>
    <cellStyle name="Comma 42 3" xfId="258"/>
    <cellStyle name="Comma 43" xfId="259"/>
    <cellStyle name="Comma 43 2" xfId="260"/>
    <cellStyle name="Comma 43 3" xfId="261"/>
    <cellStyle name="Comma 44" xfId="262"/>
    <cellStyle name="Comma 44 2" xfId="263"/>
    <cellStyle name="Comma 44 3" xfId="264"/>
    <cellStyle name="Comma 44 4" xfId="265"/>
    <cellStyle name="Comma 45" xfId="266"/>
    <cellStyle name="Comma 45 2" xfId="267"/>
    <cellStyle name="Comma 45 3" xfId="268"/>
    <cellStyle name="Comma 45 4" xfId="269"/>
    <cellStyle name="Comma 46" xfId="270"/>
    <cellStyle name="Comma 46 2" xfId="271"/>
    <cellStyle name="Comma 46 3" xfId="272"/>
    <cellStyle name="Comma 46 4" xfId="273"/>
    <cellStyle name="Comma 47" xfId="274"/>
    <cellStyle name="Comma 47 2" xfId="275"/>
    <cellStyle name="Comma 47 3" xfId="276"/>
    <cellStyle name="Comma 47 4" xfId="277"/>
    <cellStyle name="Comma 48" xfId="278"/>
    <cellStyle name="Comma 48 2" xfId="279"/>
    <cellStyle name="Comma 48 3" xfId="280"/>
    <cellStyle name="Comma 48 4" xfId="281"/>
    <cellStyle name="Comma 49" xfId="282"/>
    <cellStyle name="Comma 49 2" xfId="283"/>
    <cellStyle name="Comma 49 3" xfId="284"/>
    <cellStyle name="Comma 49 4" xfId="285"/>
    <cellStyle name="Comma 5" xfId="71"/>
    <cellStyle name="Comma 50" xfId="286"/>
    <cellStyle name="Comma 50 2" xfId="287"/>
    <cellStyle name="Comma 50 3" xfId="288"/>
    <cellStyle name="Comma 50 4" xfId="289"/>
    <cellStyle name="Comma 51" xfId="290"/>
    <cellStyle name="Comma 51 2" xfId="291"/>
    <cellStyle name="Comma 51 3" xfId="292"/>
    <cellStyle name="Comma 51 4" xfId="293"/>
    <cellStyle name="Comma 52" xfId="294"/>
    <cellStyle name="Comma 52 2" xfId="295"/>
    <cellStyle name="Comma 52 3" xfId="296"/>
    <cellStyle name="Comma 52 4" xfId="297"/>
    <cellStyle name="Comma 53" xfId="298"/>
    <cellStyle name="Comma 53 2" xfId="299"/>
    <cellStyle name="Comma 53 3" xfId="300"/>
    <cellStyle name="Comma 53 4" xfId="301"/>
    <cellStyle name="Comma 54" xfId="302"/>
    <cellStyle name="Comma 54 2" xfId="303"/>
    <cellStyle name="Comma 54 3" xfId="304"/>
    <cellStyle name="Comma 54 4" xfId="305"/>
    <cellStyle name="Comma 55" xfId="306"/>
    <cellStyle name="Comma 55 2" xfId="307"/>
    <cellStyle name="Comma 55 3" xfId="308"/>
    <cellStyle name="Comma 55 4" xfId="309"/>
    <cellStyle name="Comma 56" xfId="310"/>
    <cellStyle name="Comma 56 2" xfId="311"/>
    <cellStyle name="Comma 56 3" xfId="312"/>
    <cellStyle name="Comma 56 4" xfId="313"/>
    <cellStyle name="Comma 57" xfId="314"/>
    <cellStyle name="Comma 57 2" xfId="315"/>
    <cellStyle name="Comma 57 3" xfId="316"/>
    <cellStyle name="Comma 57 4" xfId="317"/>
    <cellStyle name="Comma 58" xfId="318"/>
    <cellStyle name="Comma 58 2" xfId="319"/>
    <cellStyle name="Comma 58 3" xfId="320"/>
    <cellStyle name="Comma 58 4" xfId="321"/>
    <cellStyle name="Comma 59" xfId="322"/>
    <cellStyle name="Comma 59 2" xfId="323"/>
    <cellStyle name="Comma 59 3" xfId="324"/>
    <cellStyle name="Comma 59 4" xfId="325"/>
    <cellStyle name="Comma 6" xfId="72"/>
    <cellStyle name="Comma 60" xfId="326"/>
    <cellStyle name="Comma 60 2" xfId="327"/>
    <cellStyle name="Comma 60 3" xfId="328"/>
    <cellStyle name="Comma 60 4" xfId="329"/>
    <cellStyle name="Comma 61" xfId="330"/>
    <cellStyle name="Comma 61 2" xfId="331"/>
    <cellStyle name="Comma 61 3" xfId="332"/>
    <cellStyle name="Comma 61 4" xfId="333"/>
    <cellStyle name="Comma 62" xfId="334"/>
    <cellStyle name="Comma 62 2" xfId="335"/>
    <cellStyle name="Comma 62 3" xfId="336"/>
    <cellStyle name="Comma 62 4" xfId="337"/>
    <cellStyle name="Comma 63" xfId="338"/>
    <cellStyle name="Comma 63 2" xfId="339"/>
    <cellStyle name="Comma 63 3" xfId="340"/>
    <cellStyle name="Comma 63 4" xfId="341"/>
    <cellStyle name="Comma 64" xfId="342"/>
    <cellStyle name="Comma 64 2" xfId="343"/>
    <cellStyle name="Comma 64 3" xfId="344"/>
    <cellStyle name="Comma 64 4" xfId="345"/>
    <cellStyle name="Comma 65" xfId="346"/>
    <cellStyle name="Comma 65 2" xfId="347"/>
    <cellStyle name="Comma 65 3" xfId="348"/>
    <cellStyle name="Comma 65 4" xfId="349"/>
    <cellStyle name="Comma 66" xfId="350"/>
    <cellStyle name="Comma 66 2" xfId="351"/>
    <cellStyle name="Comma 66 2 2" xfId="352"/>
    <cellStyle name="Comma 66 2 3" xfId="353"/>
    <cellStyle name="Comma 66 3" xfId="354"/>
    <cellStyle name="Comma 66 4" xfId="355"/>
    <cellStyle name="Comma 66 5" xfId="356"/>
    <cellStyle name="Comma 67" xfId="357"/>
    <cellStyle name="Comma 67 2" xfId="358"/>
    <cellStyle name="Comma 67 2 2" xfId="359"/>
    <cellStyle name="Comma 67 2 3" xfId="360"/>
    <cellStyle name="Comma 67 3" xfId="361"/>
    <cellStyle name="Comma 67 4" xfId="362"/>
    <cellStyle name="Comma 67 5" xfId="363"/>
    <cellStyle name="Comma 68" xfId="364"/>
    <cellStyle name="Comma 68 2" xfId="365"/>
    <cellStyle name="Comma 69" xfId="366"/>
    <cellStyle name="Comma 69 2" xfId="367"/>
    <cellStyle name="Comma 7" xfId="73"/>
    <cellStyle name="Comma 70" xfId="368"/>
    <cellStyle name="Comma 70 2" xfId="369"/>
    <cellStyle name="Comma 71" xfId="370"/>
    <cellStyle name="Comma 71 2" xfId="371"/>
    <cellStyle name="Comma 72" xfId="372"/>
    <cellStyle name="Comma 72 2" xfId="373"/>
    <cellStyle name="Comma 73" xfId="374"/>
    <cellStyle name="Comma 73 2" xfId="375"/>
    <cellStyle name="Comma 74" xfId="376"/>
    <cellStyle name="Comma 74 2" xfId="377"/>
    <cellStyle name="Comma 75" xfId="378"/>
    <cellStyle name="Comma 75 2" xfId="379"/>
    <cellStyle name="Comma 75 3" xfId="380"/>
    <cellStyle name="Comma 76" xfId="381"/>
    <cellStyle name="Comma 76 2" xfId="382"/>
    <cellStyle name="Comma 76 3" xfId="383"/>
    <cellStyle name="Comma 77" xfId="384"/>
    <cellStyle name="Comma 78" xfId="385"/>
    <cellStyle name="Comma 79" xfId="386"/>
    <cellStyle name="Comma 79 2" xfId="387"/>
    <cellStyle name="Comma 79 3" xfId="388"/>
    <cellStyle name="Comma 8" xfId="74"/>
    <cellStyle name="Comma 80" xfId="389"/>
    <cellStyle name="Comma 80 2" xfId="390"/>
    <cellStyle name="Comma 80 3" xfId="391"/>
    <cellStyle name="Comma 81" xfId="392"/>
    <cellStyle name="Comma 81 2" xfId="393"/>
    <cellStyle name="Comma 81 3" xfId="394"/>
    <cellStyle name="Comma 82" xfId="395"/>
    <cellStyle name="Comma 82 2" xfId="396"/>
    <cellStyle name="Comma 82 3" xfId="397"/>
    <cellStyle name="Comma 83" xfId="398"/>
    <cellStyle name="Comma 83 2" xfId="399"/>
    <cellStyle name="Comma 83 3" xfId="400"/>
    <cellStyle name="Comma 84" xfId="401"/>
    <cellStyle name="Comma 84 2" xfId="402"/>
    <cellStyle name="Comma 84 3" xfId="403"/>
    <cellStyle name="Comma 85" xfId="404"/>
    <cellStyle name="Comma 85 2" xfId="405"/>
    <cellStyle name="Comma 85 3" xfId="406"/>
    <cellStyle name="Comma 86" xfId="407"/>
    <cellStyle name="Comma 86 2" xfId="408"/>
    <cellStyle name="Comma 86 3" xfId="409"/>
    <cellStyle name="Comma 87" xfId="410"/>
    <cellStyle name="Comma 87 2" xfId="411"/>
    <cellStyle name="Comma 87 3" xfId="412"/>
    <cellStyle name="Comma 88" xfId="413"/>
    <cellStyle name="Comma 88 2" xfId="414"/>
    <cellStyle name="Comma 88 3" xfId="415"/>
    <cellStyle name="Comma 88 3 2" xfId="416"/>
    <cellStyle name="Comma 89" xfId="417"/>
    <cellStyle name="Comma 89 2" xfId="418"/>
    <cellStyle name="Comma 89 3" xfId="419"/>
    <cellStyle name="Comma 89 3 2" xfId="420"/>
    <cellStyle name="Comma 9" xfId="75"/>
    <cellStyle name="Comma 90" xfId="421"/>
    <cellStyle name="Comma 90 2" xfId="422"/>
    <cellStyle name="Comma 90 3" xfId="423"/>
    <cellStyle name="Comma 90 3 2" xfId="424"/>
    <cellStyle name="Comma 91" xfId="425"/>
    <cellStyle name="Comma 91 2" xfId="426"/>
    <cellStyle name="Comma 91 3" xfId="427"/>
    <cellStyle name="Comma 91 3 2" xfId="428"/>
    <cellStyle name="Comma 92" xfId="429"/>
    <cellStyle name="Comma 93" xfId="430"/>
    <cellStyle name="Comma 94" xfId="431"/>
    <cellStyle name="Comma 94 2" xfId="432"/>
    <cellStyle name="Comma 95" xfId="433"/>
    <cellStyle name="Comma 95 2" xfId="434"/>
    <cellStyle name="Comma 95 3" xfId="435"/>
    <cellStyle name="Comma 96" xfId="436"/>
    <cellStyle name="Comma 97" xfId="437"/>
    <cellStyle name="Comma 98" xfId="438"/>
    <cellStyle name="Comma 99" xfId="439"/>
    <cellStyle name="Comma 99 2" xfId="440"/>
    <cellStyle name="Comma0" xfId="441"/>
    <cellStyle name="Comma0 2" xfId="442"/>
    <cellStyle name="Currency [0] 10" xfId="443"/>
    <cellStyle name="Currency [0] 11" xfId="444"/>
    <cellStyle name="Currency [0] 12" xfId="445"/>
    <cellStyle name="Currency [0] 2" xfId="76"/>
    <cellStyle name="Currency [0] 3" xfId="77"/>
    <cellStyle name="Currency [0] 3 2" xfId="78"/>
    <cellStyle name="Currency [0] 4" xfId="79"/>
    <cellStyle name="Currency [0] 4 2" xfId="446"/>
    <cellStyle name="Currency [0] 5" xfId="447"/>
    <cellStyle name="Currency [0] 5 2" xfId="448"/>
    <cellStyle name="Currency [0] 5 3" xfId="449"/>
    <cellStyle name="Currency [0] 5 4" xfId="450"/>
    <cellStyle name="Currency [0] 5 5" xfId="451"/>
    <cellStyle name="Currency [0] 6" xfId="452"/>
    <cellStyle name="Currency [0] 6 2" xfId="453"/>
    <cellStyle name="Currency [0] 7" xfId="454"/>
    <cellStyle name="Currency [0] 7 2" xfId="455"/>
    <cellStyle name="Currency [0] 7 2 2" xfId="456"/>
    <cellStyle name="Currency [0] 7 2 3" xfId="457"/>
    <cellStyle name="Currency [0] 7 3" xfId="458"/>
    <cellStyle name="Currency [0] 7 4" xfId="459"/>
    <cellStyle name="Currency [0] 8" xfId="460"/>
    <cellStyle name="Currency [0] 8 2" xfId="461"/>
    <cellStyle name="Currency [0] 8 3" xfId="462"/>
    <cellStyle name="Currency [0] 9" xfId="463"/>
    <cellStyle name="Currency 10" xfId="80"/>
    <cellStyle name="Currency 10 2" xfId="81"/>
    <cellStyle name="Currency 11" xfId="82"/>
    <cellStyle name="Currency 12" xfId="83"/>
    <cellStyle name="Currency 13" xfId="84"/>
    <cellStyle name="Currency 14" xfId="85"/>
    <cellStyle name="Currency 15" xfId="86"/>
    <cellStyle name="Currency 16" xfId="87"/>
    <cellStyle name="Currency 17" xfId="88"/>
    <cellStyle name="Currency 18" xfId="89"/>
    <cellStyle name="Currency 19" xfId="90"/>
    <cellStyle name="Currency 2" xfId="91"/>
    <cellStyle name="Currency 20" xfId="92"/>
    <cellStyle name="Currency 21" xfId="93"/>
    <cellStyle name="Currency 22" xfId="94"/>
    <cellStyle name="Currency 23" xfId="95"/>
    <cellStyle name="Currency 24" xfId="96"/>
    <cellStyle name="Currency 24 2" xfId="464"/>
    <cellStyle name="Currency 25" xfId="97"/>
    <cellStyle name="Currency 25 2" xfId="465"/>
    <cellStyle name="Currency 26" xfId="98"/>
    <cellStyle name="Currency 26 2" xfId="466"/>
    <cellStyle name="Currency 27" xfId="99"/>
    <cellStyle name="Currency 27 2" xfId="467"/>
    <cellStyle name="Currency 27 3" xfId="468"/>
    <cellStyle name="Currency 27 4" xfId="469"/>
    <cellStyle name="Currency 28" xfId="470"/>
    <cellStyle name="Currency 28 2" xfId="471"/>
    <cellStyle name="Currency 28 3" xfId="472"/>
    <cellStyle name="Currency 28 4" xfId="473"/>
    <cellStyle name="Currency 29" xfId="474"/>
    <cellStyle name="Currency 29 2" xfId="475"/>
    <cellStyle name="Currency 29 3" xfId="476"/>
    <cellStyle name="Currency 29 4" xfId="477"/>
    <cellStyle name="Currency 3" xfId="100"/>
    <cellStyle name="Currency 30" xfId="478"/>
    <cellStyle name="Currency 30 2" xfId="479"/>
    <cellStyle name="Currency 31" xfId="480"/>
    <cellStyle name="Currency 32" xfId="481"/>
    <cellStyle name="Currency 32 2" xfId="482"/>
    <cellStyle name="Currency 33" xfId="483"/>
    <cellStyle name="Currency 33 2" xfId="484"/>
    <cellStyle name="Currency 34" xfId="485"/>
    <cellStyle name="Currency 34 2" xfId="486"/>
    <cellStyle name="Currency 35" xfId="487"/>
    <cellStyle name="Currency 35 2" xfId="488"/>
    <cellStyle name="Currency 36" xfId="489"/>
    <cellStyle name="Currency 37" xfId="490"/>
    <cellStyle name="Currency 37 2" xfId="491"/>
    <cellStyle name="Currency 38" xfId="492"/>
    <cellStyle name="Currency 38 2" xfId="493"/>
    <cellStyle name="Currency 39" xfId="494"/>
    <cellStyle name="Currency 4" xfId="101"/>
    <cellStyle name="Currency 40" xfId="495"/>
    <cellStyle name="Currency 40 2" xfId="496"/>
    <cellStyle name="Currency 41" xfId="497"/>
    <cellStyle name="Currency 41 2" xfId="498"/>
    <cellStyle name="Currency 42" xfId="499"/>
    <cellStyle name="Currency 42 2" xfId="500"/>
    <cellStyle name="Currency 43" xfId="501"/>
    <cellStyle name="Currency 43 2" xfId="502"/>
    <cellStyle name="Currency 44" xfId="503"/>
    <cellStyle name="Currency 44 2" xfId="504"/>
    <cellStyle name="Currency 45" xfId="505"/>
    <cellStyle name="Currency 45 2" xfId="506"/>
    <cellStyle name="Currency 46" xfId="507"/>
    <cellStyle name="Currency 46 2" xfId="508"/>
    <cellStyle name="Currency 47" xfId="509"/>
    <cellStyle name="Currency 47 2" xfId="510"/>
    <cellStyle name="Currency 48" xfId="511"/>
    <cellStyle name="Currency 48 2" xfId="512"/>
    <cellStyle name="Currency 49" xfId="513"/>
    <cellStyle name="Currency 49 2" xfId="514"/>
    <cellStyle name="Currency 5" xfId="102"/>
    <cellStyle name="Currency 50" xfId="515"/>
    <cellStyle name="Currency 50 2" xfId="516"/>
    <cellStyle name="Currency 51" xfId="517"/>
    <cellStyle name="Currency 51 2" xfId="518"/>
    <cellStyle name="Currency 52" xfId="519"/>
    <cellStyle name="Currency 52 2" xfId="520"/>
    <cellStyle name="Currency 53" xfId="521"/>
    <cellStyle name="Currency 53 2" xfId="522"/>
    <cellStyle name="Currency 53 2 2" xfId="523"/>
    <cellStyle name="Currency 53 2 3" xfId="524"/>
    <cellStyle name="Currency 53 3" xfId="525"/>
    <cellStyle name="Currency 54" xfId="526"/>
    <cellStyle name="Currency 54 2" xfId="527"/>
    <cellStyle name="Currency 54 2 2" xfId="528"/>
    <cellStyle name="Currency 54 2 3" xfId="529"/>
    <cellStyle name="Currency 54 3" xfId="530"/>
    <cellStyle name="Currency 55" xfId="531"/>
    <cellStyle name="Currency 56" xfId="532"/>
    <cellStyle name="Currency 57" xfId="533"/>
    <cellStyle name="Currency 58" xfId="534"/>
    <cellStyle name="Currency 59" xfId="535"/>
    <cellStyle name="Currency 6" xfId="103"/>
    <cellStyle name="Currency 60" xfId="536"/>
    <cellStyle name="Currency 61" xfId="537"/>
    <cellStyle name="Currency 62" xfId="538"/>
    <cellStyle name="Currency 63" xfId="539"/>
    <cellStyle name="Currency 64" xfId="540"/>
    <cellStyle name="Currency 64 2" xfId="541"/>
    <cellStyle name="Currency 64 3" xfId="542"/>
    <cellStyle name="Currency 65" xfId="543"/>
    <cellStyle name="Currency 65 2" xfId="544"/>
    <cellStyle name="Currency 65 3" xfId="545"/>
    <cellStyle name="Currency 66" xfId="546"/>
    <cellStyle name="Currency 67" xfId="547"/>
    <cellStyle name="Currency 68" xfId="548"/>
    <cellStyle name="Currency 68 2" xfId="549"/>
    <cellStyle name="Currency 68 3" xfId="550"/>
    <cellStyle name="Currency 69" xfId="551"/>
    <cellStyle name="Currency 69 2" xfId="552"/>
    <cellStyle name="Currency 69 3" xfId="553"/>
    <cellStyle name="Currency 7" xfId="104"/>
    <cellStyle name="Currency 70" xfId="554"/>
    <cellStyle name="Currency 70 2" xfId="555"/>
    <cellStyle name="Currency 70 3" xfId="556"/>
    <cellStyle name="Currency 71" xfId="557"/>
    <cellStyle name="Currency 71 2" xfId="558"/>
    <cellStyle name="Currency 71 3" xfId="559"/>
    <cellStyle name="Currency 72" xfId="560"/>
    <cellStyle name="Currency 72 2" xfId="561"/>
    <cellStyle name="Currency 72 3" xfId="562"/>
    <cellStyle name="Currency 73" xfId="563"/>
    <cellStyle name="Currency 73 2" xfId="564"/>
    <cellStyle name="Currency 73 3" xfId="565"/>
    <cellStyle name="Currency 74" xfId="566"/>
    <cellStyle name="Currency 74 2" xfId="567"/>
    <cellStyle name="Currency 74 3" xfId="568"/>
    <cellStyle name="Currency 75" xfId="569"/>
    <cellStyle name="Currency 75 2" xfId="570"/>
    <cellStyle name="Currency 75 3" xfId="571"/>
    <cellStyle name="Currency 76" xfId="572"/>
    <cellStyle name="Currency 76 2" xfId="573"/>
    <cellStyle name="Currency 76 3" xfId="574"/>
    <cellStyle name="Currency 77" xfId="575"/>
    <cellStyle name="Currency 77 2" xfId="576"/>
    <cellStyle name="Currency 77 3" xfId="577"/>
    <cellStyle name="Currency 77 3 2" xfId="578"/>
    <cellStyle name="Currency 78" xfId="579"/>
    <cellStyle name="Currency 78 2" xfId="580"/>
    <cellStyle name="Currency 78 3" xfId="581"/>
    <cellStyle name="Currency 78 3 2" xfId="582"/>
    <cellStyle name="Currency 79" xfId="583"/>
    <cellStyle name="Currency 79 2" xfId="584"/>
    <cellStyle name="Currency 79 3" xfId="585"/>
    <cellStyle name="Currency 79 3 2" xfId="586"/>
    <cellStyle name="Currency 8" xfId="105"/>
    <cellStyle name="Currency 80" xfId="587"/>
    <cellStyle name="Currency 80 2" xfId="588"/>
    <cellStyle name="Currency 80 3" xfId="589"/>
    <cellStyle name="Currency 80 3 2" xfId="590"/>
    <cellStyle name="Currency 81" xfId="591"/>
    <cellStyle name="Currency 82" xfId="592"/>
    <cellStyle name="Currency 83" xfId="593"/>
    <cellStyle name="Currency 83 2" xfId="594"/>
    <cellStyle name="Currency 84" xfId="595"/>
    <cellStyle name="Currency 84 2" xfId="596"/>
    <cellStyle name="Currency 84 3" xfId="597"/>
    <cellStyle name="Currency 85" xfId="598"/>
    <cellStyle name="Currency 86" xfId="599"/>
    <cellStyle name="Currency 87" xfId="600"/>
    <cellStyle name="Currency 88" xfId="601"/>
    <cellStyle name="Currency 89" xfId="602"/>
    <cellStyle name="Currency 9" xfId="106"/>
    <cellStyle name="Currency 90" xfId="603"/>
    <cellStyle name="Currency 91" xfId="604"/>
    <cellStyle name="Currency 92" xfId="605"/>
    <cellStyle name="Currency 93" xfId="606"/>
    <cellStyle name="Currency0" xfId="607"/>
    <cellStyle name="Currency0 2" xfId="608"/>
    <cellStyle name="Date" xfId="609"/>
    <cellStyle name="Date 2" xfId="610"/>
    <cellStyle name="ds" xfId="611"/>
    <cellStyle name="Explanatory Text" xfId="17" builtinId="53" customBuiltin="1"/>
    <cellStyle name="Explanatory Text 2" xfId="612"/>
    <cellStyle name="Explanatory Text 2 2" xfId="613"/>
    <cellStyle name="Explanatory Text 3" xfId="614"/>
    <cellStyle name="F3" xfId="615"/>
    <cellStyle name="F4" xfId="616"/>
    <cellStyle name="F5" xfId="617"/>
    <cellStyle name="Fixed" xfId="618"/>
    <cellStyle name="Fixed 2" xfId="619"/>
    <cellStyle name="Good" xfId="7" builtinId="26" customBuiltin="1"/>
    <cellStyle name="Good 2" xfId="620"/>
    <cellStyle name="Good 2 2" xfId="621"/>
    <cellStyle name="Good 3" xfId="622"/>
    <cellStyle name="Heading 1" xfId="3" builtinId="16" customBuiltin="1"/>
    <cellStyle name="Heading 1 2" xfId="623"/>
    <cellStyle name="Heading 1 2 2" xfId="624"/>
    <cellStyle name="Heading 1 3" xfId="625"/>
    <cellStyle name="Heading 2" xfId="4" builtinId="17" customBuiltin="1"/>
    <cellStyle name="Heading 2 2" xfId="626"/>
    <cellStyle name="Heading 2 2 2" xfId="627"/>
    <cellStyle name="Heading 2 2 3" xfId="628"/>
    <cellStyle name="Heading 2 3" xfId="629"/>
    <cellStyle name="Heading 3" xfId="5" builtinId="18" customBuiltin="1"/>
    <cellStyle name="Heading 3 2" xfId="630"/>
    <cellStyle name="Heading 3 2 2" xfId="631"/>
    <cellStyle name="Heading 3 3" xfId="632"/>
    <cellStyle name="Heading 4" xfId="6" builtinId="19" customBuiltin="1"/>
    <cellStyle name="Heading 4 2" xfId="633"/>
    <cellStyle name="Heading 4 2 2" xfId="634"/>
    <cellStyle name="Heading 4 3" xfId="635"/>
    <cellStyle name="Hyperlink 2" xfId="636"/>
    <cellStyle name="Hyperlink 3" xfId="637"/>
    <cellStyle name="Input" xfId="10" builtinId="20" customBuiltin="1"/>
    <cellStyle name="Input 2" xfId="638"/>
    <cellStyle name="Input 2 2" xfId="639"/>
    <cellStyle name="Input 3" xfId="640"/>
    <cellStyle name="Linked Cell" xfId="13" builtinId="24" customBuiltin="1"/>
    <cellStyle name="Linked Cell 2" xfId="641"/>
    <cellStyle name="Linked Cell 2 2" xfId="642"/>
    <cellStyle name="Linked Cell 3" xfId="643"/>
    <cellStyle name="Neutral" xfId="9" builtinId="28" customBuiltin="1"/>
    <cellStyle name="Neutral 2" xfId="644"/>
    <cellStyle name="Neutral 2 2" xfId="645"/>
    <cellStyle name="Neutral 3" xfId="646"/>
    <cellStyle name="Normal" xfId="0" builtinId="0"/>
    <cellStyle name="Normal 2" xfId="107"/>
    <cellStyle name="Normal 2 2" xfId="108"/>
    <cellStyle name="Normal 2 2 2" xfId="648"/>
    <cellStyle name="Normal 2 2 3" xfId="647"/>
    <cellStyle name="Normal 2 3" xfId="649"/>
    <cellStyle name="Normal 3" xfId="109"/>
    <cellStyle name="Normal 3 2" xfId="650"/>
    <cellStyle name="Normal 4" xfId="110"/>
    <cellStyle name="Normal 4 2" xfId="111"/>
    <cellStyle name="Normal 5" xfId="112"/>
    <cellStyle name="Normal 5 2" xfId="652"/>
    <cellStyle name="Normal 5 3" xfId="651"/>
    <cellStyle name="Normal 6" xfId="43"/>
    <cellStyle name="Normal 6 2" xfId="653"/>
    <cellStyle name="Normal 7" xfId="654"/>
    <cellStyle name="Normal 8" xfId="655"/>
    <cellStyle name="Normal 9" xfId="656"/>
    <cellStyle name="Note" xfId="16" builtinId="10" customBuiltin="1"/>
    <cellStyle name="Note 2" xfId="657"/>
    <cellStyle name="Note 2 2" xfId="658"/>
    <cellStyle name="Note 3" xfId="659"/>
    <cellStyle name="NUM" xfId="660"/>
    <cellStyle name="NUM 2" xfId="661"/>
    <cellStyle name="Output" xfId="11" builtinId="21" customBuiltin="1"/>
    <cellStyle name="Output 2" xfId="662"/>
    <cellStyle name="Output 2 2" xfId="663"/>
    <cellStyle name="Output 3" xfId="664"/>
    <cellStyle name="Percent" xfId="1" builtinId="5"/>
    <cellStyle name="Percent 10" xfId="665"/>
    <cellStyle name="Percent 11" xfId="666"/>
    <cellStyle name="Percent 12" xfId="667"/>
    <cellStyle name="Percent 13" xfId="668"/>
    <cellStyle name="Percent 2" xfId="113"/>
    <cellStyle name="Percent 2 2" xfId="669"/>
    <cellStyle name="Percent 2 3" xfId="670"/>
    <cellStyle name="Percent 2 4" xfId="671"/>
    <cellStyle name="Percent 3" xfId="114"/>
    <cellStyle name="Percent 3 2" xfId="115"/>
    <cellStyle name="Percent 3 2 2" xfId="673"/>
    <cellStyle name="Percent 3 3" xfId="674"/>
    <cellStyle name="Percent 3 4" xfId="675"/>
    <cellStyle name="Percent 3 5" xfId="672"/>
    <cellStyle name="Percent 4" xfId="116"/>
    <cellStyle name="Percent 4 2" xfId="676"/>
    <cellStyle name="Percent 5" xfId="677"/>
    <cellStyle name="Percent 5 2" xfId="678"/>
    <cellStyle name="Percent 5 3" xfId="679"/>
    <cellStyle name="Percent 5 4" xfId="680"/>
    <cellStyle name="Percent 5 5" xfId="681"/>
    <cellStyle name="Percent 6" xfId="682"/>
    <cellStyle name="Percent 6 2" xfId="683"/>
    <cellStyle name="Percent 6 3" xfId="684"/>
    <cellStyle name="Percent 6 4" xfId="685"/>
    <cellStyle name="Percent 7" xfId="686"/>
    <cellStyle name="Percent 7 2" xfId="687"/>
    <cellStyle name="Percent 7 2 2" xfId="688"/>
    <cellStyle name="Percent 7 2 3" xfId="689"/>
    <cellStyle name="Percent 7 3" xfId="690"/>
    <cellStyle name="Percent 7 4" xfId="691"/>
    <cellStyle name="Percent 8" xfId="692"/>
    <cellStyle name="Percent 8 2" xfId="693"/>
    <cellStyle name="Percent 8 3" xfId="694"/>
    <cellStyle name="Percent 9" xfId="695"/>
    <cellStyle name="Percent 9 2" xfId="696"/>
    <cellStyle name="Percent 9 3" xfId="697"/>
    <cellStyle name="Title" xfId="2" builtinId="15" customBuiltin="1"/>
    <cellStyle name="Title 2" xfId="698"/>
    <cellStyle name="Title 2 2" xfId="699"/>
    <cellStyle name="Total" xfId="18" builtinId="25" customBuiltin="1"/>
    <cellStyle name="Total 2" xfId="700"/>
    <cellStyle name="Total 2 2" xfId="701"/>
    <cellStyle name="Total 2 3" xfId="702"/>
    <cellStyle name="Total 3" xfId="703"/>
    <cellStyle name="Warning Text" xfId="15" builtinId="11" customBuiltin="1"/>
    <cellStyle name="Warning Text 2" xfId="704"/>
    <cellStyle name="Warning Text 2 2" xfId="705"/>
    <cellStyle name="Warning Text 3" xfId="7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topLeftCell="B1" workbookViewId="0">
      <selection activeCell="P46" sqref="P46"/>
    </sheetView>
  </sheetViews>
  <sheetFormatPr defaultColWidth="9.109375" defaultRowHeight="14.4"/>
  <cols>
    <col min="1" max="1" width="17.109375" style="1" customWidth="1"/>
    <col min="2" max="2" width="38" style="1" customWidth="1"/>
    <col min="3" max="3" width="23.5546875" style="1" customWidth="1"/>
    <col min="4" max="4" width="15.5546875" style="1" customWidth="1"/>
    <col min="5" max="5" width="14.5546875" style="1" customWidth="1"/>
    <col min="6" max="6" width="17.44140625" style="1" customWidth="1"/>
    <col min="7" max="7" width="16.88671875" style="1" customWidth="1"/>
    <col min="8" max="8" width="28.5546875" style="1" customWidth="1"/>
    <col min="9" max="9" width="22.109375" style="1" customWidth="1"/>
    <col min="10" max="10" width="25.33203125" style="1" customWidth="1"/>
    <col min="11" max="16384" width="9.109375" style="1"/>
  </cols>
  <sheetData>
    <row r="1" spans="1:10" ht="62.25" customHeight="1" thickBot="1">
      <c r="A1" s="41" t="s">
        <v>62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ht="73.5" customHeight="1" thickBot="1">
      <c r="A2" s="19" t="s">
        <v>0</v>
      </c>
      <c r="B2" s="18" t="s">
        <v>1</v>
      </c>
      <c r="C2" s="17" t="s">
        <v>57</v>
      </c>
      <c r="D2" s="16" t="s">
        <v>59</v>
      </c>
      <c r="E2" s="16" t="s">
        <v>60</v>
      </c>
      <c r="F2" s="16" t="s">
        <v>49</v>
      </c>
      <c r="G2" s="16" t="s">
        <v>50</v>
      </c>
      <c r="H2" s="17" t="s">
        <v>55</v>
      </c>
      <c r="I2" s="17" t="s">
        <v>56</v>
      </c>
      <c r="J2" s="15" t="s">
        <v>61</v>
      </c>
    </row>
    <row r="3" spans="1:10" ht="15.6">
      <c r="A3" s="37">
        <v>210060</v>
      </c>
      <c r="B3" s="36" t="s">
        <v>2</v>
      </c>
      <c r="C3" s="35">
        <v>17342569.219502844</v>
      </c>
      <c r="D3" s="34">
        <v>0.12595000000000001</v>
      </c>
      <c r="E3" s="33">
        <f>D3-$B$51</f>
        <v>0.24209</v>
      </c>
      <c r="F3" s="32">
        <v>-0.01</v>
      </c>
      <c r="G3" s="31">
        <f>F3*C3</f>
        <v>-173425.69219502844</v>
      </c>
      <c r="H3" s="31">
        <f t="shared" ref="H3:H48" si="0">IF(G3&lt;0,G3,G3-(G3*(1-$H$50)))</f>
        <v>-173425.69219502844</v>
      </c>
      <c r="I3" s="31">
        <f>H3+C3</f>
        <v>17169143.527307816</v>
      </c>
      <c r="J3" s="30">
        <f>I3/C3-1</f>
        <v>-1.0000000000000009E-2</v>
      </c>
    </row>
    <row r="4" spans="1:10" ht="15.6">
      <c r="A4" s="29">
        <v>210004</v>
      </c>
      <c r="B4" s="2" t="s">
        <v>3</v>
      </c>
      <c r="C4" s="40">
        <v>311801309.48079103</v>
      </c>
      <c r="D4" s="4">
        <v>0.10729</v>
      </c>
      <c r="E4" s="5">
        <f t="shared" ref="E4:E48" si="1">D4-$B$51</f>
        <v>0.22342999999999999</v>
      </c>
      <c r="F4" s="3">
        <f t="shared" ref="F4:F48" si="2">E4*($F$3/$E$3)</f>
        <v>-9.2292122764261238E-3</v>
      </c>
      <c r="G4" s="6">
        <f t="shared" ref="G4:G48" si="3">F4*C4</f>
        <v>-2877680.4732658579</v>
      </c>
      <c r="H4" s="6">
        <f t="shared" si="0"/>
        <v>-2877680.4732658579</v>
      </c>
      <c r="I4" s="6">
        <f t="shared" ref="I4:I48" si="4">H4+C4</f>
        <v>308923629.00752515</v>
      </c>
      <c r="J4" s="28">
        <f t="shared" ref="J4:J48" si="5">I4/C4-1</f>
        <v>-9.2292122764262574E-3</v>
      </c>
    </row>
    <row r="5" spans="1:10" ht="15.6">
      <c r="A5" s="29">
        <v>210058</v>
      </c>
      <c r="B5" s="2" t="s">
        <v>4</v>
      </c>
      <c r="C5" s="40">
        <v>67419361.743701413</v>
      </c>
      <c r="D5" s="4">
        <v>2.6290000000000001E-2</v>
      </c>
      <c r="E5" s="5">
        <f t="shared" si="1"/>
        <v>0.14243</v>
      </c>
      <c r="F5" s="3">
        <f t="shared" si="2"/>
        <v>-5.8833491676649188E-3</v>
      </c>
      <c r="G5" s="6">
        <f t="shared" si="3"/>
        <v>-396651.64579930576</v>
      </c>
      <c r="H5" s="6">
        <f t="shared" si="0"/>
        <v>-396651.64579930576</v>
      </c>
      <c r="I5" s="6">
        <f t="shared" si="4"/>
        <v>67022710.097902104</v>
      </c>
      <c r="J5" s="28">
        <f t="shared" si="5"/>
        <v>-5.8833491676649752E-3</v>
      </c>
    </row>
    <row r="6" spans="1:10" ht="15.6">
      <c r="A6" s="29">
        <v>210032</v>
      </c>
      <c r="B6" s="2" t="s">
        <v>5</v>
      </c>
      <c r="C6" s="40">
        <v>66197257.119556159</v>
      </c>
      <c r="D6" s="4">
        <v>-5.6059999999999999E-2</v>
      </c>
      <c r="E6" s="5">
        <f t="shared" si="1"/>
        <v>6.0079999999999995E-2</v>
      </c>
      <c r="F6" s="3">
        <f t="shared" si="2"/>
        <v>-2.4817216737576934E-3</v>
      </c>
      <c r="G6" s="6">
        <f t="shared" si="3"/>
        <v>-164283.16773691331</v>
      </c>
      <c r="H6" s="6">
        <f t="shared" si="0"/>
        <v>-164283.16773691331</v>
      </c>
      <c r="I6" s="6">
        <f t="shared" si="4"/>
        <v>66032973.951819248</v>
      </c>
      <c r="J6" s="28">
        <f t="shared" si="5"/>
        <v>-2.4817216737575976E-3</v>
      </c>
    </row>
    <row r="7" spans="1:10" ht="15.6">
      <c r="A7" s="29">
        <v>210018</v>
      </c>
      <c r="B7" s="2" t="s">
        <v>6</v>
      </c>
      <c r="C7" s="40">
        <v>85514349.422845349</v>
      </c>
      <c r="D7" s="4">
        <v>-7.5029999999999999E-2</v>
      </c>
      <c r="E7" s="5">
        <f t="shared" si="1"/>
        <v>4.1109999999999994E-2</v>
      </c>
      <c r="F7" s="3">
        <f t="shared" si="2"/>
        <v>-1.6981287950762112E-3</v>
      </c>
      <c r="G7" s="6">
        <f t="shared" si="3"/>
        <v>-145214.37914714246</v>
      </c>
      <c r="H7" s="6">
        <f t="shared" si="0"/>
        <v>-145214.37914714246</v>
      </c>
      <c r="I7" s="6">
        <f t="shared" si="4"/>
        <v>85369135.043698207</v>
      </c>
      <c r="J7" s="28">
        <f t="shared" si="5"/>
        <v>-1.698128795076248E-3</v>
      </c>
    </row>
    <row r="8" spans="1:10" ht="15.6">
      <c r="A8" s="29">
        <v>210003</v>
      </c>
      <c r="B8" s="2" t="s">
        <v>7</v>
      </c>
      <c r="C8" s="40">
        <v>172920161.19086739</v>
      </c>
      <c r="D8" s="4">
        <v>-0.13111999999999999</v>
      </c>
      <c r="E8" s="5">
        <f t="shared" si="1"/>
        <v>-1.4979999999999993E-2</v>
      </c>
      <c r="F8" s="3">
        <f t="shared" si="2"/>
        <v>6.1877814036102256E-4</v>
      </c>
      <c r="G8" s="6">
        <f t="shared" si="3"/>
        <v>106999.21577261318</v>
      </c>
      <c r="H8" s="6">
        <f t="shared" si="0"/>
        <v>4907.1609828749788</v>
      </c>
      <c r="I8" s="6">
        <f t="shared" si="4"/>
        <v>172925068.35185027</v>
      </c>
      <c r="J8" s="28">
        <f t="shared" si="5"/>
        <v>2.8378188807298699E-5</v>
      </c>
    </row>
    <row r="9" spans="1:10" ht="15.6">
      <c r="A9" s="29">
        <v>210010</v>
      </c>
      <c r="B9" s="2" t="s">
        <v>8</v>
      </c>
      <c r="C9" s="40">
        <v>24515058.520487197</v>
      </c>
      <c r="D9" s="4">
        <v>-0.13963999999999999</v>
      </c>
      <c r="E9" s="5">
        <f t="shared" si="1"/>
        <v>-2.3499999999999993E-2</v>
      </c>
      <c r="F9" s="3">
        <f t="shared" si="2"/>
        <v>9.7071337106034922E-4</v>
      </c>
      <c r="G9" s="6">
        <f t="shared" si="3"/>
        <v>23797.095098163863</v>
      </c>
      <c r="H9" s="6">
        <f t="shared" si="0"/>
        <v>1091.374135111786</v>
      </c>
      <c r="I9" s="6">
        <f t="shared" si="4"/>
        <v>24516149.894622307</v>
      </c>
      <c r="J9" s="28">
        <f t="shared" si="5"/>
        <v>4.4518520492253799E-5</v>
      </c>
    </row>
    <row r="10" spans="1:10" ht="15.6">
      <c r="A10" s="29">
        <v>210008</v>
      </c>
      <c r="B10" s="2" t="s">
        <v>9</v>
      </c>
      <c r="C10" s="40">
        <v>227476676.74614039</v>
      </c>
      <c r="D10" s="4">
        <v>-0.15412000000000001</v>
      </c>
      <c r="E10" s="5">
        <f t="shared" si="1"/>
        <v>-3.7980000000000014E-2</v>
      </c>
      <c r="F10" s="3">
        <f t="shared" si="2"/>
        <v>1.5688380354413655E-3</v>
      </c>
      <c r="G10" s="6">
        <f t="shared" si="3"/>
        <v>356874.06265514542</v>
      </c>
      <c r="H10" s="6">
        <f t="shared" si="0"/>
        <v>16366.834685807524</v>
      </c>
      <c r="I10" s="6">
        <f t="shared" si="4"/>
        <v>227493043.58082619</v>
      </c>
      <c r="J10" s="28">
        <f t="shared" si="5"/>
        <v>7.1949506735835556E-5</v>
      </c>
    </row>
    <row r="11" spans="1:10" ht="15.6">
      <c r="A11" s="29">
        <v>210001</v>
      </c>
      <c r="B11" s="2" t="s">
        <v>10</v>
      </c>
      <c r="C11" s="40">
        <v>182862923.57376468</v>
      </c>
      <c r="D11" s="4">
        <v>-0.16753999999999999</v>
      </c>
      <c r="E11" s="5">
        <f t="shared" si="1"/>
        <v>-5.1400000000000001E-2</v>
      </c>
      <c r="F11" s="3">
        <f t="shared" si="2"/>
        <v>2.1231773307447644E-3</v>
      </c>
      <c r="G11" s="6">
        <f t="shared" si="3"/>
        <v>388250.41396552953</v>
      </c>
      <c r="H11" s="6">
        <f t="shared" si="0"/>
        <v>17805.806044835947</v>
      </c>
      <c r="I11" s="6">
        <f t="shared" si="4"/>
        <v>182880729.37980953</v>
      </c>
      <c r="J11" s="28">
        <f t="shared" si="5"/>
        <v>9.7372423544683784E-5</v>
      </c>
    </row>
    <row r="12" spans="1:10" ht="15.6">
      <c r="A12" s="29">
        <v>210055</v>
      </c>
      <c r="B12" s="2" t="s">
        <v>11</v>
      </c>
      <c r="C12" s="40">
        <v>75611683.260619715</v>
      </c>
      <c r="D12" s="4">
        <v>-0.16805999999999999</v>
      </c>
      <c r="E12" s="5">
        <f t="shared" si="1"/>
        <v>-5.1919999999999994E-2</v>
      </c>
      <c r="F12" s="3">
        <f t="shared" si="2"/>
        <v>2.1446569457639719E-3</v>
      </c>
      <c r="G12" s="6">
        <f t="shared" si="3"/>
        <v>162161.12168579351</v>
      </c>
      <c r="H12" s="6">
        <f t="shared" si="0"/>
        <v>7436.9772108128236</v>
      </c>
      <c r="I12" s="6">
        <f t="shared" si="4"/>
        <v>75619120.237830535</v>
      </c>
      <c r="J12" s="28">
        <f t="shared" si="5"/>
        <v>9.8357514210833941E-5</v>
      </c>
    </row>
    <row r="13" spans="1:10" ht="15.6">
      <c r="A13" s="29">
        <v>210033</v>
      </c>
      <c r="B13" s="2" t="s">
        <v>12</v>
      </c>
      <c r="C13" s="40">
        <v>134838320.25584599</v>
      </c>
      <c r="D13" s="4">
        <v>-0.20619999999999999</v>
      </c>
      <c r="E13" s="5">
        <f t="shared" si="1"/>
        <v>-9.0060000000000001E-2</v>
      </c>
      <c r="F13" s="3">
        <f t="shared" si="2"/>
        <v>3.7201040935189397E-3</v>
      </c>
      <c r="G13" s="6">
        <f t="shared" si="3"/>
        <v>501612.58714699047</v>
      </c>
      <c r="H13" s="6">
        <f t="shared" si="0"/>
        <v>23004.782777078217</v>
      </c>
      <c r="I13" s="6">
        <f t="shared" si="4"/>
        <v>134861325.03862306</v>
      </c>
      <c r="J13" s="28">
        <f t="shared" si="5"/>
        <v>1.7061012576702339E-4</v>
      </c>
    </row>
    <row r="14" spans="1:10" ht="15.6">
      <c r="A14" s="29">
        <v>210029</v>
      </c>
      <c r="B14" s="2" t="s">
        <v>13</v>
      </c>
      <c r="C14" s="40">
        <v>347704294.11445743</v>
      </c>
      <c r="D14" s="4">
        <v>-0.21517</v>
      </c>
      <c r="E14" s="5">
        <f t="shared" si="1"/>
        <v>-9.9030000000000007E-2</v>
      </c>
      <c r="F14" s="3">
        <f t="shared" si="2"/>
        <v>4.0906274526002736E-3</v>
      </c>
      <c r="G14" s="6">
        <f t="shared" si="3"/>
        <v>1422328.7308915993</v>
      </c>
      <c r="H14" s="6">
        <f t="shared" si="0"/>
        <v>65230.347742789658</v>
      </c>
      <c r="I14" s="6">
        <f t="shared" si="4"/>
        <v>347769524.46220022</v>
      </c>
      <c r="J14" s="28">
        <f t="shared" si="5"/>
        <v>1.8760293975916831E-4</v>
      </c>
    </row>
    <row r="15" spans="1:10" ht="15.6">
      <c r="A15" s="29">
        <v>210040</v>
      </c>
      <c r="B15" s="2" t="s">
        <v>14</v>
      </c>
      <c r="C15" s="40">
        <v>138718748.76831105</v>
      </c>
      <c r="D15" s="4">
        <v>-0.21720999999999999</v>
      </c>
      <c r="E15" s="5">
        <f t="shared" si="1"/>
        <v>-0.10106999999999999</v>
      </c>
      <c r="F15" s="3">
        <f t="shared" si="2"/>
        <v>4.1748936345987033E-3</v>
      </c>
      <c r="G15" s="6">
        <f t="shared" si="3"/>
        <v>579136.02123231848</v>
      </c>
      <c r="H15" s="6">
        <f t="shared" si="0"/>
        <v>26560.135666864226</v>
      </c>
      <c r="I15" s="6">
        <f t="shared" si="4"/>
        <v>138745308.90397793</v>
      </c>
      <c r="J15" s="28">
        <f t="shared" si="5"/>
        <v>1.9146752621912455E-4</v>
      </c>
    </row>
    <row r="16" spans="1:10" ht="15.6">
      <c r="A16" s="29">
        <v>210002</v>
      </c>
      <c r="B16" s="2" t="s">
        <v>15</v>
      </c>
      <c r="C16" s="40">
        <v>842774096.19900918</v>
      </c>
      <c r="D16" s="4">
        <v>-0.25925999999999999</v>
      </c>
      <c r="E16" s="5">
        <f t="shared" si="1"/>
        <v>-0.14312</v>
      </c>
      <c r="F16" s="3">
        <f t="shared" si="2"/>
        <v>5.9118509645173286E-3</v>
      </c>
      <c r="G16" s="6">
        <f t="shared" si="3"/>
        <v>4982354.8534843326</v>
      </c>
      <c r="H16" s="6">
        <f t="shared" si="0"/>
        <v>228499.03303790372</v>
      </c>
      <c r="I16" s="6">
        <f t="shared" si="4"/>
        <v>843002595.23204708</v>
      </c>
      <c r="J16" s="28">
        <f t="shared" si="5"/>
        <v>2.711272618232119E-4</v>
      </c>
    </row>
    <row r="17" spans="1:10" ht="15.6">
      <c r="A17" s="29">
        <v>210048</v>
      </c>
      <c r="B17" s="2" t="s">
        <v>16</v>
      </c>
      <c r="C17" s="40">
        <v>163303899.27572265</v>
      </c>
      <c r="D17" s="4">
        <v>-0.27651999999999999</v>
      </c>
      <c r="E17" s="5">
        <f t="shared" si="1"/>
        <v>-0.16037999999999999</v>
      </c>
      <c r="F17" s="3">
        <f t="shared" si="2"/>
        <v>6.6248089553471853E-3</v>
      </c>
      <c r="G17" s="6">
        <f t="shared" si="3"/>
        <v>1081857.1343649221</v>
      </c>
      <c r="H17" s="6">
        <f t="shared" si="0"/>
        <v>49615.757278842502</v>
      </c>
      <c r="I17" s="6">
        <f t="shared" si="4"/>
        <v>163353515.03300148</v>
      </c>
      <c r="J17" s="28">
        <f t="shared" si="5"/>
        <v>3.0382469432077563E-4</v>
      </c>
    </row>
    <row r="18" spans="1:10" ht="15.6">
      <c r="A18" s="29">
        <v>210027</v>
      </c>
      <c r="B18" s="2" t="s">
        <v>17</v>
      </c>
      <c r="C18" s="40">
        <v>179984649.72976044</v>
      </c>
      <c r="D18" s="4">
        <v>-0.28166999999999998</v>
      </c>
      <c r="E18" s="5">
        <f t="shared" si="1"/>
        <v>-0.16552999999999998</v>
      </c>
      <c r="F18" s="3">
        <f t="shared" si="2"/>
        <v>6.8375397579412611E-3</v>
      </c>
      <c r="G18" s="6">
        <f t="shared" si="3"/>
        <v>1230652.1983463687</v>
      </c>
      <c r="H18" s="6">
        <f t="shared" si="0"/>
        <v>56439.744979517069</v>
      </c>
      <c r="I18" s="6">
        <f t="shared" si="4"/>
        <v>180041089.47473997</v>
      </c>
      <c r="J18" s="28">
        <f t="shared" si="5"/>
        <v>3.1358088072663826E-4</v>
      </c>
    </row>
    <row r="19" spans="1:10" ht="15.6">
      <c r="A19" s="29">
        <v>210038</v>
      </c>
      <c r="B19" s="2" t="s">
        <v>18</v>
      </c>
      <c r="C19" s="40">
        <v>130524693.64575134</v>
      </c>
      <c r="D19" s="4">
        <v>-0.28405000000000002</v>
      </c>
      <c r="E19" s="5">
        <f t="shared" si="1"/>
        <v>-0.16791000000000003</v>
      </c>
      <c r="F19" s="3">
        <f t="shared" si="2"/>
        <v>6.9358503036060989E-3</v>
      </c>
      <c r="G19" s="6">
        <f t="shared" si="3"/>
        <v>905299.73605097749</v>
      </c>
      <c r="H19" s="6">
        <f t="shared" si="0"/>
        <v>41518.543014344526</v>
      </c>
      <c r="I19" s="6">
        <f t="shared" si="4"/>
        <v>130566212.18876569</v>
      </c>
      <c r="J19" s="28">
        <f t="shared" si="5"/>
        <v>3.1808956492951346E-4</v>
      </c>
    </row>
    <row r="20" spans="1:10" ht="15.6">
      <c r="A20" s="29">
        <v>210051</v>
      </c>
      <c r="B20" s="2" t="s">
        <v>19</v>
      </c>
      <c r="C20" s="40">
        <v>132902820.18529476</v>
      </c>
      <c r="D20" s="4">
        <v>-0.29500999999999999</v>
      </c>
      <c r="E20" s="5">
        <f t="shared" si="1"/>
        <v>-0.17887</v>
      </c>
      <c r="F20" s="3">
        <f t="shared" si="2"/>
        <v>7.3885744970878606E-3</v>
      </c>
      <c r="G20" s="6">
        <f t="shared" si="3"/>
        <v>981962.38781212259</v>
      </c>
      <c r="H20" s="6">
        <f t="shared" si="0"/>
        <v>45034.41900324414</v>
      </c>
      <c r="I20" s="6">
        <f t="shared" si="4"/>
        <v>132947854.60429801</v>
      </c>
      <c r="J20" s="28">
        <f t="shared" si="5"/>
        <v>3.3885224512508749E-4</v>
      </c>
    </row>
    <row r="21" spans="1:10" ht="15.6">
      <c r="A21" s="29">
        <v>210022</v>
      </c>
      <c r="B21" s="2" t="s">
        <v>20</v>
      </c>
      <c r="C21" s="40">
        <v>176985549.59332189</v>
      </c>
      <c r="D21" s="4">
        <v>-0.31702999999999998</v>
      </c>
      <c r="E21" s="5">
        <f t="shared" si="1"/>
        <v>-0.20088999999999999</v>
      </c>
      <c r="F21" s="3">
        <f t="shared" si="2"/>
        <v>8.298153579247387E-3</v>
      </c>
      <c r="G21" s="6">
        <f t="shared" si="3"/>
        <v>1468653.2718328899</v>
      </c>
      <c r="H21" s="6">
        <f t="shared" si="0"/>
        <v>67354.867798523279</v>
      </c>
      <c r="I21" s="6">
        <f t="shared" si="4"/>
        <v>177052904.46112043</v>
      </c>
      <c r="J21" s="28">
        <f t="shared" si="5"/>
        <v>3.8056704602884572E-4</v>
      </c>
    </row>
    <row r="22" spans="1:10" ht="15.6">
      <c r="A22" s="29">
        <v>210045</v>
      </c>
      <c r="B22" s="2" t="s">
        <v>21</v>
      </c>
      <c r="C22" s="40">
        <v>3643529.9895091816</v>
      </c>
      <c r="D22" s="4">
        <v>-0.32235999999999998</v>
      </c>
      <c r="E22" s="5">
        <f t="shared" si="1"/>
        <v>-0.20621999999999999</v>
      </c>
      <c r="F22" s="3">
        <f t="shared" si="2"/>
        <v>8.5183196331942677E-3</v>
      </c>
      <c r="G22" s="6">
        <f t="shared" si="3"/>
        <v>31036.753043768167</v>
      </c>
      <c r="H22" s="6">
        <f t="shared" si="0"/>
        <v>1423.3968209184532</v>
      </c>
      <c r="I22" s="6">
        <f t="shared" si="4"/>
        <v>3644953.3863301002</v>
      </c>
      <c r="J22" s="28">
        <f t="shared" si="5"/>
        <v>3.9066422535749545E-4</v>
      </c>
    </row>
    <row r="23" spans="1:10" ht="15.6">
      <c r="A23" s="29">
        <v>210049</v>
      </c>
      <c r="B23" s="2" t="s">
        <v>22</v>
      </c>
      <c r="C23" s="40">
        <v>145284971.38065368</v>
      </c>
      <c r="D23" s="4">
        <v>-0.33083000000000001</v>
      </c>
      <c r="E23" s="5">
        <f t="shared" si="1"/>
        <v>-0.21469000000000002</v>
      </c>
      <c r="F23" s="3">
        <f t="shared" si="2"/>
        <v>8.8681895162955951E-3</v>
      </c>
      <c r="G23" s="6">
        <f t="shared" si="3"/>
        <v>1288414.6600732186</v>
      </c>
      <c r="H23" s="6">
        <f t="shared" si="0"/>
        <v>59088.826997680357</v>
      </c>
      <c r="I23" s="6">
        <f t="shared" si="4"/>
        <v>145344060.20765135</v>
      </c>
      <c r="J23" s="28">
        <f t="shared" si="5"/>
        <v>4.0670983678592343E-4</v>
      </c>
    </row>
    <row r="24" spans="1:10" ht="15.6">
      <c r="A24" s="29">
        <v>210009</v>
      </c>
      <c r="B24" s="2" t="s">
        <v>23</v>
      </c>
      <c r="C24" s="40">
        <v>1260991140.7963104</v>
      </c>
      <c r="D24" s="4">
        <v>-0.33954000000000001</v>
      </c>
      <c r="E24" s="5">
        <f t="shared" si="1"/>
        <v>-0.22340000000000002</v>
      </c>
      <c r="F24" s="3">
        <f t="shared" si="2"/>
        <v>9.2279730678673233E-3</v>
      </c>
      <c r="G24" s="6">
        <f t="shared" si="3"/>
        <v>11636392.286087645</v>
      </c>
      <c r="H24" s="6">
        <f t="shared" si="0"/>
        <v>533664.19366161339</v>
      </c>
      <c r="I24" s="6">
        <f t="shared" si="4"/>
        <v>1261524804.9899721</v>
      </c>
      <c r="J24" s="28">
        <f t="shared" si="5"/>
        <v>4.2321010544510429E-4</v>
      </c>
    </row>
    <row r="25" spans="1:10" ht="15.6">
      <c r="A25" s="29">
        <v>210005</v>
      </c>
      <c r="B25" s="2" t="s">
        <v>24</v>
      </c>
      <c r="C25" s="40">
        <v>184859280.69093645</v>
      </c>
      <c r="D25" s="4">
        <v>-0.34726000000000001</v>
      </c>
      <c r="E25" s="5">
        <f t="shared" si="1"/>
        <v>-0.23112000000000002</v>
      </c>
      <c r="F25" s="3">
        <f t="shared" si="2"/>
        <v>9.5468627369986389E-3</v>
      </c>
      <c r="G25" s="6">
        <f t="shared" si="3"/>
        <v>1764826.1784166731</v>
      </c>
      <c r="H25" s="6">
        <f t="shared" si="0"/>
        <v>80937.847083728528</v>
      </c>
      <c r="I25" s="6">
        <f t="shared" si="4"/>
        <v>184940218.53802016</v>
      </c>
      <c r="J25" s="28">
        <f t="shared" si="5"/>
        <v>4.3783491302784583E-4</v>
      </c>
    </row>
    <row r="26" spans="1:10" ht="15.6">
      <c r="A26" s="29">
        <v>210037</v>
      </c>
      <c r="B26" s="2" t="s">
        <v>25</v>
      </c>
      <c r="C26" s="40">
        <v>92515250.586204425</v>
      </c>
      <c r="D26" s="4">
        <v>-0.36224000000000001</v>
      </c>
      <c r="E26" s="5">
        <f t="shared" si="1"/>
        <v>-0.24610000000000001</v>
      </c>
      <c r="F26" s="3">
        <f t="shared" si="2"/>
        <v>1.0165640877359661E-2</v>
      </c>
      <c r="G26" s="6">
        <f t="shared" si="3"/>
        <v>940476.81313829205</v>
      </c>
      <c r="H26" s="6">
        <f t="shared" si="0"/>
        <v>43131.821942867595</v>
      </c>
      <c r="I26" s="6">
        <f t="shared" si="4"/>
        <v>92558382.40814729</v>
      </c>
      <c r="J26" s="28">
        <f t="shared" si="5"/>
        <v>4.6621310183536657E-4</v>
      </c>
    </row>
    <row r="27" spans="1:10" ht="15.6">
      <c r="A27" s="29">
        <v>210015</v>
      </c>
      <c r="B27" s="2" t="s">
        <v>26</v>
      </c>
      <c r="C27" s="40">
        <v>278723093.03339344</v>
      </c>
      <c r="D27" s="4">
        <v>-0.36567</v>
      </c>
      <c r="E27" s="5">
        <f t="shared" si="1"/>
        <v>-0.24953</v>
      </c>
      <c r="F27" s="3">
        <f t="shared" si="2"/>
        <v>1.0307323722582511E-2</v>
      </c>
      <c r="G27" s="6">
        <f t="shared" si="3"/>
        <v>2872889.1488546687</v>
      </c>
      <c r="H27" s="6">
        <f t="shared" si="0"/>
        <v>131755.44734219322</v>
      </c>
      <c r="I27" s="6">
        <f t="shared" si="4"/>
        <v>278854848.48073566</v>
      </c>
      <c r="J27" s="28">
        <f t="shared" si="5"/>
        <v>4.7271091142220278E-4</v>
      </c>
    </row>
    <row r="28" spans="1:10" ht="15.6">
      <c r="A28" s="29">
        <v>210035</v>
      </c>
      <c r="B28" s="2" t="s">
        <v>27</v>
      </c>
      <c r="C28" s="40">
        <v>74476145.649187565</v>
      </c>
      <c r="D28" s="4">
        <v>-0.37411</v>
      </c>
      <c r="E28" s="5">
        <f t="shared" si="1"/>
        <v>-0.25797000000000003</v>
      </c>
      <c r="F28" s="3">
        <f t="shared" si="2"/>
        <v>1.0655954397125038E-2</v>
      </c>
      <c r="G28" s="6">
        <f t="shared" si="3"/>
        <v>793614.41171138501</v>
      </c>
      <c r="H28" s="6">
        <f t="shared" si="0"/>
        <v>36396.469343041419</v>
      </c>
      <c r="I28" s="6">
        <f t="shared" si="4"/>
        <v>74512542.118530601</v>
      </c>
      <c r="J28" s="28">
        <f t="shared" si="5"/>
        <v>4.8869969069653685E-4</v>
      </c>
    </row>
    <row r="29" spans="1:10" ht="15.6">
      <c r="A29" s="29">
        <v>210043</v>
      </c>
      <c r="B29" s="2" t="s">
        <v>28</v>
      </c>
      <c r="C29" s="40">
        <v>217712318.04853678</v>
      </c>
      <c r="D29" s="4">
        <v>-0.38472000000000001</v>
      </c>
      <c r="E29" s="5">
        <f t="shared" si="1"/>
        <v>-0.26858000000000004</v>
      </c>
      <c r="F29" s="3">
        <f t="shared" si="2"/>
        <v>1.1094221157420796E-2</v>
      </c>
      <c r="G29" s="6">
        <f t="shared" si="3"/>
        <v>2415348.6051252023</v>
      </c>
      <c r="H29" s="6">
        <f t="shared" si="0"/>
        <v>110771.88135939185</v>
      </c>
      <c r="I29" s="6">
        <f t="shared" si="4"/>
        <v>217823089.92989618</v>
      </c>
      <c r="J29" s="28">
        <f t="shared" si="5"/>
        <v>5.0879932909775327E-4</v>
      </c>
    </row>
    <row r="30" spans="1:10" ht="15.6">
      <c r="A30" s="29" t="s">
        <v>29</v>
      </c>
      <c r="B30" s="2" t="s">
        <v>30</v>
      </c>
      <c r="C30" s="40">
        <v>159227525.32992974</v>
      </c>
      <c r="D30" s="4">
        <v>-0.39308999999999999</v>
      </c>
      <c r="E30" s="5">
        <f t="shared" si="1"/>
        <v>-0.27695000000000003</v>
      </c>
      <c r="F30" s="3">
        <f t="shared" si="2"/>
        <v>1.1439960345326121E-2</v>
      </c>
      <c r="G30" s="6">
        <f t="shared" si="3"/>
        <v>1821556.5756588066</v>
      </c>
      <c r="H30" s="6">
        <f t="shared" si="0"/>
        <v>83539.596917869523</v>
      </c>
      <c r="I30" s="6">
        <f t="shared" si="4"/>
        <v>159311064.92684761</v>
      </c>
      <c r="J30" s="28">
        <f t="shared" si="5"/>
        <v>5.2465550001334904E-4</v>
      </c>
    </row>
    <row r="31" spans="1:10" ht="15.6">
      <c r="A31" s="29">
        <v>210011</v>
      </c>
      <c r="B31" s="2" t="s">
        <v>31</v>
      </c>
      <c r="C31" s="40">
        <v>233289322.76940951</v>
      </c>
      <c r="D31" s="4">
        <v>-0.40755999999999998</v>
      </c>
      <c r="E31" s="5">
        <f t="shared" si="1"/>
        <v>-0.29142000000000001</v>
      </c>
      <c r="F31" s="3">
        <f t="shared" si="2"/>
        <v>1.2037671940187535E-2</v>
      </c>
      <c r="G31" s="6">
        <f t="shared" si="3"/>
        <v>2808260.3346466739</v>
      </c>
      <c r="H31" s="6">
        <f t="shared" si="0"/>
        <v>128791.46304416889</v>
      </c>
      <c r="I31" s="6">
        <f t="shared" si="4"/>
        <v>233418114.23245367</v>
      </c>
      <c r="J31" s="28">
        <f t="shared" si="5"/>
        <v>5.5206754220571419E-4</v>
      </c>
    </row>
    <row r="32" spans="1:10" ht="15.6">
      <c r="A32" s="29">
        <v>210019</v>
      </c>
      <c r="B32" s="2" t="s">
        <v>32</v>
      </c>
      <c r="C32" s="40">
        <v>228027801.35355061</v>
      </c>
      <c r="D32" s="4">
        <v>-0.41292000000000001</v>
      </c>
      <c r="E32" s="5">
        <f t="shared" si="1"/>
        <v>-0.29678000000000004</v>
      </c>
      <c r="F32" s="3">
        <f t="shared" si="2"/>
        <v>1.2259077202693217E-2</v>
      </c>
      <c r="G32" s="6">
        <f t="shared" si="3"/>
        <v>2795410.4211535696</v>
      </c>
      <c r="H32" s="6">
        <f t="shared" si="0"/>
        <v>128202.14476112043</v>
      </c>
      <c r="I32" s="6">
        <f t="shared" si="4"/>
        <v>228156003.49831173</v>
      </c>
      <c r="J32" s="28">
        <f t="shared" si="5"/>
        <v>5.6222155368823579E-4</v>
      </c>
    </row>
    <row r="33" spans="1:10" ht="15.6">
      <c r="A33" s="29">
        <v>210044</v>
      </c>
      <c r="B33" s="2" t="s">
        <v>33</v>
      </c>
      <c r="C33" s="40">
        <v>196617897.87671217</v>
      </c>
      <c r="D33" s="4">
        <v>-0.43353999999999998</v>
      </c>
      <c r="E33" s="5">
        <f t="shared" si="1"/>
        <v>-0.31740000000000002</v>
      </c>
      <c r="F33" s="3">
        <f t="shared" si="2"/>
        <v>1.3110826552108722E-2</v>
      </c>
      <c r="G33" s="6">
        <f t="shared" si="3"/>
        <v>2577823.1561017991</v>
      </c>
      <c r="H33" s="6">
        <f t="shared" si="0"/>
        <v>118223.23295580782</v>
      </c>
      <c r="I33" s="6">
        <f t="shared" si="4"/>
        <v>196736121.10966799</v>
      </c>
      <c r="J33" s="28">
        <f t="shared" si="5"/>
        <v>6.0128418741389744E-4</v>
      </c>
    </row>
    <row r="34" spans="1:10" ht="15.6">
      <c r="A34" s="29">
        <v>210057</v>
      </c>
      <c r="B34" s="2" t="s">
        <v>34</v>
      </c>
      <c r="C34" s="40">
        <v>223152951.18135506</v>
      </c>
      <c r="D34" s="4">
        <v>-0.43792999999999999</v>
      </c>
      <c r="E34" s="5">
        <f t="shared" si="1"/>
        <v>-0.32179000000000002</v>
      </c>
      <c r="F34" s="3">
        <f t="shared" si="2"/>
        <v>1.3292164071213187E-2</v>
      </c>
      <c r="G34" s="6">
        <f t="shared" si="3"/>
        <v>2966185.6400779979</v>
      </c>
      <c r="H34" s="6">
        <f t="shared" si="0"/>
        <v>136034.17871666607</v>
      </c>
      <c r="I34" s="6">
        <f t="shared" si="4"/>
        <v>223288985.36007172</v>
      </c>
      <c r="J34" s="28">
        <f t="shared" si="5"/>
        <v>6.0960062592263498E-4</v>
      </c>
    </row>
    <row r="35" spans="1:10" ht="15.6">
      <c r="A35" s="29">
        <v>210024</v>
      </c>
      <c r="B35" s="2" t="s">
        <v>35</v>
      </c>
      <c r="C35" s="40">
        <v>236590732.1810177</v>
      </c>
      <c r="D35" s="4">
        <v>-0.44334000000000001</v>
      </c>
      <c r="E35" s="5">
        <f t="shared" si="1"/>
        <v>-0.32720000000000005</v>
      </c>
      <c r="F35" s="3">
        <f t="shared" si="2"/>
        <v>1.351563468131687E-2</v>
      </c>
      <c r="G35" s="6">
        <f t="shared" si="3"/>
        <v>3197673.9051439138</v>
      </c>
      <c r="H35" s="6">
        <f t="shared" si="0"/>
        <v>146650.61337109329</v>
      </c>
      <c r="I35" s="6">
        <f t="shared" si="4"/>
        <v>236737382.7943888</v>
      </c>
      <c r="J35" s="28">
        <f t="shared" si="5"/>
        <v>6.198493576616837E-4</v>
      </c>
    </row>
    <row r="36" spans="1:10" ht="15.6">
      <c r="A36" s="29">
        <v>210028</v>
      </c>
      <c r="B36" s="2" t="s">
        <v>36</v>
      </c>
      <c r="C36" s="40">
        <v>67824688.086282864</v>
      </c>
      <c r="D36" s="4">
        <v>-0.44762999999999997</v>
      </c>
      <c r="E36" s="5">
        <f t="shared" si="1"/>
        <v>-0.33148999999999995</v>
      </c>
      <c r="F36" s="3">
        <f t="shared" si="2"/>
        <v>1.3692841505225329E-2</v>
      </c>
      <c r="G36" s="6">
        <f t="shared" si="3"/>
        <v>928712.70410681586</v>
      </c>
      <c r="H36" s="6">
        <f t="shared" si="0"/>
        <v>42592.300448053866</v>
      </c>
      <c r="I36" s="6">
        <f t="shared" si="4"/>
        <v>67867280.386730924</v>
      </c>
      <c r="J36" s="28">
        <f t="shared" si="5"/>
        <v>6.2797635565803311E-4</v>
      </c>
    </row>
    <row r="37" spans="1:10" ht="15.6">
      <c r="A37" s="29">
        <v>210012</v>
      </c>
      <c r="B37" s="2" t="s">
        <v>37</v>
      </c>
      <c r="C37" s="40">
        <v>418687491.44566888</v>
      </c>
      <c r="D37" s="4">
        <v>-0.44902999999999998</v>
      </c>
      <c r="E37" s="5">
        <f t="shared" si="1"/>
        <v>-0.33289000000000002</v>
      </c>
      <c r="F37" s="3">
        <f t="shared" si="2"/>
        <v>1.3750671237969352E-2</v>
      </c>
      <c r="G37" s="6">
        <f t="shared" si="3"/>
        <v>5757234.0463194977</v>
      </c>
      <c r="H37" s="6">
        <f t="shared" si="0"/>
        <v>264036.27426033467</v>
      </c>
      <c r="I37" s="6">
        <f t="shared" si="4"/>
        <v>418951527.71992922</v>
      </c>
      <c r="J37" s="28">
        <f t="shared" si="5"/>
        <v>6.3062852283612969E-4</v>
      </c>
    </row>
    <row r="38" spans="1:10" ht="15.6">
      <c r="A38" s="29">
        <v>210016</v>
      </c>
      <c r="B38" s="2" t="s">
        <v>38</v>
      </c>
      <c r="C38" s="40">
        <v>157754799.49175742</v>
      </c>
      <c r="D38" s="4">
        <v>-0.45680999999999999</v>
      </c>
      <c r="E38" s="5">
        <f t="shared" si="1"/>
        <v>-0.34067000000000003</v>
      </c>
      <c r="F38" s="3">
        <f t="shared" si="2"/>
        <v>1.4072039324218268E-2</v>
      </c>
      <c r="G38" s="6">
        <f t="shared" si="3"/>
        <v>2219931.7420321787</v>
      </c>
      <c r="H38" s="6">
        <f t="shared" si="0"/>
        <v>101809.74085171055</v>
      </c>
      <c r="I38" s="6">
        <f t="shared" si="4"/>
        <v>157856609.23260912</v>
      </c>
      <c r="J38" s="28">
        <f t="shared" si="5"/>
        <v>6.4536699472661496E-4</v>
      </c>
    </row>
    <row r="39" spans="1:10" ht="15.6">
      <c r="A39" s="29">
        <v>210006</v>
      </c>
      <c r="B39" s="2" t="s">
        <v>39</v>
      </c>
      <c r="C39" s="40">
        <v>45941091.017961279</v>
      </c>
      <c r="D39" s="4">
        <v>-0.45728999999999997</v>
      </c>
      <c r="E39" s="5">
        <f t="shared" si="1"/>
        <v>-0.34114999999999995</v>
      </c>
      <c r="F39" s="3">
        <f t="shared" si="2"/>
        <v>1.4091866661159072E-2</v>
      </c>
      <c r="G39" s="6">
        <f t="shared" si="3"/>
        <v>647395.72889328306</v>
      </c>
      <c r="H39" s="6">
        <f t="shared" si="0"/>
        <v>29690.638743150048</v>
      </c>
      <c r="I39" s="6">
        <f t="shared" si="4"/>
        <v>45970781.656704426</v>
      </c>
      <c r="J39" s="28">
        <f t="shared" si="5"/>
        <v>6.4627630918767665E-4</v>
      </c>
    </row>
    <row r="40" spans="1:10" ht="15.6">
      <c r="A40" s="29">
        <v>210061</v>
      </c>
      <c r="B40" s="2" t="s">
        <v>40</v>
      </c>
      <c r="C40" s="40">
        <v>37698304.449744739</v>
      </c>
      <c r="D40" s="4">
        <v>-0.46454000000000001</v>
      </c>
      <c r="E40" s="5">
        <f t="shared" si="1"/>
        <v>-0.34840000000000004</v>
      </c>
      <c r="F40" s="3">
        <f t="shared" si="2"/>
        <v>1.4391342062869183E-2</v>
      </c>
      <c r="G40" s="6">
        <f t="shared" si="3"/>
        <v>542529.19452646002</v>
      </c>
      <c r="H40" s="6">
        <f t="shared" si="0"/>
        <v>24881.286056418496</v>
      </c>
      <c r="I40" s="6">
        <f t="shared" si="4"/>
        <v>37723185.73580116</v>
      </c>
      <c r="J40" s="28">
        <f t="shared" si="5"/>
        <v>6.600107463610172E-4</v>
      </c>
    </row>
    <row r="41" spans="1:10" ht="15.6">
      <c r="A41" s="29">
        <v>210039</v>
      </c>
      <c r="B41" s="2" t="s">
        <v>41</v>
      </c>
      <c r="C41" s="40">
        <v>65741743.258458205</v>
      </c>
      <c r="D41" s="4">
        <v>-0.47105000000000002</v>
      </c>
      <c r="E41" s="5">
        <f t="shared" si="1"/>
        <v>-0.35491000000000006</v>
      </c>
      <c r="F41" s="3">
        <f t="shared" si="2"/>
        <v>1.4660250320128881E-2</v>
      </c>
      <c r="G41" s="6">
        <f t="shared" si="3"/>
        <v>963790.41265064257</v>
      </c>
      <c r="H41" s="6">
        <f t="shared" si="0"/>
        <v>44201.022170844139</v>
      </c>
      <c r="I41" s="6">
        <f t="shared" si="4"/>
        <v>65785944.280629046</v>
      </c>
      <c r="J41" s="28">
        <f t="shared" si="5"/>
        <v>6.7234332373988792E-4</v>
      </c>
    </row>
    <row r="42" spans="1:10" ht="15.6">
      <c r="A42" s="29">
        <v>210063</v>
      </c>
      <c r="B42" s="2" t="s">
        <v>42</v>
      </c>
      <c r="C42" s="40">
        <v>211058661.32660943</v>
      </c>
      <c r="D42" s="4">
        <v>-0.51037999999999994</v>
      </c>
      <c r="E42" s="5">
        <f t="shared" si="1"/>
        <v>-0.39423999999999992</v>
      </c>
      <c r="F42" s="3">
        <f t="shared" si="2"/>
        <v>1.6284852740716262E-2</v>
      </c>
      <c r="G42" s="6">
        <f t="shared" si="3"/>
        <v>3437059.2193565411</v>
      </c>
      <c r="H42" s="6">
        <f t="shared" si="0"/>
        <v>157629.2197589553</v>
      </c>
      <c r="I42" s="6">
        <f t="shared" si="4"/>
        <v>211216290.54636839</v>
      </c>
      <c r="J42" s="28">
        <f t="shared" si="5"/>
        <v>7.4685027739773702E-4</v>
      </c>
    </row>
    <row r="43" spans="1:10" ht="15.6">
      <c r="A43" s="29">
        <v>210017</v>
      </c>
      <c r="B43" s="2" t="s">
        <v>43</v>
      </c>
      <c r="C43" s="40">
        <v>18267388.921860617</v>
      </c>
      <c r="D43" s="4">
        <v>-0.51334999999999997</v>
      </c>
      <c r="E43" s="5">
        <f t="shared" si="1"/>
        <v>-0.39720999999999995</v>
      </c>
      <c r="F43" s="3">
        <f t="shared" si="2"/>
        <v>1.6407534388037506E-2</v>
      </c>
      <c r="G43" s="6">
        <f t="shared" si="3"/>
        <v>299722.81191508344</v>
      </c>
      <c r="H43" s="6">
        <f t="shared" si="0"/>
        <v>13745.783814274706</v>
      </c>
      <c r="I43" s="6">
        <f t="shared" si="4"/>
        <v>18281134.70567489</v>
      </c>
      <c r="J43" s="28">
        <f t="shared" si="5"/>
        <v>7.5247666062572272E-4</v>
      </c>
    </row>
    <row r="44" spans="1:10" ht="15.6">
      <c r="A44" s="29">
        <v>210013</v>
      </c>
      <c r="B44" s="2" t="s">
        <v>44</v>
      </c>
      <c r="C44" s="40">
        <v>76305158.371352658</v>
      </c>
      <c r="D44" s="4">
        <v>-0.52429000000000003</v>
      </c>
      <c r="E44" s="5">
        <f t="shared" si="1"/>
        <v>-0.40815000000000001</v>
      </c>
      <c r="F44" s="3">
        <f t="shared" si="2"/>
        <v>1.6859432442480071E-2</v>
      </c>
      <c r="G44" s="6">
        <f t="shared" si="3"/>
        <v>1286461.6625745627</v>
      </c>
      <c r="H44" s="6">
        <f t="shared" si="0"/>
        <v>58999.259302666411</v>
      </c>
      <c r="I44" s="6">
        <f t="shared" si="4"/>
        <v>76364157.630655318</v>
      </c>
      <c r="J44" s="28">
        <f t="shared" si="5"/>
        <v>7.7320145271864149E-4</v>
      </c>
    </row>
    <row r="45" spans="1:10" ht="15.6">
      <c r="A45" s="29">
        <v>210034</v>
      </c>
      <c r="B45" s="2" t="s">
        <v>45</v>
      </c>
      <c r="C45" s="40">
        <v>120977775.2830672</v>
      </c>
      <c r="D45" s="4">
        <v>-0.61163000000000001</v>
      </c>
      <c r="E45" s="5">
        <f t="shared" si="1"/>
        <v>-0.49548999999999999</v>
      </c>
      <c r="F45" s="3">
        <f t="shared" si="2"/>
        <v>2.0467181626667771E-2</v>
      </c>
      <c r="G45" s="6">
        <f t="shared" si="3"/>
        <v>2476074.0995087354</v>
      </c>
      <c r="H45" s="6">
        <f t="shared" si="0"/>
        <v>113556.85295523936</v>
      </c>
      <c r="I45" s="6">
        <f t="shared" si="4"/>
        <v>121091332.13602243</v>
      </c>
      <c r="J45" s="28">
        <f t="shared" si="5"/>
        <v>9.3865879653964868E-4</v>
      </c>
    </row>
    <row r="46" spans="1:10" ht="15.6">
      <c r="A46" s="29">
        <v>210023</v>
      </c>
      <c r="B46" s="2" t="s">
        <v>46</v>
      </c>
      <c r="C46" s="40">
        <v>302553243.72089899</v>
      </c>
      <c r="D46" s="4">
        <v>-0.63965000000000005</v>
      </c>
      <c r="E46" s="5">
        <f t="shared" si="1"/>
        <v>-0.52351000000000003</v>
      </c>
      <c r="F46" s="3">
        <f t="shared" si="2"/>
        <v>2.1624602420587388E-2</v>
      </c>
      <c r="G46" s="6">
        <f t="shared" si="3"/>
        <v>6542593.6065235185</v>
      </c>
      <c r="H46" s="6">
        <f t="shared" si="0"/>
        <v>300054.16246197373</v>
      </c>
      <c r="I46" s="6">
        <f t="shared" si="4"/>
        <v>302853297.88336098</v>
      </c>
      <c r="J46" s="28">
        <f t="shared" si="5"/>
        <v>9.9174002820734408E-4</v>
      </c>
    </row>
    <row r="47" spans="1:10" ht="15.6">
      <c r="A47" s="29">
        <v>210056</v>
      </c>
      <c r="B47" s="2" t="s">
        <v>47</v>
      </c>
      <c r="C47" s="40">
        <v>176449767.31148988</v>
      </c>
      <c r="D47" s="4">
        <v>-0.65622000000000003</v>
      </c>
      <c r="E47" s="5">
        <f t="shared" si="1"/>
        <v>-0.54008</v>
      </c>
      <c r="F47" s="3">
        <f t="shared" si="2"/>
        <v>2.2309058614564833E-2</v>
      </c>
      <c r="G47" s="6">
        <f t="shared" si="3"/>
        <v>3936428.2014783537</v>
      </c>
      <c r="H47" s="6">
        <f t="shared" si="0"/>
        <v>180531.10709926765</v>
      </c>
      <c r="I47" s="6">
        <f t="shared" si="4"/>
        <v>176630298.41858914</v>
      </c>
      <c r="J47" s="28">
        <f t="shared" si="5"/>
        <v>1.0231303211671872E-3</v>
      </c>
    </row>
    <row r="48" spans="1:10" ht="17.25" customHeight="1" thickBot="1">
      <c r="A48" s="27">
        <v>210030</v>
      </c>
      <c r="B48" s="26" t="s">
        <v>48</v>
      </c>
      <c r="C48" s="25">
        <v>28699194.444804452</v>
      </c>
      <c r="D48" s="24">
        <v>-0.77922999999999998</v>
      </c>
      <c r="E48" s="23">
        <f t="shared" si="1"/>
        <v>-0.66308999999999996</v>
      </c>
      <c r="F48" s="22">
        <f t="shared" si="2"/>
        <v>2.7390226775166261E-2</v>
      </c>
      <c r="G48" s="21">
        <f t="shared" si="3"/>
        <v>786077.4441077857</v>
      </c>
      <c r="H48" s="21">
        <f t="shared" si="0"/>
        <v>36050.811544649885</v>
      </c>
      <c r="I48" s="21">
        <f t="shared" si="4"/>
        <v>28735245.256349102</v>
      </c>
      <c r="J48" s="20">
        <f t="shared" si="5"/>
        <v>1.256161095879671E-3</v>
      </c>
    </row>
    <row r="49" spans="1:10" ht="16.2" thickBot="1">
      <c r="A49" s="7"/>
      <c r="B49" s="8" t="s">
        <v>54</v>
      </c>
      <c r="C49" s="9">
        <f>SUM(C3:C48)</f>
        <v>8742469690.0424137</v>
      </c>
      <c r="D49" s="10"/>
      <c r="E49" s="10"/>
      <c r="F49" s="10"/>
      <c r="G49" s="9">
        <f>SUM(G3:G48)</f>
        <v>78168603.235422596</v>
      </c>
      <c r="H49" s="9">
        <f>SUM(H3:H48)</f>
        <v>2.5611370801925659E-9</v>
      </c>
      <c r="I49" s="9">
        <f>SUM(I3:I48)</f>
        <v>8742469690.0424137</v>
      </c>
      <c r="J49" s="11"/>
    </row>
    <row r="50" spans="1:10" ht="16.2" thickBot="1">
      <c r="D50" s="12" t="s">
        <v>51</v>
      </c>
      <c r="E50" s="13"/>
      <c r="F50" s="12" t="s">
        <v>52</v>
      </c>
      <c r="G50" s="14">
        <f>SUMIF(G3:G48,"&gt;0")</f>
        <v>81925858.593566835</v>
      </c>
      <c r="H50" s="12">
        <f>ABS(G51/G50)</f>
        <v>4.5861653727475048E-2</v>
      </c>
    </row>
    <row r="51" spans="1:10" ht="27.75" customHeight="1" thickBot="1">
      <c r="A51" s="39" t="s">
        <v>58</v>
      </c>
      <c r="B51" s="38">
        <v>-0.11613999999999999</v>
      </c>
      <c r="D51" s="13"/>
      <c r="E51" s="13"/>
      <c r="F51" s="12" t="s">
        <v>53</v>
      </c>
      <c r="G51" s="14">
        <f>SUMIF(G3:G48,"&lt;0")</f>
        <v>-3757255.3581442484</v>
      </c>
      <c r="H51" s="13"/>
    </row>
  </sheetData>
  <sortState ref="A4:J49">
    <sortCondition descending="1" ref="D4:D49"/>
  </sortState>
  <mergeCells count="1">
    <mergeCell ref="A1:J1"/>
  </mergeCells>
  <pageMargins left="0.7" right="0.7" top="0.75" bottom="0.75" header="0.3" footer="0.3"/>
  <pageSetup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3ED297F-0A99-4228-88FC-45699FBD24D9}"/>
</file>

<file path=customXml/itemProps2.xml><?xml version="1.0" encoding="utf-8"?>
<ds:datastoreItem xmlns:ds="http://schemas.openxmlformats.org/officeDocument/2006/customXml" ds:itemID="{160140A6-0E68-40EF-A8C7-89B05B2856FC}"/>
</file>

<file path=customXml/itemProps3.xml><?xml version="1.0" encoding="utf-8"?>
<ds:datastoreItem xmlns:ds="http://schemas.openxmlformats.org/officeDocument/2006/customXml" ds:itemID="{BEFCB709-C734-455D-85CA-5A2C60767E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FY15 Rev RY2015 Scaling</vt:lpstr>
      <vt:lpstr>'FY15 Rev RY2015 Scaling'!Print_Area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Elizabeth Haile</dc:creator>
  <cp:lastModifiedBy>Ellen Englert</cp:lastModifiedBy>
  <cp:lastPrinted>2014-06-03T16:55:44Z</cp:lastPrinted>
  <dcterms:created xsi:type="dcterms:W3CDTF">2014-05-22T14:39:47Z</dcterms:created>
  <dcterms:modified xsi:type="dcterms:W3CDTF">2014-07-14T17:03:00Z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