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Rate Setting\Model Input\RY2022\"/>
    </mc:Choice>
  </mc:AlternateContent>
  <bookViews>
    <workbookView xWindow="0" yWindow="0" windowWidth="28800" windowHeight="12375"/>
  </bookViews>
  <sheets>
    <sheet name="HSCRC Final UCC Results (2022)" sheetId="3" r:id="rId1"/>
    <sheet name="UCC2022 Hospital Level Summary " sheetId="1" r:id="rId2"/>
    <sheet name="FY2020 RE_REGULATE" sheetId="2" r:id="rId3"/>
  </sheets>
  <calcPr calcId="152511"/>
</workbook>
</file>

<file path=xl/calcChain.xml><?xml version="1.0" encoding="utf-8"?>
<calcChain xmlns="http://schemas.openxmlformats.org/spreadsheetml/2006/main">
  <c r="C48" i="3" l="1"/>
  <c r="E37" i="3"/>
  <c r="E38" i="3"/>
  <c r="D38" i="3" s="1"/>
  <c r="E43" i="3"/>
  <c r="D43" i="3" s="1"/>
  <c r="E4" i="3"/>
  <c r="D4" i="3" s="1"/>
  <c r="E5" i="3"/>
  <c r="D5" i="3" s="1"/>
  <c r="E10" i="3"/>
  <c r="D10" i="3" s="1"/>
  <c r="E11" i="3"/>
  <c r="D11" i="3" s="1"/>
  <c r="E16" i="3"/>
  <c r="D16" i="3" s="1"/>
  <c r="E20" i="3"/>
  <c r="D20" i="3" s="1"/>
  <c r="E21" i="3"/>
  <c r="D21" i="3" s="1"/>
  <c r="E26" i="3"/>
  <c r="D26" i="3" s="1"/>
  <c r="E27" i="3"/>
  <c r="D27" i="3" s="1"/>
  <c r="E32" i="3"/>
  <c r="D32" i="3" s="1"/>
  <c r="E36" i="3"/>
  <c r="D36" i="3" s="1"/>
  <c r="D37" i="3"/>
  <c r="N51" i="2"/>
  <c r="P51" i="2"/>
  <c r="O51" i="2"/>
  <c r="Q51" i="2" s="1"/>
  <c r="Q49" i="2"/>
  <c r="Q48" i="2"/>
  <c r="E46" i="3" s="1"/>
  <c r="D46" i="3" s="1"/>
  <c r="Q47" i="2"/>
  <c r="Q46" i="2"/>
  <c r="E45" i="3" s="1"/>
  <c r="D45" i="3" s="1"/>
  <c r="Q45" i="2"/>
  <c r="E44" i="3" s="1"/>
  <c r="D44" i="3" s="1"/>
  <c r="Q44" i="2"/>
  <c r="Q43" i="2"/>
  <c r="E42" i="3" s="1"/>
  <c r="D42" i="3" s="1"/>
  <c r="Q42" i="2"/>
  <c r="Q41" i="2"/>
  <c r="E41" i="3" s="1"/>
  <c r="D41" i="3" s="1"/>
  <c r="Q40" i="2"/>
  <c r="E40" i="3" s="1"/>
  <c r="D40" i="3" s="1"/>
  <c r="Q39" i="2"/>
  <c r="E39" i="3" s="1"/>
  <c r="D39" i="3" s="1"/>
  <c r="Q38" i="2"/>
  <c r="Q37" i="2"/>
  <c r="Q36" i="2"/>
  <c r="Q35" i="2"/>
  <c r="E35" i="3" s="1"/>
  <c r="D35" i="3" s="1"/>
  <c r="Q34" i="2"/>
  <c r="E34" i="3" s="1"/>
  <c r="D34" i="3" s="1"/>
  <c r="Q33" i="2"/>
  <c r="E33" i="3" s="1"/>
  <c r="D33" i="3" s="1"/>
  <c r="Q32" i="2"/>
  <c r="Q31" i="2"/>
  <c r="E31" i="3" s="1"/>
  <c r="D31" i="3" s="1"/>
  <c r="Q30" i="2"/>
  <c r="E30" i="3" s="1"/>
  <c r="D30" i="3" s="1"/>
  <c r="Q29" i="2"/>
  <c r="E29" i="3" s="1"/>
  <c r="D29" i="3" s="1"/>
  <c r="Q28" i="2"/>
  <c r="E28" i="3" s="1"/>
  <c r="D28" i="3" s="1"/>
  <c r="Q27" i="2"/>
  <c r="Q26" i="2"/>
  <c r="Q25" i="2"/>
  <c r="E25" i="3" s="1"/>
  <c r="D25" i="3" s="1"/>
  <c r="Q24" i="2"/>
  <c r="E24" i="3" s="1"/>
  <c r="D24" i="3" s="1"/>
  <c r="Q23" i="2"/>
  <c r="E23" i="3" s="1"/>
  <c r="D23" i="3" s="1"/>
  <c r="Q22" i="2"/>
  <c r="E22" i="3" s="1"/>
  <c r="D22" i="3" s="1"/>
  <c r="Q21" i="2"/>
  <c r="Q20" i="2"/>
  <c r="Q19" i="2"/>
  <c r="E19" i="3" s="1"/>
  <c r="D19" i="3" s="1"/>
  <c r="Q18" i="2"/>
  <c r="E18" i="3" s="1"/>
  <c r="D18" i="3" s="1"/>
  <c r="Q17" i="2"/>
  <c r="E17" i="3" s="1"/>
  <c r="D17" i="3" s="1"/>
  <c r="Q16" i="2"/>
  <c r="Q15" i="2"/>
  <c r="E15" i="3" s="1"/>
  <c r="D15" i="3" s="1"/>
  <c r="Q14" i="2"/>
  <c r="E14" i="3" s="1"/>
  <c r="D14" i="3" s="1"/>
  <c r="Q13" i="2"/>
  <c r="E13" i="3" s="1"/>
  <c r="D13" i="3" s="1"/>
  <c r="Q12" i="2"/>
  <c r="E12" i="3" s="1"/>
  <c r="D12" i="3" s="1"/>
  <c r="Q11" i="2"/>
  <c r="Q10" i="2"/>
  <c r="Q9" i="2"/>
  <c r="E9" i="3" s="1"/>
  <c r="D9" i="3" s="1"/>
  <c r="Q8" i="2"/>
  <c r="E8" i="3" s="1"/>
  <c r="D8" i="3" s="1"/>
  <c r="Q7" i="2"/>
  <c r="E7" i="3" s="1"/>
  <c r="D7" i="3" s="1"/>
  <c r="Q6" i="2"/>
  <c r="E6" i="3" s="1"/>
  <c r="D6" i="3" s="1"/>
  <c r="Q5" i="2"/>
  <c r="Q4" i="2"/>
  <c r="Q3" i="2"/>
  <c r="E3" i="3" s="1"/>
  <c r="D3" i="3" s="1"/>
  <c r="I16" i="2"/>
  <c r="I23" i="2"/>
  <c r="I42" i="2"/>
  <c r="I44" i="2"/>
  <c r="I50" i="2"/>
  <c r="H58" i="2"/>
  <c r="G58" i="2"/>
  <c r="F58" i="2"/>
  <c r="I3" i="2"/>
  <c r="D48" i="3" l="1"/>
  <c r="I58" i="2"/>
  <c r="I4" i="2"/>
  <c r="I5" i="2"/>
  <c r="I6" i="2"/>
  <c r="I7" i="2"/>
  <c r="I8" i="2"/>
  <c r="I9" i="2"/>
  <c r="I10" i="2"/>
  <c r="I11" i="2"/>
  <c r="I12" i="2"/>
  <c r="I13" i="2"/>
  <c r="I14" i="2"/>
  <c r="I15" i="2"/>
  <c r="I17" i="2"/>
  <c r="I18" i="2"/>
  <c r="I19" i="2"/>
  <c r="I20" i="2"/>
  <c r="I21" i="2"/>
  <c r="I22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3" i="2"/>
  <c r="I45" i="2"/>
  <c r="I46" i="2"/>
  <c r="I47" i="2"/>
  <c r="I48" i="2"/>
  <c r="I49" i="2"/>
  <c r="I51" i="2"/>
  <c r="I52" i="2"/>
  <c r="I53" i="2"/>
  <c r="I54" i="2"/>
  <c r="I55" i="2"/>
  <c r="I56" i="2"/>
  <c r="I25" i="3" l="1"/>
  <c r="D48" i="1"/>
  <c r="G48" i="1" s="1"/>
  <c r="E48" i="1"/>
  <c r="H48" i="1" s="1"/>
  <c r="F48" i="1"/>
  <c r="I48" i="1" s="1"/>
  <c r="C48" i="1"/>
  <c r="I4" i="1"/>
  <c r="F4" i="3" s="1"/>
  <c r="G4" i="3" s="1"/>
  <c r="H4" i="3" s="1"/>
  <c r="I4" i="3" s="1"/>
  <c r="I5" i="1"/>
  <c r="F5" i="3" s="1"/>
  <c r="G5" i="3" s="1"/>
  <c r="H5" i="3" s="1"/>
  <c r="I5" i="3" s="1"/>
  <c r="I6" i="1"/>
  <c r="F6" i="3" s="1"/>
  <c r="G6" i="3" s="1"/>
  <c r="H6" i="3" s="1"/>
  <c r="I6" i="3" s="1"/>
  <c r="I7" i="1"/>
  <c r="F7" i="3" s="1"/>
  <c r="G7" i="3" s="1"/>
  <c r="H7" i="3" s="1"/>
  <c r="I7" i="3" s="1"/>
  <c r="I8" i="1"/>
  <c r="F8" i="3" s="1"/>
  <c r="G8" i="3" s="1"/>
  <c r="H8" i="3" s="1"/>
  <c r="I8" i="3" s="1"/>
  <c r="I9" i="1"/>
  <c r="F9" i="3" s="1"/>
  <c r="G9" i="3" s="1"/>
  <c r="H9" i="3" s="1"/>
  <c r="I9" i="3" s="1"/>
  <c r="I10" i="1"/>
  <c r="F10" i="3" s="1"/>
  <c r="G10" i="3" s="1"/>
  <c r="H10" i="3" s="1"/>
  <c r="I10" i="3" s="1"/>
  <c r="I11" i="1"/>
  <c r="F11" i="3" s="1"/>
  <c r="G11" i="3" s="1"/>
  <c r="H11" i="3" s="1"/>
  <c r="I11" i="3" s="1"/>
  <c r="I12" i="1"/>
  <c r="F12" i="3" s="1"/>
  <c r="G12" i="3" s="1"/>
  <c r="H12" i="3" s="1"/>
  <c r="I12" i="3" s="1"/>
  <c r="I13" i="1"/>
  <c r="F13" i="3" s="1"/>
  <c r="G13" i="3" s="1"/>
  <c r="H13" i="3" s="1"/>
  <c r="I13" i="3" s="1"/>
  <c r="I14" i="1"/>
  <c r="F14" i="3" s="1"/>
  <c r="G14" i="3" s="1"/>
  <c r="H14" i="3" s="1"/>
  <c r="I14" i="3" s="1"/>
  <c r="I15" i="1"/>
  <c r="F15" i="3" s="1"/>
  <c r="G15" i="3" s="1"/>
  <c r="H15" i="3" s="1"/>
  <c r="I15" i="3" s="1"/>
  <c r="I16" i="1"/>
  <c r="F16" i="3" s="1"/>
  <c r="G16" i="3" s="1"/>
  <c r="H16" i="3" s="1"/>
  <c r="I16" i="3" s="1"/>
  <c r="I17" i="1"/>
  <c r="F17" i="3" s="1"/>
  <c r="G17" i="3" s="1"/>
  <c r="H17" i="3" s="1"/>
  <c r="I17" i="3" s="1"/>
  <c r="I18" i="1"/>
  <c r="F18" i="3" s="1"/>
  <c r="G18" i="3" s="1"/>
  <c r="H18" i="3" s="1"/>
  <c r="I18" i="3" s="1"/>
  <c r="I19" i="1"/>
  <c r="F19" i="3" s="1"/>
  <c r="G19" i="3" s="1"/>
  <c r="H19" i="3" s="1"/>
  <c r="I20" i="1"/>
  <c r="F20" i="3" s="1"/>
  <c r="G20" i="3" s="1"/>
  <c r="H20" i="3" s="1"/>
  <c r="I20" i="3" s="1"/>
  <c r="I21" i="1"/>
  <c r="F21" i="3" s="1"/>
  <c r="G21" i="3" s="1"/>
  <c r="H21" i="3" s="1"/>
  <c r="I21" i="3" s="1"/>
  <c r="I22" i="1"/>
  <c r="F22" i="3" s="1"/>
  <c r="G22" i="3" s="1"/>
  <c r="H22" i="3" s="1"/>
  <c r="I22" i="3" s="1"/>
  <c r="I23" i="1"/>
  <c r="F23" i="3" s="1"/>
  <c r="G23" i="3" s="1"/>
  <c r="H23" i="3" s="1"/>
  <c r="I23" i="3" s="1"/>
  <c r="I24" i="1"/>
  <c r="F24" i="3" s="1"/>
  <c r="G24" i="3" s="1"/>
  <c r="H24" i="3" s="1"/>
  <c r="I24" i="3" s="1"/>
  <c r="I25" i="1"/>
  <c r="F25" i="3" s="1"/>
  <c r="G25" i="3" s="1"/>
  <c r="H25" i="3" s="1"/>
  <c r="I26" i="1"/>
  <c r="F26" i="3" s="1"/>
  <c r="G26" i="3" s="1"/>
  <c r="H26" i="3" s="1"/>
  <c r="I26" i="3" s="1"/>
  <c r="I27" i="1"/>
  <c r="F27" i="3" s="1"/>
  <c r="G27" i="3" s="1"/>
  <c r="H27" i="3" s="1"/>
  <c r="I27" i="3" s="1"/>
  <c r="I28" i="1"/>
  <c r="F28" i="3" s="1"/>
  <c r="G28" i="3" s="1"/>
  <c r="H28" i="3" s="1"/>
  <c r="I28" i="3" s="1"/>
  <c r="I29" i="1"/>
  <c r="F29" i="3" s="1"/>
  <c r="G29" i="3" s="1"/>
  <c r="H29" i="3" s="1"/>
  <c r="I29" i="3" s="1"/>
  <c r="I30" i="1"/>
  <c r="F30" i="3" s="1"/>
  <c r="G30" i="3" s="1"/>
  <c r="H30" i="3" s="1"/>
  <c r="I30" i="3" s="1"/>
  <c r="I31" i="1"/>
  <c r="F31" i="3" s="1"/>
  <c r="G31" i="3" s="1"/>
  <c r="H31" i="3" s="1"/>
  <c r="I31" i="3" s="1"/>
  <c r="I32" i="1"/>
  <c r="F32" i="3" s="1"/>
  <c r="G32" i="3" s="1"/>
  <c r="H32" i="3" s="1"/>
  <c r="I32" i="3" s="1"/>
  <c r="I33" i="1"/>
  <c r="F33" i="3" s="1"/>
  <c r="G33" i="3" s="1"/>
  <c r="H33" i="3" s="1"/>
  <c r="I33" i="3" s="1"/>
  <c r="I34" i="1"/>
  <c r="F34" i="3" s="1"/>
  <c r="G34" i="3" s="1"/>
  <c r="H34" i="3" s="1"/>
  <c r="I34" i="3" s="1"/>
  <c r="I35" i="1"/>
  <c r="F35" i="3" s="1"/>
  <c r="G35" i="3" s="1"/>
  <c r="H35" i="3" s="1"/>
  <c r="I35" i="3" s="1"/>
  <c r="I36" i="1"/>
  <c r="F36" i="3" s="1"/>
  <c r="G36" i="3" s="1"/>
  <c r="H36" i="3" s="1"/>
  <c r="I36" i="3" s="1"/>
  <c r="I37" i="1"/>
  <c r="F37" i="3" s="1"/>
  <c r="G37" i="3" s="1"/>
  <c r="H37" i="3" s="1"/>
  <c r="I37" i="3" s="1"/>
  <c r="I38" i="1"/>
  <c r="F38" i="3" s="1"/>
  <c r="G38" i="3" s="1"/>
  <c r="H38" i="3" s="1"/>
  <c r="I38" i="3" s="1"/>
  <c r="I39" i="1"/>
  <c r="F39" i="3" s="1"/>
  <c r="G39" i="3" s="1"/>
  <c r="H39" i="3" s="1"/>
  <c r="I39" i="3" s="1"/>
  <c r="I40" i="1"/>
  <c r="F40" i="3" s="1"/>
  <c r="G40" i="3" s="1"/>
  <c r="H40" i="3" s="1"/>
  <c r="I40" i="3" s="1"/>
  <c r="I41" i="1"/>
  <c r="F41" i="3" s="1"/>
  <c r="G41" i="3" s="1"/>
  <c r="H41" i="3" s="1"/>
  <c r="I41" i="3" s="1"/>
  <c r="I42" i="1"/>
  <c r="F42" i="3" s="1"/>
  <c r="G42" i="3" s="1"/>
  <c r="H42" i="3" s="1"/>
  <c r="I42" i="3" s="1"/>
  <c r="I43" i="1"/>
  <c r="F43" i="3" s="1"/>
  <c r="G43" i="3" s="1"/>
  <c r="H43" i="3" s="1"/>
  <c r="I43" i="3" s="1"/>
  <c r="I44" i="1"/>
  <c r="F44" i="3" s="1"/>
  <c r="G44" i="3" s="1"/>
  <c r="H44" i="3" s="1"/>
  <c r="I44" i="3" s="1"/>
  <c r="I45" i="1"/>
  <c r="F45" i="3" s="1"/>
  <c r="G45" i="3" s="1"/>
  <c r="H45" i="3" s="1"/>
  <c r="I45" i="3" s="1"/>
  <c r="I46" i="1"/>
  <c r="F46" i="3" s="1"/>
  <c r="G46" i="3" s="1"/>
  <c r="H46" i="3" s="1"/>
  <c r="I46" i="3" s="1"/>
  <c r="I3" i="1"/>
  <c r="F3" i="3" s="1"/>
  <c r="G3" i="3" s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3" i="1"/>
  <c r="H3" i="3" l="1"/>
  <c r="G48" i="3"/>
  <c r="I3" i="3" l="1"/>
  <c r="H48" i="3"/>
  <c r="I48" i="3" s="1"/>
  <c r="I50" i="3" s="1"/>
  <c r="J3" i="3" l="1"/>
  <c r="J23" i="3"/>
  <c r="K23" i="3" s="1"/>
  <c r="J15" i="3"/>
  <c r="K15" i="3" s="1"/>
  <c r="J33" i="3"/>
  <c r="K33" i="3" s="1"/>
  <c r="J39" i="3"/>
  <c r="K39" i="3" s="1"/>
  <c r="J25" i="3"/>
  <c r="K25" i="3" s="1"/>
  <c r="J36" i="3"/>
  <c r="K36" i="3" s="1"/>
  <c r="J7" i="3"/>
  <c r="K7" i="3" s="1"/>
  <c r="J40" i="3"/>
  <c r="K40" i="3" s="1"/>
  <c r="J24" i="3"/>
  <c r="K24" i="3" s="1"/>
  <c r="J26" i="3"/>
  <c r="K26" i="3" s="1"/>
  <c r="J38" i="3"/>
  <c r="K38" i="3" s="1"/>
  <c r="J30" i="3"/>
  <c r="K30" i="3" s="1"/>
  <c r="J43" i="3"/>
  <c r="K43" i="3" s="1"/>
  <c r="J16" i="3"/>
  <c r="K16" i="3" s="1"/>
  <c r="J10" i="3"/>
  <c r="K10" i="3" s="1"/>
  <c r="J18" i="3"/>
  <c r="K18" i="3" s="1"/>
  <c r="J34" i="3"/>
  <c r="K34" i="3" s="1"/>
  <c r="J17" i="3"/>
  <c r="K17" i="3" s="1"/>
  <c r="J31" i="3"/>
  <c r="K31" i="3" s="1"/>
  <c r="J8" i="3"/>
  <c r="K8" i="3" s="1"/>
  <c r="J27" i="3"/>
  <c r="K27" i="3" s="1"/>
  <c r="J19" i="3"/>
  <c r="K19" i="3" s="1"/>
  <c r="J37" i="3"/>
  <c r="K37" i="3" s="1"/>
  <c r="J11" i="3"/>
  <c r="K11" i="3" s="1"/>
  <c r="J46" i="3"/>
  <c r="K46" i="3" s="1"/>
  <c r="J4" i="3"/>
  <c r="K4" i="3" s="1"/>
  <c r="J35" i="3"/>
  <c r="K35" i="3" s="1"/>
  <c r="J44" i="3"/>
  <c r="K44" i="3" s="1"/>
  <c r="J20" i="3"/>
  <c r="K20" i="3" s="1"/>
  <c r="J41" i="3"/>
  <c r="K41" i="3" s="1"/>
  <c r="J13" i="3"/>
  <c r="K13" i="3" s="1"/>
  <c r="J21" i="3"/>
  <c r="K21" i="3" s="1"/>
  <c r="J9" i="3"/>
  <c r="K9" i="3" s="1"/>
  <c r="J22" i="3"/>
  <c r="K22" i="3" s="1"/>
  <c r="J12" i="3"/>
  <c r="K12" i="3" s="1"/>
  <c r="J14" i="3"/>
  <c r="K14" i="3" s="1"/>
  <c r="J29" i="3"/>
  <c r="K29" i="3" s="1"/>
  <c r="J5" i="3"/>
  <c r="K5" i="3" s="1"/>
  <c r="J45" i="3"/>
  <c r="K45" i="3" s="1"/>
  <c r="J42" i="3"/>
  <c r="K42" i="3" s="1"/>
  <c r="J32" i="3"/>
  <c r="K32" i="3" s="1"/>
  <c r="J28" i="3"/>
  <c r="K28" i="3" s="1"/>
  <c r="J6" i="3"/>
  <c r="K6" i="3" s="1"/>
  <c r="K3" i="3" l="1"/>
  <c r="J48" i="3"/>
  <c r="K48" i="3" s="1"/>
</calcChain>
</file>

<file path=xl/sharedStrings.xml><?xml version="1.0" encoding="utf-8"?>
<sst xmlns="http://schemas.openxmlformats.org/spreadsheetml/2006/main" count="295" uniqueCount="93">
  <si>
    <t>ADJ_FAC</t>
  </si>
  <si>
    <t>HOSPID</t>
  </si>
  <si>
    <t>TOT_CHG</t>
  </si>
  <si>
    <t>TOTAL_WO</t>
  </si>
  <si>
    <t>PREDICTED_UCC</t>
  </si>
  <si>
    <t>PREDICTED_UCC_R</t>
  </si>
  <si>
    <t>PERCENT TOTAL_WO</t>
  </si>
  <si>
    <t>PERCENT PREDICTED UCC</t>
  </si>
  <si>
    <t>PERCENT PREDICTED UCC (ADJUSTED)</t>
  </si>
  <si>
    <t>RY 2022 Predicted UCC (using FY2020 Write-Off Data)</t>
  </si>
  <si>
    <t>Total</t>
  </si>
  <si>
    <t>BASEYEAR</t>
  </si>
  <si>
    <t>HOSPNUMB</t>
  </si>
  <si>
    <t>HOSPNAME</t>
  </si>
  <si>
    <t>SCHEDULE</t>
  </si>
  <si>
    <t>CATEGORY</t>
  </si>
  <si>
    <t>GREV_PAT</t>
  </si>
  <si>
    <t>BAD_DEBT</t>
  </si>
  <si>
    <t>CHARUNC</t>
  </si>
  <si>
    <t>Meritus Medical Cntr</t>
  </si>
  <si>
    <t>RE</t>
  </si>
  <si>
    <t>REGULATE</t>
  </si>
  <si>
    <t>UMMC</t>
  </si>
  <si>
    <t>UM-Prince George's Hospital</t>
  </si>
  <si>
    <t>Holy Cross</t>
  </si>
  <si>
    <t>Frederick Memorial</t>
  </si>
  <si>
    <t>UM-Harford Memorial</t>
  </si>
  <si>
    <t>Mercy Medical Cntr</t>
  </si>
  <si>
    <t>Johns Hopkins</t>
  </si>
  <si>
    <t>UM-SRH at Dorchester</t>
  </si>
  <si>
    <t>St. Agnes Hospital</t>
  </si>
  <si>
    <t>Sinai Hospital</t>
  </si>
  <si>
    <t>Grace Medical center</t>
  </si>
  <si>
    <t>MedStar Franklin  Square</t>
  </si>
  <si>
    <t>Garrett Co Memorial</t>
  </si>
  <si>
    <t>MedStar Montgomery</t>
  </si>
  <si>
    <t>Peninsula Regional</t>
  </si>
  <si>
    <t>Suburban</t>
  </si>
  <si>
    <t>Anne Arundel Medical Cntr</t>
  </si>
  <si>
    <t>MedStar Union Memorial</t>
  </si>
  <si>
    <t>MedStar St. Mary's</t>
  </si>
  <si>
    <t>JH Bayview</t>
  </si>
  <si>
    <t>UM-SRH at Chestertown</t>
  </si>
  <si>
    <t>Union Hospital of Cecil Co</t>
  </si>
  <si>
    <t>Carroll Co Hospital Cntr</t>
  </si>
  <si>
    <t>MedStar Harbor Hospital Cntr</t>
  </si>
  <si>
    <t>UM-Charles Regional</t>
  </si>
  <si>
    <t>UM-SRH at Easton</t>
  </si>
  <si>
    <t>UMMC - Midtown</t>
  </si>
  <si>
    <t>Calvert Health Med Cntr</t>
  </si>
  <si>
    <t>Northwest Hospital Cntr</t>
  </si>
  <si>
    <t>UM-BWMC</t>
  </si>
  <si>
    <t>GBMC</t>
  </si>
  <si>
    <t>Howard County General</t>
  </si>
  <si>
    <t>UM-Upper Chesapeake</t>
  </si>
  <si>
    <t>Doctors Community</t>
  </si>
  <si>
    <t>UM-Laurel Regional</t>
  </si>
  <si>
    <t>MedStar Good Samaritan</t>
  </si>
  <si>
    <t>UM-ROI</t>
  </si>
  <si>
    <t>Atlantic General</t>
  </si>
  <si>
    <t>MedStar Southern MD</t>
  </si>
  <si>
    <t>UM-St. Joseph Med Cntr</t>
  </si>
  <si>
    <t>Levindale</t>
  </si>
  <si>
    <t>HC-Germantown</t>
  </si>
  <si>
    <t>UM-Queen Anne's ED</t>
  </si>
  <si>
    <t>UM-Bowie Health Cntr</t>
  </si>
  <si>
    <t>Mt. Washington Peds</t>
  </si>
  <si>
    <t>Sheppard Pratt</t>
  </si>
  <si>
    <t>Brook Lane</t>
  </si>
  <si>
    <t>UM-Shock Trauma</t>
  </si>
  <si>
    <t>Statewide</t>
  </si>
  <si>
    <t>Adventist White Oak Medical Center</t>
  </si>
  <si>
    <t>UPMC Western Maryland</t>
  </si>
  <si>
    <t>Adventist Shady Grove Medical Center</t>
  </si>
  <si>
    <t>Adventist Fort Washington Medical Center</t>
  </si>
  <si>
    <t>Adventist Germantown Emergency Center</t>
  </si>
  <si>
    <t>Percent UCC</t>
  </si>
  <si>
    <t>Actual UCC used in Rates</t>
  </si>
  <si>
    <t>FY 2020 RE Schedules</t>
  </si>
  <si>
    <t>FY 2020 UCC Based on FY 2022 GBR Permanent Revenue</t>
  </si>
  <si>
    <t>FY 2020 Percent UCC from the RE Schedule</t>
  </si>
  <si>
    <t>Percent Predicted UCC (Adjusted)</t>
  </si>
  <si>
    <t>Predicted UCC Amounts (Based on FY 2022 GBR Permanent Revenue)</t>
  </si>
  <si>
    <t>50/50 Blend</t>
  </si>
  <si>
    <t>50/50 Blend Percent</t>
  </si>
  <si>
    <t>Bon Secours Hospital</t>
  </si>
  <si>
    <t>Washington Adventist Hospital</t>
  </si>
  <si>
    <t>Western Maryland</t>
  </si>
  <si>
    <t>Shady Grove Adventist Hospital</t>
  </si>
  <si>
    <t>Fort Washington Medical Center</t>
  </si>
  <si>
    <t>Final Results of the Hospital Uncompensated Care Provision for RY 2022</t>
  </si>
  <si>
    <t xml:space="preserve">FY2022 GBR Permanent Revenue </t>
  </si>
  <si>
    <t>50/50 Blend Adjusted to FY 2020 UCC Based on FY 2022 GBR Permanent Revenue 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</si>
</sst>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.0000_);_(* \(#,##0.000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0"/>
      <color rgb="FF000000"/>
      <name val="Times New Roman"/>
      <family val="1"/>
    </font>
    <font>
      <sz val="10"/>
      <name val="System"/>
      <family val="2"/>
    </font>
    <font>
      <sz val="10"/>
      <color theme="1"/>
      <name val="Calibri"/>
      <family val="2"/>
      <scheme val="minor"/>
    </font>
    <font>
      <b/>
      <u/>
      <sz val="16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20"/>
      <color theme="1"/>
      <name val="Times New Roman"/>
      <family val="1"/>
    </font>
    <font>
      <sz val="9"/>
      <color theme="1"/>
      <name val="Calibri"/>
      <family val="2"/>
      <scheme val="minor"/>
    </font>
    <font>
      <sz val="11"/>
      <color theme="1"/>
      <name val="Times New Roman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/>
    <xf numFmtId="0" fontId="20" fillId="0" borderId="0"/>
    <xf numFmtId="0" fontId="22" fillId="0" borderId="0"/>
    <xf numFmtId="0" fontId="28" fillId="0" borderId="0"/>
  </cellStyleXfs>
  <cellXfs count="38">
    <xf numFmtId="0" fontId="0" fillId="0" borderId="0" xfId="0"/>
    <xf numFmtId="44" fontId="0" fillId="0" borderId="0" xfId="2" applyFont="1"/>
    <xf numFmtId="164" fontId="0" fillId="0" borderId="0" xfId="2" applyNumberFormat="1" applyFont="1"/>
    <xf numFmtId="0" fontId="16" fillId="0" borderId="10" xfId="0" applyFont="1" applyBorder="1" applyAlignment="1">
      <alignment wrapText="1"/>
    </xf>
    <xf numFmtId="164" fontId="16" fillId="0" borderId="10" xfId="2" applyNumberFormat="1" applyFont="1" applyBorder="1" applyAlignment="1">
      <alignment wrapText="1"/>
    </xf>
    <xf numFmtId="10" fontId="16" fillId="0" borderId="10" xfId="3" applyNumberFormat="1" applyFont="1" applyBorder="1" applyAlignment="1">
      <alignment wrapText="1"/>
    </xf>
    <xf numFmtId="10" fontId="0" fillId="0" borderId="0" xfId="3" applyNumberFormat="1" applyFont="1"/>
    <xf numFmtId="0" fontId="16" fillId="0" borderId="0" xfId="0" applyFont="1"/>
    <xf numFmtId="0" fontId="0" fillId="0" borderId="10" xfId="0" applyBorder="1"/>
    <xf numFmtId="164" fontId="0" fillId="0" borderId="10" xfId="2" applyNumberFormat="1" applyFont="1" applyBorder="1"/>
    <xf numFmtId="10" fontId="0" fillId="0" borderId="10" xfId="3" applyNumberFormat="1" applyFont="1" applyBorder="1"/>
    <xf numFmtId="0" fontId="16" fillId="0" borderId="10" xfId="0" applyFont="1" applyBorder="1"/>
    <xf numFmtId="164" fontId="16" fillId="0" borderId="10" xfId="0" applyNumberFormat="1" applyFont="1" applyBorder="1"/>
    <xf numFmtId="10" fontId="16" fillId="0" borderId="10" xfId="3" applyNumberFormat="1" applyFont="1" applyBorder="1"/>
    <xf numFmtId="44" fontId="23" fillId="0" borderId="0" xfId="2" applyFont="1"/>
    <xf numFmtId="44" fontId="0" fillId="0" borderId="0" xfId="0" applyNumberFormat="1"/>
    <xf numFmtId="0" fontId="0" fillId="0" borderId="0" xfId="0"/>
    <xf numFmtId="0" fontId="23" fillId="0" borderId="0" xfId="0" applyFont="1"/>
    <xf numFmtId="0" fontId="0" fillId="0" borderId="0" xfId="0" applyFont="1"/>
    <xf numFmtId="0" fontId="0" fillId="0" borderId="10" xfId="0" applyFont="1" applyBorder="1"/>
    <xf numFmtId="44" fontId="0" fillId="0" borderId="10" xfId="2" applyFont="1" applyBorder="1"/>
    <xf numFmtId="0" fontId="16" fillId="33" borderId="10" xfId="0" applyFont="1" applyFill="1" applyBorder="1"/>
    <xf numFmtId="44" fontId="16" fillId="33" borderId="10" xfId="0" applyNumberFormat="1" applyFont="1" applyFill="1" applyBorder="1"/>
    <xf numFmtId="10" fontId="25" fillId="33" borderId="10" xfId="3" applyNumberFormat="1" applyFont="1" applyFill="1" applyBorder="1"/>
    <xf numFmtId="0" fontId="0" fillId="0" borderId="0" xfId="0" applyFill="1"/>
    <xf numFmtId="0" fontId="27" fillId="0" borderId="0" xfId="0" applyFont="1" applyFill="1"/>
    <xf numFmtId="164" fontId="16" fillId="0" borderId="10" xfId="2" applyNumberFormat="1" applyFont="1" applyBorder="1"/>
    <xf numFmtId="164" fontId="0" fillId="0" borderId="10" xfId="0" applyNumberFormat="1" applyBorder="1"/>
    <xf numFmtId="0" fontId="0" fillId="0" borderId="10" xfId="0" applyFill="1" applyBorder="1"/>
    <xf numFmtId="164" fontId="0" fillId="0" borderId="10" xfId="0" applyNumberFormat="1" applyFill="1" applyBorder="1"/>
    <xf numFmtId="10" fontId="0" fillId="0" borderId="10" xfId="3" applyNumberFormat="1" applyFont="1" applyFill="1" applyBorder="1"/>
    <xf numFmtId="164" fontId="0" fillId="0" borderId="10" xfId="2" applyNumberFormat="1" applyFont="1" applyFill="1" applyBorder="1"/>
    <xf numFmtId="165" fontId="0" fillId="0" borderId="10" xfId="1" applyNumberFormat="1" applyFont="1" applyBorder="1"/>
    <xf numFmtId="6" fontId="28" fillId="0" borderId="10" xfId="59" applyNumberFormat="1" applyBorder="1"/>
    <xf numFmtId="6" fontId="28" fillId="0" borderId="10" xfId="59" applyNumberFormat="1" applyFill="1" applyBorder="1"/>
    <xf numFmtId="0" fontId="26" fillId="0" borderId="0" xfId="0" applyFont="1" applyBorder="1" applyAlignment="1">
      <alignment horizontal="center" wrapText="1"/>
    </xf>
    <xf numFmtId="0" fontId="18" fillId="0" borderId="11" xfId="0" applyFont="1" applyBorder="1" applyAlignment="1">
      <alignment horizontal="center"/>
    </xf>
    <xf numFmtId="0" fontId="24" fillId="0" borderId="0" xfId="0" applyFont="1" applyAlignment="1">
      <alignment horizontal="center"/>
    </xf>
  </cellXfs>
  <cellStyles count="60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omma" xfId="1" builtinId="3"/>
    <cellStyle name="Comma 10 2" xfId="49"/>
    <cellStyle name="Comma 2" xfId="45"/>
    <cellStyle name="Comma 2 2" xfId="52"/>
    <cellStyle name="Comma 2 4" xfId="47"/>
    <cellStyle name="Comma 3" xfId="50"/>
    <cellStyle name="Currency" xfId="2" builtinId="4"/>
    <cellStyle name="Currency 2" xfId="53"/>
    <cellStyle name="Explanatory Text" xfId="19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48"/>
    <cellStyle name="Normal 2 2" xfId="51"/>
    <cellStyle name="Normal 2 2 2" xfId="55"/>
    <cellStyle name="Normal 2 3" xfId="56"/>
    <cellStyle name="Normal 2 4" xfId="57"/>
    <cellStyle name="Normal 3" xfId="58"/>
    <cellStyle name="Normal 4" xfId="59"/>
    <cellStyle name="Normal 7" xfId="54"/>
    <cellStyle name="Note" xfId="18" builtinId="10" customBuiltin="1"/>
    <cellStyle name="Output" xfId="13" builtinId="21" customBuiltin="1"/>
    <cellStyle name="Percent" xfId="3" builtinId="5"/>
    <cellStyle name="Percent 2" xfId="46"/>
    <cellStyle name="Title" xfId="4" builtinId="15" customBuiltin="1"/>
    <cellStyle name="Total" xfId="20" builtinId="25" customBuiltin="1"/>
    <cellStyle name="Warning Text" xfId="1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abSelected="1" workbookViewId="0">
      <selection activeCell="M8" sqref="M8"/>
    </sheetView>
  </sheetViews>
  <sheetFormatPr defaultRowHeight="15" x14ac:dyDescent="0.25"/>
  <cols>
    <col min="1" max="1" width="9.140625" style="16"/>
    <col min="2" max="2" width="30.140625" style="16" bestFit="1" customWidth="1"/>
    <col min="3" max="3" width="17.28515625" style="2" customWidth="1"/>
    <col min="4" max="4" width="15.28515625" style="16" bestFit="1" customWidth="1"/>
    <col min="5" max="5" width="12" style="6" bestFit="1" customWidth="1"/>
    <col min="6" max="6" width="14.85546875" style="16" customWidth="1"/>
    <col min="7" max="8" width="15.28515625" style="16" bestFit="1" customWidth="1"/>
    <col min="9" max="9" width="14.5703125" style="16" customWidth="1"/>
    <col min="10" max="10" width="13.7109375" style="16" bestFit="1" customWidth="1"/>
    <col min="11" max="11" width="9.140625" style="16"/>
    <col min="12" max="12" width="24.140625" style="16" bestFit="1" customWidth="1"/>
    <col min="13" max="16384" width="9.140625" style="16"/>
  </cols>
  <sheetData>
    <row r="1" spans="1:12" ht="25.5" x14ac:dyDescent="0.35">
      <c r="A1" s="35" t="s">
        <v>90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2" ht="120" x14ac:dyDescent="0.25">
      <c r="A2" s="11" t="s">
        <v>1</v>
      </c>
      <c r="B2" s="11" t="s">
        <v>13</v>
      </c>
      <c r="C2" s="4" t="s">
        <v>91</v>
      </c>
      <c r="D2" s="5" t="s">
        <v>79</v>
      </c>
      <c r="E2" s="5" t="s">
        <v>80</v>
      </c>
      <c r="F2" s="3" t="s">
        <v>81</v>
      </c>
      <c r="G2" s="3" t="s">
        <v>82</v>
      </c>
      <c r="H2" s="3" t="s">
        <v>83</v>
      </c>
      <c r="I2" s="3" t="s">
        <v>84</v>
      </c>
      <c r="J2" s="3" t="s">
        <v>92</v>
      </c>
      <c r="K2" s="3" t="s">
        <v>76</v>
      </c>
    </row>
    <row r="3" spans="1:12" x14ac:dyDescent="0.25">
      <c r="A3" s="8">
        <v>210001</v>
      </c>
      <c r="B3" s="8" t="s">
        <v>19</v>
      </c>
      <c r="C3" s="33">
        <v>409208011.35232037</v>
      </c>
      <c r="D3" s="9">
        <f>E3*C3</f>
        <v>21227216.733963408</v>
      </c>
      <c r="E3" s="10">
        <f>VLOOKUP(A3,'FY2020 RE_REGULATE'!L3:Q49,6,FALSE)</f>
        <v>5.1873903113023791E-2</v>
      </c>
      <c r="F3" s="10">
        <f>VLOOKUP(A3,'UCC2022 Hospital Level Summary '!B3:I46,8,FALSE)</f>
        <v>5.4374733261564952E-2</v>
      </c>
      <c r="G3" s="27">
        <f>F3*C3</f>
        <v>22250576.465777863</v>
      </c>
      <c r="H3" s="27">
        <f>(D3*0.5)+(G3*0.5)</f>
        <v>21738896.599870637</v>
      </c>
      <c r="I3" s="10">
        <f>H3/C3</f>
        <v>5.3124318187294378E-2</v>
      </c>
      <c r="J3" s="27">
        <f t="shared" ref="J3:J46" si="0">H3*$I$50</f>
        <v>23278984.897828016</v>
      </c>
      <c r="K3" s="10">
        <f>J3/C3</f>
        <v>5.6887901145672465E-2</v>
      </c>
      <c r="L3" s="15"/>
    </row>
    <row r="4" spans="1:12" x14ac:dyDescent="0.25">
      <c r="A4" s="8">
        <v>210002</v>
      </c>
      <c r="B4" s="8" t="s">
        <v>22</v>
      </c>
      <c r="C4" s="33">
        <v>1712117653.3050725</v>
      </c>
      <c r="D4" s="9">
        <f t="shared" ref="D4:D46" si="1">E4*C4</f>
        <v>67019513.343209296</v>
      </c>
      <c r="E4" s="10">
        <f>VLOOKUP(A4,'FY2020 RE_REGULATE'!L4:Q50,6,FALSE)</f>
        <v>3.914422190194395E-2</v>
      </c>
      <c r="F4" s="10">
        <f>VLOOKUP(A4,'UCC2022 Hospital Level Summary '!B4:I47,8,FALSE)</f>
        <v>2.561398043062061E-2</v>
      </c>
      <c r="G4" s="27">
        <f t="shared" ref="G4:G41" si="2">F4*C4</f>
        <v>43854148.066676207</v>
      </c>
      <c r="H4" s="27">
        <f t="shared" ref="H4:H45" si="3">(D4*0.5)+(G4*0.5)</f>
        <v>55436830.704942748</v>
      </c>
      <c r="I4" s="10">
        <f t="shared" ref="I4:I41" si="4">H4/C4</f>
        <v>3.2379101166282273E-2</v>
      </c>
      <c r="J4" s="27">
        <f t="shared" si="0"/>
        <v>59364243.205034167</v>
      </c>
      <c r="K4" s="10">
        <f t="shared" ref="K4:K41" si="5">J4/C4</f>
        <v>3.4672992881322966E-2</v>
      </c>
    </row>
    <row r="5" spans="1:12" x14ac:dyDescent="0.25">
      <c r="A5" s="8">
        <v>210003</v>
      </c>
      <c r="B5" s="8" t="s">
        <v>23</v>
      </c>
      <c r="C5" s="33">
        <v>359628173.30192244</v>
      </c>
      <c r="D5" s="9">
        <f t="shared" si="1"/>
        <v>31594073.235806074</v>
      </c>
      <c r="E5" s="10">
        <f>VLOOKUP(A5,'FY2020 RE_REGULATE'!L5:Q51,6,FALSE)</f>
        <v>8.7852052706898373E-2</v>
      </c>
      <c r="F5" s="10">
        <f>VLOOKUP(A5,'UCC2022 Hospital Level Summary '!B5:I48,8,FALSE)</f>
        <v>7.5836561226371779E-2</v>
      </c>
      <c r="G5" s="27">
        <f t="shared" si="2"/>
        <v>27272963.983339481</v>
      </c>
      <c r="H5" s="27">
        <f t="shared" si="3"/>
        <v>29433518.609572776</v>
      </c>
      <c r="I5" s="10">
        <f t="shared" si="4"/>
        <v>8.1844306966635069E-2</v>
      </c>
      <c r="J5" s="27">
        <f t="shared" si="0"/>
        <v>31518731.04756669</v>
      </c>
      <c r="K5" s="10">
        <f t="shared" si="5"/>
        <v>8.764255246794983E-2</v>
      </c>
    </row>
    <row r="6" spans="1:12" x14ac:dyDescent="0.25">
      <c r="A6" s="8">
        <v>210004</v>
      </c>
      <c r="B6" s="8" t="s">
        <v>24</v>
      </c>
      <c r="C6" s="33">
        <v>543678043.97050405</v>
      </c>
      <c r="D6" s="9">
        <f t="shared" si="1"/>
        <v>43204836.12003433</v>
      </c>
      <c r="E6" s="10">
        <f>VLOOKUP(A6,'FY2020 RE_REGULATE'!L6:Q52,6,FALSE)</f>
        <v>7.9467686067488691E-2</v>
      </c>
      <c r="F6" s="10">
        <f>VLOOKUP(A6,'UCC2022 Hospital Level Summary '!B6:I49,8,FALSE)</f>
        <v>6.1623866541267072E-2</v>
      </c>
      <c r="G6" s="27">
        <f t="shared" si="2"/>
        <v>33503543.223055471</v>
      </c>
      <c r="H6" s="27">
        <f t="shared" si="3"/>
        <v>38354189.671544902</v>
      </c>
      <c r="I6" s="10">
        <f t="shared" si="4"/>
        <v>7.0545776304377888E-2</v>
      </c>
      <c r="J6" s="27">
        <f t="shared" si="0"/>
        <v>41071385.478582121</v>
      </c>
      <c r="K6" s="10">
        <f t="shared" si="5"/>
        <v>7.5543579392384569E-2</v>
      </c>
    </row>
    <row r="7" spans="1:12" x14ac:dyDescent="0.25">
      <c r="A7" s="8">
        <v>210005</v>
      </c>
      <c r="B7" s="8" t="s">
        <v>25</v>
      </c>
      <c r="C7" s="33">
        <v>388573039.98539907</v>
      </c>
      <c r="D7" s="9">
        <f t="shared" si="1"/>
        <v>17556465.951042641</v>
      </c>
      <c r="E7" s="10">
        <f>VLOOKUP(A7,'FY2020 RE_REGULATE'!L7:Q53,6,FALSE)</f>
        <v>4.5181894121378928E-2</v>
      </c>
      <c r="F7" s="10">
        <f>VLOOKUP(A7,'UCC2022 Hospital Level Summary '!B7:I50,8,FALSE)</f>
        <v>4.9533258749041797E-2</v>
      </c>
      <c r="G7" s="27">
        <f t="shared" si="2"/>
        <v>19247288.932498537</v>
      </c>
      <c r="H7" s="27">
        <f t="shared" si="3"/>
        <v>18401877.441770591</v>
      </c>
      <c r="I7" s="10">
        <f t="shared" si="4"/>
        <v>4.7357576435210366E-2</v>
      </c>
      <c r="J7" s="27">
        <f t="shared" si="0"/>
        <v>19705555.205649622</v>
      </c>
      <c r="K7" s="10">
        <f t="shared" si="5"/>
        <v>5.0712615590598031E-2</v>
      </c>
    </row>
    <row r="8" spans="1:12" x14ac:dyDescent="0.25">
      <c r="A8" s="8">
        <v>210006</v>
      </c>
      <c r="B8" s="8" t="s">
        <v>26</v>
      </c>
      <c r="C8" s="33">
        <v>114037477.97243273</v>
      </c>
      <c r="D8" s="9">
        <f t="shared" si="1"/>
        <v>7472413.9206906883</v>
      </c>
      <c r="E8" s="10">
        <f>VLOOKUP(A8,'FY2020 RE_REGULATE'!L8:Q54,6,FALSE)</f>
        <v>6.5525948605221346E-2</v>
      </c>
      <c r="F8" s="10">
        <f>VLOOKUP(A8,'UCC2022 Hospital Level Summary '!B8:I51,8,FALSE)</f>
        <v>4.0642191277004726E-2</v>
      </c>
      <c r="G8" s="27">
        <f t="shared" si="2"/>
        <v>4634732.9925028244</v>
      </c>
      <c r="H8" s="27">
        <f t="shared" si="3"/>
        <v>6053573.4565967564</v>
      </c>
      <c r="I8" s="10">
        <f t="shared" si="4"/>
        <v>5.3084069941113032E-2</v>
      </c>
      <c r="J8" s="27">
        <f t="shared" si="0"/>
        <v>6482437.8011369277</v>
      </c>
      <c r="K8" s="10">
        <f t="shared" si="5"/>
        <v>5.6844801519584494E-2</v>
      </c>
    </row>
    <row r="9" spans="1:12" x14ac:dyDescent="0.25">
      <c r="A9" s="8">
        <v>210008</v>
      </c>
      <c r="B9" s="8" t="s">
        <v>27</v>
      </c>
      <c r="C9" s="33">
        <v>604003987.82721841</v>
      </c>
      <c r="D9" s="9">
        <f t="shared" si="1"/>
        <v>31026006.239180781</v>
      </c>
      <c r="E9" s="10">
        <f>VLOOKUP(A9,'FY2020 RE_REGULATE'!L9:Q55,6,FALSE)</f>
        <v>5.1367220853608155E-2</v>
      </c>
      <c r="F9" s="10">
        <f>VLOOKUP(A9,'UCC2022 Hospital Level Summary '!B9:I52,8,FALSE)</f>
        <v>3.9284035042245515E-2</v>
      </c>
      <c r="G9" s="27">
        <f t="shared" si="2"/>
        <v>23727713.823460482</v>
      </c>
      <c r="H9" s="27">
        <f t="shared" si="3"/>
        <v>27376860.031320632</v>
      </c>
      <c r="I9" s="10">
        <f t="shared" si="4"/>
        <v>4.5325627947926835E-2</v>
      </c>
      <c r="J9" s="27">
        <f t="shared" si="0"/>
        <v>29316368.854841366</v>
      </c>
      <c r="K9" s="10">
        <f t="shared" si="5"/>
        <v>4.8536714070880629E-2</v>
      </c>
    </row>
    <row r="10" spans="1:12" x14ac:dyDescent="0.25">
      <c r="A10" s="8">
        <v>210009</v>
      </c>
      <c r="B10" s="8" t="s">
        <v>28</v>
      </c>
      <c r="C10" s="33">
        <v>2710191648.367497</v>
      </c>
      <c r="D10" s="9">
        <f t="shared" si="1"/>
        <v>82384243.658756182</v>
      </c>
      <c r="E10" s="10">
        <f>VLOOKUP(A10,'FY2020 RE_REGULATE'!L10:Q56,6,FALSE)</f>
        <v>3.039794020042122E-2</v>
      </c>
      <c r="F10" s="10">
        <f>VLOOKUP(A10,'UCC2022 Hospital Level Summary '!B10:I53,8,FALSE)</f>
        <v>3.1684468810367544E-2</v>
      </c>
      <c r="G10" s="27">
        <f t="shared" si="2"/>
        <v>85870982.752818555</v>
      </c>
      <c r="H10" s="27">
        <f t="shared" si="3"/>
        <v>84127613.205787361</v>
      </c>
      <c r="I10" s="10">
        <f t="shared" si="4"/>
        <v>3.1041204505394378E-2</v>
      </c>
      <c r="J10" s="27">
        <f t="shared" si="0"/>
        <v>90087619.135163233</v>
      </c>
      <c r="K10" s="10">
        <f t="shared" si="5"/>
        <v>3.3240313167309826E-2</v>
      </c>
    </row>
    <row r="11" spans="1:12" x14ac:dyDescent="0.25">
      <c r="A11" s="8">
        <v>210010</v>
      </c>
      <c r="B11" s="8" t="s">
        <v>29</v>
      </c>
      <c r="C11" s="33">
        <v>47896447.868335545</v>
      </c>
      <c r="D11" s="9">
        <f t="shared" si="1"/>
        <v>2930568.9399408111</v>
      </c>
      <c r="E11" s="10">
        <f>VLOOKUP(A11,'FY2020 RE_REGULATE'!L11:Q57,6,FALSE)</f>
        <v>6.1185517305934016E-2</v>
      </c>
      <c r="F11" s="10">
        <f>VLOOKUP(A11,'UCC2022 Hospital Level Summary '!B11:I54,8,FALSE)</f>
        <v>4.9034768126898616E-2</v>
      </c>
      <c r="G11" s="27">
        <f t="shared" si="2"/>
        <v>2348591.2153259208</v>
      </c>
      <c r="H11" s="27">
        <f t="shared" si="3"/>
        <v>2639580.077633366</v>
      </c>
      <c r="I11" s="10">
        <f t="shared" si="4"/>
        <v>5.5110142716416316E-2</v>
      </c>
      <c r="J11" s="27">
        <f t="shared" si="0"/>
        <v>2826580.662985466</v>
      </c>
      <c r="K11" s="10">
        <f t="shared" si="5"/>
        <v>5.9014411063542042E-2</v>
      </c>
    </row>
    <row r="12" spans="1:12" x14ac:dyDescent="0.25">
      <c r="A12" s="8">
        <v>210011</v>
      </c>
      <c r="B12" s="8" t="s">
        <v>30</v>
      </c>
      <c r="C12" s="33">
        <v>458016938.07040238</v>
      </c>
      <c r="D12" s="9">
        <f t="shared" si="1"/>
        <v>24698446.76781372</v>
      </c>
      <c r="E12" s="10">
        <f>VLOOKUP(A12,'FY2020 RE_REGULATE'!L12:Q58,6,FALSE)</f>
        <v>5.392474538576407E-2</v>
      </c>
      <c r="F12" s="10">
        <f>VLOOKUP(A12,'UCC2022 Hospital Level Summary '!B12:I55,8,FALSE)</f>
        <v>5.5235950669069743E-2</v>
      </c>
      <c r="G12" s="27">
        <f t="shared" si="2"/>
        <v>25299000.996855117</v>
      </c>
      <c r="H12" s="27">
        <f t="shared" si="3"/>
        <v>24998723.882334419</v>
      </c>
      <c r="I12" s="10">
        <f t="shared" si="4"/>
        <v>5.458034802741691E-2</v>
      </c>
      <c r="J12" s="27">
        <f t="shared" si="0"/>
        <v>26769754.069546405</v>
      </c>
      <c r="K12" s="10">
        <f t="shared" si="5"/>
        <v>5.8447083163181167E-2</v>
      </c>
    </row>
    <row r="13" spans="1:12" x14ac:dyDescent="0.25">
      <c r="A13" s="8">
        <v>210012</v>
      </c>
      <c r="B13" s="8" t="s">
        <v>31</v>
      </c>
      <c r="C13" s="33">
        <v>901651842.19354057</v>
      </c>
      <c r="D13" s="9">
        <f t="shared" si="1"/>
        <v>37117410.177244656</v>
      </c>
      <c r="E13" s="10">
        <f>VLOOKUP(A13,'FY2020 RE_REGULATE'!L13:Q59,6,FALSE)</f>
        <v>4.1166011580418153E-2</v>
      </c>
      <c r="F13" s="10">
        <f>VLOOKUP(A13,'UCC2022 Hospital Level Summary '!B13:I56,8,FALSE)</f>
        <v>3.6496373307189613E-2</v>
      </c>
      <c r="G13" s="27">
        <f t="shared" si="2"/>
        <v>32907022.225810677</v>
      </c>
      <c r="H13" s="27">
        <f t="shared" si="3"/>
        <v>35012216.20152767</v>
      </c>
      <c r="I13" s="10">
        <f t="shared" si="4"/>
        <v>3.883119244380389E-2</v>
      </c>
      <c r="J13" s="27">
        <f t="shared" si="0"/>
        <v>37492650.487132005</v>
      </c>
      <c r="K13" s="10">
        <f t="shared" si="5"/>
        <v>4.158218142816611E-2</v>
      </c>
    </row>
    <row r="14" spans="1:12" x14ac:dyDescent="0.25">
      <c r="A14" s="8">
        <v>210013</v>
      </c>
      <c r="B14" s="8" t="s">
        <v>85</v>
      </c>
      <c r="C14" s="33">
        <v>42591769.10235253</v>
      </c>
      <c r="D14" s="9">
        <f t="shared" si="1"/>
        <v>1840956.6095539571</v>
      </c>
      <c r="E14" s="10">
        <f>VLOOKUP(A14,'FY2020 RE_REGULATE'!L14:Q60,6,FALSE)</f>
        <v>4.3223295212977499E-2</v>
      </c>
      <c r="F14" s="10">
        <f>VLOOKUP(A14,'UCC2022 Hospital Level Summary '!B14:I57,8,FALSE)</f>
        <v>5.1415398640394384E-2</v>
      </c>
      <c r="G14" s="27">
        <f t="shared" si="2"/>
        <v>2189872.7871970879</v>
      </c>
      <c r="H14" s="27">
        <f t="shared" si="3"/>
        <v>2015414.6983755226</v>
      </c>
      <c r="I14" s="10">
        <f t="shared" si="4"/>
        <v>4.7319346926685948E-2</v>
      </c>
      <c r="J14" s="27">
        <f t="shared" si="0"/>
        <v>2158196.3974484149</v>
      </c>
      <c r="K14" s="10">
        <f t="shared" si="5"/>
        <v>5.0671677719280467E-2</v>
      </c>
    </row>
    <row r="15" spans="1:12" x14ac:dyDescent="0.25">
      <c r="A15" s="8">
        <v>210015</v>
      </c>
      <c r="B15" s="8" t="s">
        <v>33</v>
      </c>
      <c r="C15" s="33">
        <v>599770894.07308209</v>
      </c>
      <c r="D15" s="9">
        <f t="shared" si="1"/>
        <v>22339505.366035461</v>
      </c>
      <c r="E15" s="10">
        <f>VLOOKUP(A15,'FY2020 RE_REGULATE'!L15:Q61,6,FALSE)</f>
        <v>3.7246731354911987E-2</v>
      </c>
      <c r="F15" s="10">
        <f>VLOOKUP(A15,'UCC2022 Hospital Level Summary '!B15:I58,8,FALSE)</f>
        <v>3.6438136851873158E-2</v>
      </c>
      <c r="G15" s="27">
        <f t="shared" si="2"/>
        <v>21854533.918005284</v>
      </c>
      <c r="H15" s="27">
        <f t="shared" si="3"/>
        <v>22097019.642020375</v>
      </c>
      <c r="I15" s="10">
        <f t="shared" si="4"/>
        <v>3.6842434103392573E-2</v>
      </c>
      <c r="J15" s="27">
        <f t="shared" si="0"/>
        <v>23662479.103776705</v>
      </c>
      <c r="K15" s="10">
        <f t="shared" si="5"/>
        <v>3.9452529853663473E-2</v>
      </c>
    </row>
    <row r="16" spans="1:12" s="24" customFormat="1" x14ac:dyDescent="0.25">
      <c r="A16" s="28">
        <v>210016</v>
      </c>
      <c r="B16" s="28" t="s">
        <v>86</v>
      </c>
      <c r="C16" s="33">
        <v>318589061.9568494</v>
      </c>
      <c r="D16" s="9">
        <f t="shared" si="1"/>
        <v>21382253.348219186</v>
      </c>
      <c r="E16" s="10">
        <f>VLOOKUP(A16,'FY2020 RE_REGULATE'!L16:Q62,6,FALSE)</f>
        <v>6.711546597640336E-2</v>
      </c>
      <c r="F16" s="10">
        <f>VLOOKUP(A16,'UCC2022 Hospital Level Summary '!B16:I59,8,FALSE)</f>
        <v>5.0369464297504545E-2</v>
      </c>
      <c r="G16" s="29">
        <f t="shared" si="2"/>
        <v>16047160.381810989</v>
      </c>
      <c r="H16" s="29">
        <f t="shared" si="3"/>
        <v>18714706.86501509</v>
      </c>
      <c r="I16" s="30">
        <f t="shared" si="4"/>
        <v>5.8742465136953956E-2</v>
      </c>
      <c r="J16" s="29">
        <f t="shared" si="0"/>
        <v>20040546.974245101</v>
      </c>
      <c r="K16" s="30">
        <f t="shared" si="5"/>
        <v>6.2904064725735787E-2</v>
      </c>
    </row>
    <row r="17" spans="1:12" x14ac:dyDescent="0.25">
      <c r="A17" s="8">
        <v>210017</v>
      </c>
      <c r="B17" s="8" t="s">
        <v>34</v>
      </c>
      <c r="C17" s="33">
        <v>67302095.313202053</v>
      </c>
      <c r="D17" s="9">
        <f>E17*C17</f>
        <v>4407853.9098463506</v>
      </c>
      <c r="E17" s="10">
        <f>VLOOKUP(A17,'FY2020 RE_REGULATE'!L17:Q63,6,FALSE)</f>
        <v>6.5493561371806217E-2</v>
      </c>
      <c r="F17" s="10">
        <f>VLOOKUP(A17,'UCC2022 Hospital Level Summary '!B17:I60,8,FALSE)</f>
        <v>5.545164547241687E-2</v>
      </c>
      <c r="G17" s="27">
        <f t="shared" si="2"/>
        <v>3732011.9288584893</v>
      </c>
      <c r="H17" s="27">
        <f t="shared" si="3"/>
        <v>4069932.9193524197</v>
      </c>
      <c r="I17" s="10">
        <f t="shared" si="4"/>
        <v>6.047260342211154E-2</v>
      </c>
      <c r="J17" s="27">
        <f t="shared" si="0"/>
        <v>4358266.5996645791</v>
      </c>
      <c r="K17" s="10">
        <f t="shared" si="5"/>
        <v>6.4756774352754162E-2</v>
      </c>
    </row>
    <row r="18" spans="1:12" x14ac:dyDescent="0.25">
      <c r="A18" s="8">
        <v>210018</v>
      </c>
      <c r="B18" s="8" t="s">
        <v>35</v>
      </c>
      <c r="C18" s="33">
        <v>188495772.24323875</v>
      </c>
      <c r="D18" s="9">
        <f t="shared" si="1"/>
        <v>6960276.7309888806</v>
      </c>
      <c r="E18" s="10">
        <f>VLOOKUP(A18,'FY2020 RE_REGULATE'!L18:Q64,6,FALSE)</f>
        <v>3.6925373169681489E-2</v>
      </c>
      <c r="F18" s="10">
        <f>VLOOKUP(A18,'UCC2022 Hospital Level Summary '!B18:I61,8,FALSE)</f>
        <v>3.5112616271060763E-2</v>
      </c>
      <c r="G18" s="27">
        <f t="shared" si="2"/>
        <v>6618579.719494109</v>
      </c>
      <c r="H18" s="27">
        <f t="shared" si="3"/>
        <v>6789428.2252414953</v>
      </c>
      <c r="I18" s="10">
        <f t="shared" si="4"/>
        <v>3.6018994720371129E-2</v>
      </c>
      <c r="J18" s="27">
        <f t="shared" si="0"/>
        <v>7270424.0711658094</v>
      </c>
      <c r="K18" s="10">
        <f t="shared" si="5"/>
        <v>3.8570754052689879E-2</v>
      </c>
    </row>
    <row r="19" spans="1:12" s="24" customFormat="1" x14ac:dyDescent="0.25">
      <c r="A19" s="28">
        <v>210019</v>
      </c>
      <c r="B19" s="28" t="s">
        <v>36</v>
      </c>
      <c r="C19" s="34">
        <v>506778910.36878103</v>
      </c>
      <c r="D19" s="31">
        <f t="shared" si="1"/>
        <v>20923925.699321434</v>
      </c>
      <c r="E19" s="30">
        <f>VLOOKUP(A19,'FY2020 RE_REGULATE'!L19:Q65,6,FALSE)</f>
        <v>4.1288075078134513E-2</v>
      </c>
      <c r="F19" s="30">
        <f>VLOOKUP(A19,'UCC2022 Hospital Level Summary '!B19:I62,8,FALSE)</f>
        <v>4.4292646194784097E-2</v>
      </c>
      <c r="G19" s="29">
        <f t="shared" si="2"/>
        <v>22446578.975942619</v>
      </c>
      <c r="H19" s="29">
        <f t="shared" si="3"/>
        <v>21685252.337632027</v>
      </c>
      <c r="I19" s="30">
        <v>4.012479449634148E-2</v>
      </c>
      <c r="J19" s="29">
        <f t="shared" si="0"/>
        <v>23221540.21728636</v>
      </c>
      <c r="K19" s="30">
        <f t="shared" si="5"/>
        <v>4.5821836193594041E-2</v>
      </c>
      <c r="L19" s="25"/>
    </row>
    <row r="20" spans="1:12" x14ac:dyDescent="0.25">
      <c r="A20" s="8">
        <v>210022</v>
      </c>
      <c r="B20" s="8" t="s">
        <v>37</v>
      </c>
      <c r="C20" s="33">
        <v>370693880.05006939</v>
      </c>
      <c r="D20" s="9">
        <f t="shared" si="1"/>
        <v>14641420.346540894</v>
      </c>
      <c r="E20" s="10">
        <f>VLOOKUP(A20,'FY2020 RE_REGULATE'!L20:Q66,6,FALSE)</f>
        <v>3.9497334956172699E-2</v>
      </c>
      <c r="F20" s="10">
        <f>VLOOKUP(A20,'UCC2022 Hospital Level Summary '!B20:I63,8,FALSE)</f>
        <v>3.6215984772464349E-2</v>
      </c>
      <c r="G20" s="27">
        <f t="shared" si="2"/>
        <v>13425043.91513904</v>
      </c>
      <c r="H20" s="27">
        <f t="shared" si="3"/>
        <v>14033232.130839966</v>
      </c>
      <c r="I20" s="10">
        <f t="shared" si="4"/>
        <v>3.785665986431852E-2</v>
      </c>
      <c r="J20" s="27">
        <f t="shared" si="0"/>
        <v>15027413.98767601</v>
      </c>
      <c r="K20" s="10">
        <f t="shared" si="5"/>
        <v>4.0538608259856529E-2</v>
      </c>
    </row>
    <row r="21" spans="1:12" x14ac:dyDescent="0.25">
      <c r="A21" s="8">
        <v>210023</v>
      </c>
      <c r="B21" s="8" t="s">
        <v>38</v>
      </c>
      <c r="C21" s="33">
        <v>715249436.17470992</v>
      </c>
      <c r="D21" s="9">
        <f t="shared" si="1"/>
        <v>23427209.06651764</v>
      </c>
      <c r="E21" s="10">
        <f>VLOOKUP(A21,'FY2020 RE_REGULATE'!L21:Q67,6,FALSE)</f>
        <v>3.2753900781538274E-2</v>
      </c>
      <c r="F21" s="10">
        <f>VLOOKUP(A21,'UCC2022 Hospital Level Summary '!B21:I64,8,FALSE)</f>
        <v>3.6132227612365272E-2</v>
      </c>
      <c r="G21" s="27">
        <f t="shared" si="2"/>
        <v>25843555.427480545</v>
      </c>
      <c r="H21" s="27">
        <f t="shared" si="3"/>
        <v>24635382.246999092</v>
      </c>
      <c r="I21" s="10">
        <f t="shared" si="4"/>
        <v>3.444306419695177E-2</v>
      </c>
      <c r="J21" s="27">
        <f t="shared" si="0"/>
        <v>26380671.56009772</v>
      </c>
      <c r="K21" s="10">
        <f t="shared" si="5"/>
        <v>3.6883177009109674E-2</v>
      </c>
    </row>
    <row r="22" spans="1:12" x14ac:dyDescent="0.25">
      <c r="A22" s="8">
        <v>210024</v>
      </c>
      <c r="B22" s="8" t="s">
        <v>39</v>
      </c>
      <c r="C22" s="33">
        <v>450005129.04020441</v>
      </c>
      <c r="D22" s="9">
        <f t="shared" si="1"/>
        <v>13562387.21124194</v>
      </c>
      <c r="E22" s="10">
        <f>VLOOKUP(A22,'FY2020 RE_REGULATE'!L22:Q68,6,FALSE)</f>
        <v>3.0138294734925672E-2</v>
      </c>
      <c r="F22" s="10">
        <f>VLOOKUP(A22,'UCC2022 Hospital Level Summary '!B22:I65,8,FALSE)</f>
        <v>3.3834371389485279E-2</v>
      </c>
      <c r="G22" s="27">
        <f t="shared" si="2"/>
        <v>15225640.663119523</v>
      </c>
      <c r="H22" s="27">
        <f t="shared" si="3"/>
        <v>14394013.937180731</v>
      </c>
      <c r="I22" s="10">
        <f t="shared" si="4"/>
        <v>3.1986333062205476E-2</v>
      </c>
      <c r="J22" s="27">
        <f t="shared" si="0"/>
        <v>15413755.317496207</v>
      </c>
      <c r="K22" s="10">
        <f t="shared" si="5"/>
        <v>3.4252399190141475E-2</v>
      </c>
    </row>
    <row r="23" spans="1:12" x14ac:dyDescent="0.25">
      <c r="A23" s="8">
        <v>210027</v>
      </c>
      <c r="B23" s="8" t="s">
        <v>87</v>
      </c>
      <c r="C23" s="33">
        <v>357775194.5856818</v>
      </c>
      <c r="D23" s="9">
        <f t="shared" si="1"/>
        <v>17145930.646837249</v>
      </c>
      <c r="E23" s="10">
        <f>VLOOKUP(A23,'FY2020 RE_REGULATE'!L23:Q69,6,FALSE)</f>
        <v>4.7923754654631473E-2</v>
      </c>
      <c r="F23" s="10">
        <f>VLOOKUP(A23,'UCC2022 Hospital Level Summary '!B23:I66,8,FALSE)</f>
        <v>4.5456851487934352E-2</v>
      </c>
      <c r="G23" s="27">
        <f t="shared" si="2"/>
        <v>16263333.886348153</v>
      </c>
      <c r="H23" s="27">
        <f t="shared" si="3"/>
        <v>16704632.2665927</v>
      </c>
      <c r="I23" s="10">
        <f t="shared" si="4"/>
        <v>4.6690303071282913E-2</v>
      </c>
      <c r="J23" s="27">
        <f t="shared" si="0"/>
        <v>17888068.99518976</v>
      </c>
      <c r="K23" s="10">
        <f t="shared" si="5"/>
        <v>4.9998069362815582E-2</v>
      </c>
    </row>
    <row r="24" spans="1:12" x14ac:dyDescent="0.25">
      <c r="A24" s="8">
        <v>210028</v>
      </c>
      <c r="B24" s="8" t="s">
        <v>40</v>
      </c>
      <c r="C24" s="33">
        <v>202851623.25922802</v>
      </c>
      <c r="D24" s="9">
        <f t="shared" si="1"/>
        <v>7127579.799193467</v>
      </c>
      <c r="E24" s="10">
        <f>VLOOKUP(A24,'FY2020 RE_REGULATE'!L24:Q70,6,FALSE)</f>
        <v>3.5136912806879514E-2</v>
      </c>
      <c r="F24" s="10">
        <f>VLOOKUP(A24,'UCC2022 Hospital Level Summary '!B24:I67,8,FALSE)</f>
        <v>3.7792885794674401E-2</v>
      </c>
      <c r="G24" s="27">
        <f t="shared" si="2"/>
        <v>7666348.2311003217</v>
      </c>
      <c r="H24" s="27">
        <f t="shared" si="3"/>
        <v>7396964.0151468944</v>
      </c>
      <c r="I24" s="10">
        <f t="shared" si="4"/>
        <v>3.6464899300776954E-2</v>
      </c>
      <c r="J24" s="27">
        <f t="shared" si="0"/>
        <v>7921000.627023845</v>
      </c>
      <c r="K24" s="10">
        <f t="shared" si="5"/>
        <v>3.9048248664500185E-2</v>
      </c>
    </row>
    <row r="25" spans="1:12" x14ac:dyDescent="0.25">
      <c r="A25" s="8">
        <v>210029</v>
      </c>
      <c r="B25" s="8" t="s">
        <v>41</v>
      </c>
      <c r="C25" s="33">
        <v>744561140.92191792</v>
      </c>
      <c r="D25" s="9">
        <f t="shared" si="1"/>
        <v>38813885.095600575</v>
      </c>
      <c r="E25" s="10">
        <f>VLOOKUP(A25,'FY2020 RE_REGULATE'!L25:Q71,6,FALSE)</f>
        <v>5.2129882910006697E-2</v>
      </c>
      <c r="F25" s="10">
        <f>VLOOKUP(A25,'UCC2022 Hospital Level Summary '!B25:I68,8,FALSE)</f>
        <v>4.8534434064514145E-2</v>
      </c>
      <c r="G25" s="27">
        <f t="shared" si="2"/>
        <v>36136853.601074249</v>
      </c>
      <c r="H25" s="27">
        <f t="shared" si="3"/>
        <v>37475369.348337412</v>
      </c>
      <c r="I25" s="10">
        <f t="shared" si="4"/>
        <v>5.0332158487260421E-2</v>
      </c>
      <c r="J25" s="27">
        <f t="shared" si="0"/>
        <v>40130305.284476355</v>
      </c>
      <c r="K25" s="10">
        <f t="shared" si="5"/>
        <v>5.3897931383830866E-2</v>
      </c>
    </row>
    <row r="26" spans="1:12" x14ac:dyDescent="0.25">
      <c r="A26" s="8">
        <v>210030</v>
      </c>
      <c r="B26" s="8" t="s">
        <v>42</v>
      </c>
      <c r="C26" s="33">
        <v>56037287.220397919</v>
      </c>
      <c r="D26" s="9">
        <f t="shared" si="1"/>
        <v>3444150.9974871431</v>
      </c>
      <c r="E26" s="10">
        <f>VLOOKUP(A26,'FY2020 RE_REGULATE'!L26:Q72,6,FALSE)</f>
        <v>6.1461772479119062E-2</v>
      </c>
      <c r="F26" s="10">
        <f>VLOOKUP(A26,'UCC2022 Hospital Level Summary '!B26:I69,8,FALSE)</f>
        <v>4.3196555217395183E-2</v>
      </c>
      <c r="G26" s="27">
        <f t="shared" si="2"/>
        <v>2420617.7716489523</v>
      </c>
      <c r="H26" s="27">
        <f t="shared" si="3"/>
        <v>2932384.3845680477</v>
      </c>
      <c r="I26" s="10">
        <f t="shared" si="4"/>
        <v>5.2329163848257122E-2</v>
      </c>
      <c r="J26" s="27">
        <f t="shared" si="0"/>
        <v>3140128.6394357523</v>
      </c>
      <c r="K26" s="10">
        <f t="shared" si="5"/>
        <v>5.6036414237638651E-2</v>
      </c>
    </row>
    <row r="27" spans="1:12" x14ac:dyDescent="0.25">
      <c r="A27" s="8">
        <v>210032</v>
      </c>
      <c r="B27" s="8" t="s">
        <v>43</v>
      </c>
      <c r="C27" s="33">
        <v>178531566.47348899</v>
      </c>
      <c r="D27" s="9">
        <f t="shared" si="1"/>
        <v>10749795.595289612</v>
      </c>
      <c r="E27" s="10">
        <f>VLOOKUP(A27,'FY2020 RE_REGULATE'!L27:Q73,6,FALSE)</f>
        <v>6.0212296388974441E-2</v>
      </c>
      <c r="F27" s="10">
        <f>VLOOKUP(A27,'UCC2022 Hospital Level Summary '!B27:I70,8,FALSE)</f>
        <v>5.1981536348244269E-2</v>
      </c>
      <c r="G27" s="27">
        <f t="shared" si="2"/>
        <v>9280345.1119506564</v>
      </c>
      <c r="H27" s="27">
        <f t="shared" si="3"/>
        <v>10015070.353620134</v>
      </c>
      <c r="I27" s="10">
        <f t="shared" si="4"/>
        <v>5.6096916368609362E-2</v>
      </c>
      <c r="J27" s="27">
        <f t="shared" si="0"/>
        <v>10724586.247583309</v>
      </c>
      <c r="K27" s="10">
        <f t="shared" si="5"/>
        <v>6.0071092521197675E-2</v>
      </c>
    </row>
    <row r="28" spans="1:12" x14ac:dyDescent="0.25">
      <c r="A28" s="8">
        <v>210033</v>
      </c>
      <c r="B28" s="8" t="s">
        <v>44</v>
      </c>
      <c r="C28" s="33">
        <v>249529738.53674302</v>
      </c>
      <c r="D28" s="9">
        <f t="shared" si="1"/>
        <v>8690025.0287643597</v>
      </c>
      <c r="E28" s="10">
        <f>VLOOKUP(A28,'FY2020 RE_REGULATE'!L28:Q74,6,FALSE)</f>
        <v>3.48256086818476E-2</v>
      </c>
      <c r="F28" s="10">
        <f>VLOOKUP(A28,'UCC2022 Hospital Level Summary '!B28:I71,8,FALSE)</f>
        <v>3.6729087384742086E-2</v>
      </c>
      <c r="G28" s="27">
        <f t="shared" si="2"/>
        <v>9164999.5718078781</v>
      </c>
      <c r="H28" s="27">
        <f t="shared" si="3"/>
        <v>8927512.3002861179</v>
      </c>
      <c r="I28" s="10">
        <f t="shared" si="4"/>
        <v>3.577734803329484E-2</v>
      </c>
      <c r="J28" s="27">
        <f t="shared" si="0"/>
        <v>9559980.3356519528</v>
      </c>
      <c r="K28" s="10">
        <f t="shared" si="5"/>
        <v>3.8311987948659892E-2</v>
      </c>
    </row>
    <row r="29" spans="1:12" x14ac:dyDescent="0.25">
      <c r="A29" s="8">
        <v>210034</v>
      </c>
      <c r="B29" s="8" t="s">
        <v>45</v>
      </c>
      <c r="C29" s="33">
        <v>199742809.78862816</v>
      </c>
      <c r="D29" s="9">
        <f t="shared" si="1"/>
        <v>9931263.0281395838</v>
      </c>
      <c r="E29" s="10">
        <f>VLOOKUP(A29,'FY2020 RE_REGULATE'!L29:Q75,6,FALSE)</f>
        <v>4.9720252952529534E-2</v>
      </c>
      <c r="F29" s="10">
        <f>VLOOKUP(A29,'UCC2022 Hospital Level Summary '!B29:I72,8,FALSE)</f>
        <v>4.4162183218892322E-2</v>
      </c>
      <c r="G29" s="27">
        <f t="shared" si="2"/>
        <v>8821078.5625417549</v>
      </c>
      <c r="H29" s="27">
        <f t="shared" si="3"/>
        <v>9376170.7953406684</v>
      </c>
      <c r="I29" s="10">
        <f t="shared" si="4"/>
        <v>4.6941218085710917E-2</v>
      </c>
      <c r="J29" s="27">
        <f t="shared" si="0"/>
        <v>10040423.96270887</v>
      </c>
      <c r="K29" s="10">
        <f t="shared" si="5"/>
        <v>5.0266760407214894E-2</v>
      </c>
    </row>
    <row r="30" spans="1:12" x14ac:dyDescent="0.25">
      <c r="A30" s="8">
        <v>210035</v>
      </c>
      <c r="B30" s="8" t="s">
        <v>46</v>
      </c>
      <c r="C30" s="33">
        <v>169302104.75185511</v>
      </c>
      <c r="D30" s="9">
        <f t="shared" si="1"/>
        <v>10530821.411622923</v>
      </c>
      <c r="E30" s="10">
        <f>VLOOKUP(A30,'FY2020 RE_REGULATE'!L30:Q76,6,FALSE)</f>
        <v>6.2201361448269495E-2</v>
      </c>
      <c r="F30" s="10">
        <f>VLOOKUP(A30,'UCC2022 Hospital Level Summary '!B30:I73,8,FALSE)</f>
        <v>5.0830788468694175E-2</v>
      </c>
      <c r="G30" s="27">
        <f t="shared" si="2"/>
        <v>8605759.4739462491</v>
      </c>
      <c r="H30" s="27">
        <f t="shared" si="3"/>
        <v>9568290.4427845851</v>
      </c>
      <c r="I30" s="10">
        <f t="shared" si="4"/>
        <v>5.6516074958481828E-2</v>
      </c>
      <c r="J30" s="27">
        <f t="shared" si="0"/>
        <v>10246154.292713273</v>
      </c>
      <c r="K30" s="10">
        <f t="shared" si="5"/>
        <v>6.0519946327489485E-2</v>
      </c>
    </row>
    <row r="31" spans="1:12" x14ac:dyDescent="0.25">
      <c r="A31" s="8">
        <v>210037</v>
      </c>
      <c r="B31" s="8" t="s">
        <v>47</v>
      </c>
      <c r="C31" s="33">
        <v>243411788.31757256</v>
      </c>
      <c r="D31" s="9">
        <f t="shared" si="1"/>
        <v>8517244.9466804136</v>
      </c>
      <c r="E31" s="10">
        <f>VLOOKUP(A31,'FY2020 RE_REGULATE'!L31:Q77,6,FALSE)</f>
        <v>3.4991094743399204E-2</v>
      </c>
      <c r="F31" s="10">
        <f>VLOOKUP(A31,'UCC2022 Hospital Level Summary '!B31:I74,8,FALSE)</f>
        <v>2.8916791345479878E-2</v>
      </c>
      <c r="G31" s="27">
        <f t="shared" si="2"/>
        <v>7038687.8938093623</v>
      </c>
      <c r="H31" s="27">
        <f t="shared" si="3"/>
        <v>7777966.4202448875</v>
      </c>
      <c r="I31" s="10">
        <f t="shared" si="4"/>
        <v>3.1953943044439541E-2</v>
      </c>
      <c r="J31" s="27">
        <f t="shared" si="0"/>
        <v>8328995.0803561779</v>
      </c>
      <c r="K31" s="10">
        <f t="shared" si="5"/>
        <v>3.4217714507275919E-2</v>
      </c>
    </row>
    <row r="32" spans="1:12" x14ac:dyDescent="0.25">
      <c r="A32" s="8">
        <v>210038</v>
      </c>
      <c r="B32" s="8" t="s">
        <v>48</v>
      </c>
      <c r="C32" s="33">
        <v>234560805.25535131</v>
      </c>
      <c r="D32" s="9">
        <f t="shared" si="1"/>
        <v>10434746.468915211</v>
      </c>
      <c r="E32" s="10">
        <f>VLOOKUP(A32,'FY2020 RE_REGULATE'!L32:Q78,6,FALSE)</f>
        <v>4.448631755657375E-2</v>
      </c>
      <c r="F32" s="10">
        <f>VLOOKUP(A32,'UCC2022 Hospital Level Summary '!B32:I75,8,FALSE)</f>
        <v>3.3096853040107399E-2</v>
      </c>
      <c r="G32" s="27">
        <f t="shared" si="2"/>
        <v>7763224.5005056132</v>
      </c>
      <c r="H32" s="27">
        <f t="shared" si="3"/>
        <v>9098985.4847104121</v>
      </c>
      <c r="I32" s="10">
        <f t="shared" si="4"/>
        <v>3.8791585298340571E-2</v>
      </c>
      <c r="J32" s="27">
        <f t="shared" si="0"/>
        <v>9743601.5076032188</v>
      </c>
      <c r="K32" s="10">
        <f t="shared" si="5"/>
        <v>4.1539768321463534E-2</v>
      </c>
    </row>
    <row r="33" spans="1:11" x14ac:dyDescent="0.25">
      <c r="A33" s="8">
        <v>210039</v>
      </c>
      <c r="B33" s="8" t="s">
        <v>49</v>
      </c>
      <c r="C33" s="33">
        <v>166499257.13029882</v>
      </c>
      <c r="D33" s="9">
        <f t="shared" si="1"/>
        <v>5281606.6244804738</v>
      </c>
      <c r="E33" s="10">
        <f>VLOOKUP(A33,'FY2020 RE_REGULATE'!L33:Q79,6,FALSE)</f>
        <v>3.1721502639181144E-2</v>
      </c>
      <c r="F33" s="10">
        <f>VLOOKUP(A33,'UCC2022 Hospital Level Summary '!B33:I76,8,FALSE)</f>
        <v>3.6394704860755855E-2</v>
      </c>
      <c r="G33" s="27">
        <f t="shared" si="2"/>
        <v>6059691.3227923252</v>
      </c>
      <c r="H33" s="27">
        <f t="shared" si="3"/>
        <v>5670648.9736364</v>
      </c>
      <c r="I33" s="10">
        <f t="shared" si="4"/>
        <v>3.4058103749968503E-2</v>
      </c>
      <c r="J33" s="27">
        <f t="shared" si="0"/>
        <v>6072385.1006748546</v>
      </c>
      <c r="K33" s="10">
        <f t="shared" si="5"/>
        <v>3.6470944107112345E-2</v>
      </c>
    </row>
    <row r="34" spans="1:11" x14ac:dyDescent="0.25">
      <c r="A34" s="8">
        <v>210040</v>
      </c>
      <c r="B34" s="8" t="s">
        <v>50</v>
      </c>
      <c r="C34" s="33">
        <v>285936370.42537653</v>
      </c>
      <c r="D34" s="9">
        <f t="shared" si="1"/>
        <v>18646484.092543174</v>
      </c>
      <c r="E34" s="10">
        <f>VLOOKUP(A34,'FY2020 RE_REGULATE'!L34:Q80,6,FALSE)</f>
        <v>6.5212005261182815E-2</v>
      </c>
      <c r="F34" s="10">
        <f>VLOOKUP(A34,'UCC2022 Hospital Level Summary '!B34:I77,8,FALSE)</f>
        <v>4.700075208290945E-2</v>
      </c>
      <c r="G34" s="27">
        <f t="shared" si="2"/>
        <v>13439224.457850084</v>
      </c>
      <c r="H34" s="27">
        <f t="shared" si="3"/>
        <v>16042854.275196629</v>
      </c>
      <c r="I34" s="10">
        <f t="shared" si="4"/>
        <v>5.6106378672046132E-2</v>
      </c>
      <c r="J34" s="27">
        <f t="shared" si="0"/>
        <v>17179407.458637085</v>
      </c>
      <c r="K34" s="10">
        <f t="shared" si="5"/>
        <v>6.008122517985362E-2</v>
      </c>
    </row>
    <row r="35" spans="1:11" x14ac:dyDescent="0.25">
      <c r="A35" s="8">
        <v>210043</v>
      </c>
      <c r="B35" s="8" t="s">
        <v>51</v>
      </c>
      <c r="C35" s="33">
        <v>482519388.07031506</v>
      </c>
      <c r="D35" s="9">
        <f t="shared" si="1"/>
        <v>27591913.668762196</v>
      </c>
      <c r="E35" s="10">
        <f>VLOOKUP(A35,'FY2020 RE_REGULATE'!L35:Q81,6,FALSE)</f>
        <v>5.7183015544945044E-2</v>
      </c>
      <c r="F35" s="10">
        <f>VLOOKUP(A35,'UCC2022 Hospital Level Summary '!B35:I78,8,FALSE)</f>
        <v>3.6684764952168249E-2</v>
      </c>
      <c r="G35" s="27">
        <f t="shared" si="2"/>
        <v>17701110.336223565</v>
      </c>
      <c r="H35" s="27">
        <f t="shared" si="3"/>
        <v>22646512.002492882</v>
      </c>
      <c r="I35" s="10">
        <f t="shared" si="4"/>
        <v>4.6933890248556653E-2</v>
      </c>
      <c r="J35" s="27">
        <f t="shared" si="0"/>
        <v>24250900.153674308</v>
      </c>
      <c r="K35" s="10">
        <f t="shared" si="5"/>
        <v>5.0258913430729024E-2</v>
      </c>
    </row>
    <row r="36" spans="1:11" x14ac:dyDescent="0.25">
      <c r="A36" s="8">
        <v>210044</v>
      </c>
      <c r="B36" s="8" t="s">
        <v>52</v>
      </c>
      <c r="C36" s="33">
        <v>515319555.81364906</v>
      </c>
      <c r="D36" s="9">
        <f t="shared" si="1"/>
        <v>15101533.788684975</v>
      </c>
      <c r="E36" s="10">
        <f>VLOOKUP(A36,'FY2020 RE_REGULATE'!L36:Q82,6,FALSE)</f>
        <v>2.9305182809996104E-2</v>
      </c>
      <c r="F36" s="10">
        <f>VLOOKUP(A36,'UCC2022 Hospital Level Summary '!B36:I79,8,FALSE)</f>
        <v>3.4924459750522691E-2</v>
      </c>
      <c r="G36" s="27">
        <f t="shared" si="2"/>
        <v>17997257.085671019</v>
      </c>
      <c r="H36" s="27">
        <f t="shared" si="3"/>
        <v>16549395.437177997</v>
      </c>
      <c r="I36" s="10">
        <f t="shared" si="4"/>
        <v>3.2114821280259401E-2</v>
      </c>
      <c r="J36" s="27">
        <f t="shared" si="0"/>
        <v>17721834.439956952</v>
      </c>
      <c r="K36" s="10">
        <f t="shared" si="5"/>
        <v>3.4389990133356321E-2</v>
      </c>
    </row>
    <row r="37" spans="1:11" x14ac:dyDescent="0.25">
      <c r="A37" s="8">
        <v>210048</v>
      </c>
      <c r="B37" s="8" t="s">
        <v>53</v>
      </c>
      <c r="C37" s="33">
        <v>325719263.62957919</v>
      </c>
      <c r="D37" s="9">
        <f t="shared" si="1"/>
        <v>17066402.912220635</v>
      </c>
      <c r="E37" s="10">
        <f>VLOOKUP(A37,'FY2020 RE_REGULATE'!L37:Q83,6,FALSE)</f>
        <v>5.2396050273616067E-2</v>
      </c>
      <c r="F37" s="10">
        <f>VLOOKUP(A37,'UCC2022 Hospital Level Summary '!B37:I80,8,FALSE)</f>
        <v>3.7701735918166945E-2</v>
      </c>
      <c r="G37" s="27">
        <f t="shared" si="2"/>
        <v>12280181.660822194</v>
      </c>
      <c r="H37" s="27">
        <f t="shared" si="3"/>
        <v>14673292.286521414</v>
      </c>
      <c r="I37" s="10">
        <f t="shared" si="4"/>
        <v>4.5048893095891503E-2</v>
      </c>
      <c r="J37" s="27">
        <f t="shared" si="0"/>
        <v>15712819.09227081</v>
      </c>
      <c r="K37" s="10">
        <f t="shared" si="5"/>
        <v>4.8240373987029669E-2</v>
      </c>
    </row>
    <row r="38" spans="1:11" x14ac:dyDescent="0.25">
      <c r="A38" s="8">
        <v>210049</v>
      </c>
      <c r="B38" s="8" t="s">
        <v>54</v>
      </c>
      <c r="C38" s="33">
        <v>348075932.80010128</v>
      </c>
      <c r="D38" s="9">
        <f t="shared" si="1"/>
        <v>20954591.121690094</v>
      </c>
      <c r="E38" s="10">
        <f>VLOOKUP(A38,'FY2020 RE_REGULATE'!L38:Q84,6,FALSE)</f>
        <v>6.0201206538816457E-2</v>
      </c>
      <c r="F38" s="10">
        <f>VLOOKUP(A38,'UCC2022 Hospital Level Summary '!B38:I81,8,FALSE)</f>
        <v>3.3755063753340128E-2</v>
      </c>
      <c r="G38" s="27">
        <f t="shared" si="2"/>
        <v>11749325.302670753</v>
      </c>
      <c r="H38" s="27">
        <f t="shared" si="3"/>
        <v>16351958.212180424</v>
      </c>
      <c r="I38" s="10">
        <f t="shared" si="4"/>
        <v>4.6978135146078293E-2</v>
      </c>
      <c r="J38" s="27">
        <f t="shared" si="0"/>
        <v>17510409.809554368</v>
      </c>
      <c r="K38" s="10">
        <f t="shared" si="5"/>
        <v>5.0306292850217059E-2</v>
      </c>
    </row>
    <row r="39" spans="1:11" x14ac:dyDescent="0.25">
      <c r="A39" s="8">
        <v>210051</v>
      </c>
      <c r="B39" s="8" t="s">
        <v>55</v>
      </c>
      <c r="C39" s="33">
        <v>280611464.7364338</v>
      </c>
      <c r="D39" s="9">
        <f t="shared" si="1"/>
        <v>19246600.073178016</v>
      </c>
      <c r="E39" s="10">
        <f>VLOOKUP(A39,'FY2020 RE_REGULATE'!L39:Q85,6,FALSE)</f>
        <v>6.8588074586530212E-2</v>
      </c>
      <c r="F39" s="10">
        <f>VLOOKUP(A39,'UCC2022 Hospital Level Summary '!B39:I82,8,FALSE)</f>
        <v>5.4578109295086323E-2</v>
      </c>
      <c r="G39" s="27">
        <f t="shared" si="2"/>
        <v>15315243.191839347</v>
      </c>
      <c r="H39" s="27">
        <f t="shared" si="3"/>
        <v>17280921.63250868</v>
      </c>
      <c r="I39" s="10">
        <f t="shared" si="4"/>
        <v>6.1583091940808271E-2</v>
      </c>
      <c r="J39" s="27">
        <f t="shared" si="0"/>
        <v>18505185.479658291</v>
      </c>
      <c r="K39" s="10">
        <f t="shared" si="5"/>
        <v>6.594593523482517E-2</v>
      </c>
    </row>
    <row r="40" spans="1:11" x14ac:dyDescent="0.25">
      <c r="A40" s="8">
        <v>210056</v>
      </c>
      <c r="B40" s="8" t="s">
        <v>57</v>
      </c>
      <c r="C40" s="33">
        <v>285942380.49113572</v>
      </c>
      <c r="D40" s="9">
        <f t="shared" si="1"/>
        <v>12930513.764288468</v>
      </c>
      <c r="E40" s="10">
        <f>VLOOKUP(A40,'FY2020 RE_REGULATE'!L40:Q86,6,FALSE)</f>
        <v>4.5220697058193926E-2</v>
      </c>
      <c r="F40" s="10">
        <f>VLOOKUP(A40,'UCC2022 Hospital Level Summary '!B40:I83,8,FALSE)</f>
        <v>3.9175225781029686E-2</v>
      </c>
      <c r="G40" s="27">
        <f t="shared" si="2"/>
        <v>11201857.31610534</v>
      </c>
      <c r="H40" s="27">
        <f t="shared" si="3"/>
        <v>12066185.540196903</v>
      </c>
      <c r="I40" s="10">
        <f t="shared" si="4"/>
        <v>4.2197961419611803E-2</v>
      </c>
      <c r="J40" s="27">
        <f t="shared" si="0"/>
        <v>12921012.328027081</v>
      </c>
      <c r="K40" s="10">
        <f t="shared" si="5"/>
        <v>4.518746855864423E-2</v>
      </c>
    </row>
    <row r="41" spans="1:11" s="24" customFormat="1" x14ac:dyDescent="0.25">
      <c r="A41" s="28">
        <v>210057</v>
      </c>
      <c r="B41" s="28" t="s">
        <v>88</v>
      </c>
      <c r="C41" s="33">
        <v>489441390.1275906</v>
      </c>
      <c r="D41" s="31">
        <f t="shared" si="1"/>
        <v>31650044.488944922</v>
      </c>
      <c r="E41" s="10">
        <f>VLOOKUP(A41,'FY2020 RE_REGULATE'!L41:Q87,6,FALSE)</f>
        <v>6.4665647669671325E-2</v>
      </c>
      <c r="F41" s="10">
        <f>VLOOKUP(A41,'UCC2022 Hospital Level Summary '!B41:I84,8,FALSE)</f>
        <v>5.0236137139539332E-2</v>
      </c>
      <c r="G41" s="29">
        <f t="shared" si="2"/>
        <v>24587644.796216413</v>
      </c>
      <c r="H41" s="29">
        <f t="shared" si="3"/>
        <v>28118844.642580666</v>
      </c>
      <c r="I41" s="30">
        <f t="shared" si="4"/>
        <v>5.7450892404605325E-2</v>
      </c>
      <c r="J41" s="29">
        <f t="shared" si="0"/>
        <v>30110919.23510519</v>
      </c>
      <c r="K41" s="30">
        <f t="shared" si="5"/>
        <v>6.152099075081429E-2</v>
      </c>
    </row>
    <row r="42" spans="1:11" s="24" customFormat="1" x14ac:dyDescent="0.25">
      <c r="A42" s="28">
        <v>210060</v>
      </c>
      <c r="B42" s="28" t="s">
        <v>89</v>
      </c>
      <c r="C42" s="33">
        <v>54639541.966517709</v>
      </c>
      <c r="D42" s="31">
        <f t="shared" si="1"/>
        <v>3990350.9215094591</v>
      </c>
      <c r="E42" s="10">
        <f>VLOOKUP(A42,'FY2020 RE_REGULATE'!L42:Q88,6,FALSE)</f>
        <v>7.3030460686414361E-2</v>
      </c>
      <c r="F42" s="10">
        <f>VLOOKUP(A42,'UCC2022 Hospital Level Summary '!B42:I85,8,FALSE)</f>
        <v>7.5436226402111159E-2</v>
      </c>
      <c r="G42" s="29">
        <f>F42*C42</f>
        <v>4121800.858293884</v>
      </c>
      <c r="H42" s="29">
        <f t="shared" si="3"/>
        <v>4056075.8899016716</v>
      </c>
      <c r="I42" s="30">
        <f>H42/C42</f>
        <v>7.4233343544262767E-2</v>
      </c>
      <c r="J42" s="29">
        <f t="shared" si="0"/>
        <v>4343427.8714048089</v>
      </c>
      <c r="K42" s="30">
        <f>J42/C42</f>
        <v>7.9492391683414848E-2</v>
      </c>
    </row>
    <row r="43" spans="1:11" x14ac:dyDescent="0.25">
      <c r="A43" s="8">
        <v>210061</v>
      </c>
      <c r="B43" s="8" t="s">
        <v>59</v>
      </c>
      <c r="C43" s="33">
        <v>119968653.94723962</v>
      </c>
      <c r="D43" s="9">
        <f>E43*C43</f>
        <v>6768490.2239117799</v>
      </c>
      <c r="E43" s="10">
        <f>VLOOKUP(A43,'FY2020 RE_REGULATE'!L43:Q89,6,FALSE)</f>
        <v>5.6418822760889345E-2</v>
      </c>
      <c r="F43" s="10">
        <f>VLOOKUP(A43,'UCC2022 Hospital Level Summary '!B43:I86,8,FALSE)</f>
        <v>5.1890748653203908E-2</v>
      </c>
      <c r="G43" s="27">
        <f>F43*C43</f>
        <v>6225263.2682394106</v>
      </c>
      <c r="H43" s="27">
        <f t="shared" si="3"/>
        <v>6496876.7460755948</v>
      </c>
      <c r="I43" s="10">
        <f>H43/C43</f>
        <v>5.4154785707046627E-2</v>
      </c>
      <c r="J43" s="27">
        <f t="shared" si="0"/>
        <v>6957146.8340230202</v>
      </c>
      <c r="K43" s="10">
        <f>J43/C43</f>
        <v>5.7991371955233129E-2</v>
      </c>
    </row>
    <row r="44" spans="1:11" x14ac:dyDescent="0.25">
      <c r="A44" s="8">
        <v>210062</v>
      </c>
      <c r="B44" s="8" t="s">
        <v>60</v>
      </c>
      <c r="C44" s="33">
        <v>295731701.01934671</v>
      </c>
      <c r="D44" s="9">
        <f t="shared" si="1"/>
        <v>14570011.901111275</v>
      </c>
      <c r="E44" s="10">
        <f>VLOOKUP(A44,'FY2020 RE_REGULATE'!L44:Q90,6,FALSE)</f>
        <v>4.9267670158087341E-2</v>
      </c>
      <c r="F44" s="10">
        <f>VLOOKUP(A44,'UCC2022 Hospital Level Summary '!B44:I87,8,FALSE)</f>
        <v>4.2081589920027744E-2</v>
      </c>
      <c r="G44" s="27">
        <f>F44*C44</f>
        <v>12444860.168648399</v>
      </c>
      <c r="H44" s="27">
        <f t="shared" si="3"/>
        <v>13507436.034879837</v>
      </c>
      <c r="I44" s="10">
        <f>H44/C44</f>
        <v>4.5674630039057543E-2</v>
      </c>
      <c r="J44" s="27">
        <f t="shared" si="0"/>
        <v>14464367.959973499</v>
      </c>
      <c r="K44" s="10">
        <f>J44/C44</f>
        <v>4.8910441153642986E-2</v>
      </c>
    </row>
    <row r="45" spans="1:11" x14ac:dyDescent="0.25">
      <c r="A45" s="8">
        <v>210063</v>
      </c>
      <c r="B45" s="8" t="s">
        <v>61</v>
      </c>
      <c r="C45" s="33">
        <v>412479911.58565354</v>
      </c>
      <c r="D45" s="9">
        <f t="shared" si="1"/>
        <v>15251019.721317602</v>
      </c>
      <c r="E45" s="10">
        <f>VLOOKUP(A45,'FY2020 RE_REGULATE'!L45:Q91,6,FALSE)</f>
        <v>3.6973969623610749E-2</v>
      </c>
      <c r="F45" s="10">
        <f>VLOOKUP(A45,'UCC2022 Hospital Level Summary '!B45:I88,8,FALSE)</f>
        <v>3.4256606984462055E-2</v>
      </c>
      <c r="G45" s="27">
        <f>F45*C45</f>
        <v>14130162.220175391</v>
      </c>
      <c r="H45" s="27">
        <f t="shared" si="3"/>
        <v>14690590.970746497</v>
      </c>
      <c r="I45" s="10">
        <f>H45/C45</f>
        <v>3.5615288304036402E-2</v>
      </c>
      <c r="J45" s="27">
        <f t="shared" si="0"/>
        <v>15731343.298730783</v>
      </c>
      <c r="K45" s="10">
        <f>J45/C45</f>
        <v>3.8138447126446519E-2</v>
      </c>
    </row>
    <row r="46" spans="1:11" x14ac:dyDescent="0.25">
      <c r="A46" s="8">
        <v>210065</v>
      </c>
      <c r="B46" s="8" t="s">
        <v>63</v>
      </c>
      <c r="C46" s="33">
        <v>124836842.60216703</v>
      </c>
      <c r="D46" s="9">
        <f t="shared" si="1"/>
        <v>10832397.980119316</v>
      </c>
      <c r="E46" s="10">
        <f>VLOOKUP(A46,'FY2020 RE_REGULATE'!L46:Q92,6,FALSE)</f>
        <v>8.6772444370771667E-2</v>
      </c>
      <c r="F46" s="10">
        <f>VLOOKUP(A46,'UCC2022 Hospital Level Summary '!B46:I89,8,FALSE)</f>
        <v>7.6400100539868648E-2</v>
      </c>
      <c r="G46" s="27">
        <f>F46*C46</f>
        <v>9537547.3258853182</v>
      </c>
      <c r="H46" s="27">
        <f>(D46*0.5)+(G46*0.5)</f>
        <v>10184972.653002318</v>
      </c>
      <c r="I46" s="10">
        <f>H46/C46</f>
        <v>8.1586272455320158E-2</v>
      </c>
      <c r="J46" s="27">
        <f t="shared" si="0"/>
        <v>10906525.245418537</v>
      </c>
      <c r="K46" s="10">
        <f>J46/C46</f>
        <v>8.7366237547161524E-2</v>
      </c>
    </row>
    <row r="47" spans="1:11" x14ac:dyDescent="0.25">
      <c r="A47" s="8"/>
      <c r="B47" s="8"/>
      <c r="C47" s="9"/>
      <c r="D47" s="8"/>
      <c r="E47" s="10"/>
      <c r="F47" s="10"/>
      <c r="G47" s="8"/>
      <c r="H47" s="8"/>
      <c r="I47" s="10"/>
      <c r="J47" s="8"/>
      <c r="K47" s="10"/>
    </row>
    <row r="48" spans="1:11" x14ac:dyDescent="0.25">
      <c r="A48" s="8"/>
      <c r="B48" s="11" t="s">
        <v>10</v>
      </c>
      <c r="C48" s="26">
        <f>SUBTOTAL(9,C3:C46)</f>
        <v>18332505925.993404</v>
      </c>
      <c r="D48" s="26">
        <f>SUBTOTAL(9,D3:D46)</f>
        <v>840984387.67724109</v>
      </c>
      <c r="E48" s="13">
        <v>4.6123456213112098E-2</v>
      </c>
      <c r="F48" s="13">
        <v>4.0370201838884193E-2</v>
      </c>
      <c r="G48" s="26">
        <f>SUBTOTAL(9,G3:G46)</f>
        <v>738251960.31133521</v>
      </c>
      <c r="H48" s="26">
        <f>SUBTOTAL(9,H3:H46)</f>
        <v>789618173.99428821</v>
      </c>
      <c r="I48" s="13">
        <f>H48/C48</f>
        <v>4.3072026114809522E-2</v>
      </c>
      <c r="J48" s="26">
        <f>SUBTOTAL(9,J3:J46)</f>
        <v>845558534.35417473</v>
      </c>
      <c r="K48" s="13">
        <f>J48/C48</f>
        <v>4.6123456213112091E-2</v>
      </c>
    </row>
    <row r="49" spans="1:11" x14ac:dyDescent="0.25">
      <c r="A49" s="8"/>
      <c r="B49" s="8"/>
      <c r="C49" s="9"/>
      <c r="D49" s="8"/>
      <c r="E49" s="10"/>
      <c r="F49" s="8"/>
      <c r="G49" s="8"/>
      <c r="H49" s="8"/>
      <c r="I49" s="8"/>
      <c r="J49" s="8"/>
      <c r="K49" s="8"/>
    </row>
    <row r="50" spans="1:11" x14ac:dyDescent="0.25">
      <c r="A50" s="8"/>
      <c r="B50" s="8"/>
      <c r="C50" s="9"/>
      <c r="D50" s="8"/>
      <c r="E50" s="10"/>
      <c r="F50" s="8"/>
      <c r="G50" s="8"/>
      <c r="H50" s="8"/>
      <c r="I50" s="32">
        <f>E48/I48</f>
        <v>1.0708448237417232</v>
      </c>
      <c r="J50" s="8"/>
      <c r="K50" s="8"/>
    </row>
  </sheetData>
  <mergeCells count="1">
    <mergeCell ref="A1:K1"/>
  </mergeCells>
  <pageMargins left="0.7" right="0.7" top="0.75" bottom="0.75" header="0.3" footer="0.3"/>
  <pageSetup orientation="portrait" r:id="rId1"/>
  <ignoredErrors>
    <ignoredError sqref="I4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opLeftCell="A19" workbookViewId="0">
      <selection activeCell="I48" sqref="I48"/>
    </sheetView>
  </sheetViews>
  <sheetFormatPr defaultRowHeight="15" x14ac:dyDescent="0.25"/>
  <cols>
    <col min="3" max="3" width="18" bestFit="1" customWidth="1"/>
    <col min="4" max="4" width="15.28515625" bestFit="1" customWidth="1"/>
    <col min="5" max="5" width="15.42578125" bestFit="1" customWidth="1"/>
    <col min="6" max="6" width="17.7109375" bestFit="1" customWidth="1"/>
    <col min="7" max="7" width="15.28515625" customWidth="1"/>
    <col min="8" max="8" width="15.85546875" customWidth="1"/>
    <col min="9" max="9" width="16.85546875" customWidth="1"/>
  </cols>
  <sheetData>
    <row r="1" spans="1:9" ht="21" x14ac:dyDescent="0.35">
      <c r="A1" s="36" t="s">
        <v>9</v>
      </c>
      <c r="B1" s="36"/>
      <c r="C1" s="36"/>
      <c r="D1" s="36"/>
      <c r="E1" s="36"/>
      <c r="F1" s="36"/>
      <c r="G1" s="36"/>
      <c r="H1" s="36"/>
      <c r="I1" s="36"/>
    </row>
    <row r="2" spans="1:9" ht="45" x14ac:dyDescent="0.25">
      <c r="A2" s="8" t="s">
        <v>0</v>
      </c>
      <c r="B2" s="3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5" t="s">
        <v>6</v>
      </c>
      <c r="H2" s="5" t="s">
        <v>7</v>
      </c>
      <c r="I2" s="5" t="s">
        <v>8</v>
      </c>
    </row>
    <row r="3" spans="1:9" x14ac:dyDescent="0.25">
      <c r="A3" s="8">
        <v>1.0994197056999999</v>
      </c>
      <c r="B3" s="8">
        <v>210001</v>
      </c>
      <c r="C3" s="9">
        <v>362989191.00999999</v>
      </c>
      <c r="D3" s="9">
        <v>16793062.940000001</v>
      </c>
      <c r="E3" s="9">
        <v>17952598.388999999</v>
      </c>
      <c r="F3" s="9">
        <v>19737440.438000001</v>
      </c>
      <c r="G3" s="10">
        <f>D3/C3</f>
        <v>4.626325895069798E-2</v>
      </c>
      <c r="H3" s="10">
        <f>E3/C3</f>
        <v>4.9457666601718235E-2</v>
      </c>
      <c r="I3" s="10">
        <f>F3/C3</f>
        <v>5.4374733261564952E-2</v>
      </c>
    </row>
    <row r="4" spans="1:9" x14ac:dyDescent="0.25">
      <c r="A4" s="8">
        <v>1.0994197056999999</v>
      </c>
      <c r="B4" s="8">
        <v>210002</v>
      </c>
      <c r="C4" s="9">
        <v>1555084757.4000001</v>
      </c>
      <c r="D4" s="9">
        <v>44985332.439999998</v>
      </c>
      <c r="E4" s="9">
        <v>36229940.517999999</v>
      </c>
      <c r="F4" s="9">
        <v>39831910.544</v>
      </c>
      <c r="G4" s="10">
        <f t="shared" ref="G4:G48" si="0">D4/C4</f>
        <v>2.8927897483358094E-2</v>
      </c>
      <c r="H4" s="10">
        <f t="shared" ref="H4:H48" si="1">E4/C4</f>
        <v>2.3297727243223765E-2</v>
      </c>
      <c r="I4" s="10">
        <f t="shared" ref="I4:I48" si="2">F4/C4</f>
        <v>2.561398043062061E-2</v>
      </c>
    </row>
    <row r="5" spans="1:9" x14ac:dyDescent="0.25">
      <c r="A5" s="8">
        <v>1.0994197056999999</v>
      </c>
      <c r="B5" s="8">
        <v>210003</v>
      </c>
      <c r="C5" s="9">
        <v>341318592.41000003</v>
      </c>
      <c r="D5" s="9">
        <v>29230425.149999999</v>
      </c>
      <c r="E5" s="9">
        <v>23543718.741999999</v>
      </c>
      <c r="F5" s="9">
        <v>25884428.331</v>
      </c>
      <c r="G5" s="10">
        <f t="shared" si="0"/>
        <v>8.5639709643732839E-2</v>
      </c>
      <c r="H5" s="10">
        <f t="shared" si="1"/>
        <v>6.8978717437457149E-2</v>
      </c>
      <c r="I5" s="10">
        <f t="shared" si="2"/>
        <v>7.5836561226371779E-2</v>
      </c>
    </row>
    <row r="6" spans="1:9" x14ac:dyDescent="0.25">
      <c r="A6" s="8">
        <v>1.0994197056999999</v>
      </c>
      <c r="B6" s="8">
        <v>210004</v>
      </c>
      <c r="C6" s="9">
        <v>511271414.80000001</v>
      </c>
      <c r="D6" s="9">
        <v>31659378.710000001</v>
      </c>
      <c r="E6" s="9">
        <v>28657410.147999998</v>
      </c>
      <c r="F6" s="9">
        <v>31506521.432</v>
      </c>
      <c r="G6" s="10">
        <f t="shared" si="0"/>
        <v>6.1922841358898521E-2</v>
      </c>
      <c r="H6" s="10">
        <f t="shared" si="1"/>
        <v>5.6051266154221138E-2</v>
      </c>
      <c r="I6" s="10">
        <f t="shared" si="2"/>
        <v>6.1623866541267072E-2</v>
      </c>
    </row>
    <row r="7" spans="1:9" x14ac:dyDescent="0.25">
      <c r="A7" s="8">
        <v>1.0994197056999999</v>
      </c>
      <c r="B7" s="8">
        <v>210005</v>
      </c>
      <c r="C7" s="9">
        <v>359679258.38</v>
      </c>
      <c r="D7" s="9">
        <v>14889149.66</v>
      </c>
      <c r="E7" s="9">
        <v>16204990.395</v>
      </c>
      <c r="F7" s="9">
        <v>17816085.772</v>
      </c>
      <c r="G7" s="10">
        <f t="shared" si="0"/>
        <v>4.1395630448808535E-2</v>
      </c>
      <c r="H7" s="10">
        <f t="shared" si="1"/>
        <v>4.505400302477125E-2</v>
      </c>
      <c r="I7" s="10">
        <f t="shared" si="2"/>
        <v>4.9533258749041797E-2</v>
      </c>
    </row>
    <row r="8" spans="1:9" x14ac:dyDescent="0.25">
      <c r="A8" s="8">
        <v>1.0994197056999999</v>
      </c>
      <c r="B8" s="8">
        <v>210006</v>
      </c>
      <c r="C8" s="9">
        <v>100457115.52</v>
      </c>
      <c r="D8" s="9">
        <v>9464158.9199999999</v>
      </c>
      <c r="E8" s="9">
        <v>3713592.9826000002</v>
      </c>
      <c r="F8" s="9">
        <v>4082797.3040999998</v>
      </c>
      <c r="G8" s="10">
        <f t="shared" si="0"/>
        <v>9.4210936388232067E-2</v>
      </c>
      <c r="H8" s="10">
        <f t="shared" si="1"/>
        <v>3.6966948168650746E-2</v>
      </c>
      <c r="I8" s="10">
        <f t="shared" si="2"/>
        <v>4.0642191277004726E-2</v>
      </c>
    </row>
    <row r="9" spans="1:9" x14ac:dyDescent="0.25">
      <c r="A9" s="8">
        <v>1.0994197056999999</v>
      </c>
      <c r="B9" s="8">
        <v>210008</v>
      </c>
      <c r="C9" s="9">
        <v>548551613.51999998</v>
      </c>
      <c r="D9" s="9">
        <v>22196322.260000002</v>
      </c>
      <c r="E9" s="9">
        <v>19600631.765999999</v>
      </c>
      <c r="F9" s="9">
        <v>21549320.807999998</v>
      </c>
      <c r="G9" s="10">
        <f t="shared" si="0"/>
        <v>4.0463507376395189E-2</v>
      </c>
      <c r="H9" s="10">
        <f t="shared" si="1"/>
        <v>3.5731608991585562E-2</v>
      </c>
      <c r="I9" s="10">
        <f t="shared" si="2"/>
        <v>3.9284035042245515E-2</v>
      </c>
    </row>
    <row r="10" spans="1:9" x14ac:dyDescent="0.25">
      <c r="A10" s="8">
        <v>1.0994197056999999</v>
      </c>
      <c r="B10" s="8">
        <v>210009</v>
      </c>
      <c r="C10" s="9">
        <v>2453860252.3000002</v>
      </c>
      <c r="D10" s="9">
        <v>56779593.460000001</v>
      </c>
      <c r="E10" s="9">
        <v>70718451.037</v>
      </c>
      <c r="F10" s="9">
        <v>77749258.628999993</v>
      </c>
      <c r="G10" s="10">
        <f t="shared" si="0"/>
        <v>2.3138886335022771E-2</v>
      </c>
      <c r="H10" s="10">
        <f t="shared" si="1"/>
        <v>2.881926587739285E-2</v>
      </c>
      <c r="I10" s="10">
        <f t="shared" si="2"/>
        <v>3.1684468810367544E-2</v>
      </c>
    </row>
    <row r="11" spans="1:9" x14ac:dyDescent="0.25">
      <c r="A11" s="8">
        <v>1.0994197056999999</v>
      </c>
      <c r="B11" s="8">
        <v>210010</v>
      </c>
      <c r="C11" s="9">
        <v>38406151.240000002</v>
      </c>
      <c r="D11" s="9">
        <v>2729158.51</v>
      </c>
      <c r="E11" s="9">
        <v>1712937.0257000001</v>
      </c>
      <c r="F11" s="9">
        <v>1883236.7206999999</v>
      </c>
      <c r="G11" s="10">
        <f t="shared" si="0"/>
        <v>7.1060453127559986E-2</v>
      </c>
      <c r="H11" s="10">
        <f t="shared" si="1"/>
        <v>4.4600590540714642E-2</v>
      </c>
      <c r="I11" s="10">
        <f t="shared" si="2"/>
        <v>4.9034768126898616E-2</v>
      </c>
    </row>
    <row r="12" spans="1:9" x14ac:dyDescent="0.25">
      <c r="A12" s="8">
        <v>1.0994197056999999</v>
      </c>
      <c r="B12" s="8">
        <v>210011</v>
      </c>
      <c r="C12" s="9">
        <v>419501571.41000003</v>
      </c>
      <c r="D12" s="9">
        <v>21116190.489999998</v>
      </c>
      <c r="E12" s="9">
        <v>21076180.445999999</v>
      </c>
      <c r="F12" s="9">
        <v>23171568.103999998</v>
      </c>
      <c r="G12" s="10">
        <f t="shared" si="0"/>
        <v>5.0336379954491473E-2</v>
      </c>
      <c r="H12" s="10">
        <f t="shared" si="1"/>
        <v>5.0241004759911105E-2</v>
      </c>
      <c r="I12" s="10">
        <f t="shared" si="2"/>
        <v>5.5235950669069743E-2</v>
      </c>
    </row>
    <row r="13" spans="1:9" x14ac:dyDescent="0.25">
      <c r="A13" s="8">
        <v>1.0994197056999999</v>
      </c>
      <c r="B13" s="8">
        <v>210012</v>
      </c>
      <c r="C13" s="9">
        <v>818167825.38</v>
      </c>
      <c r="D13" s="9">
        <v>28576877.57</v>
      </c>
      <c r="E13" s="9">
        <v>27159926.484000001</v>
      </c>
      <c r="F13" s="9">
        <v>29860158.383000001</v>
      </c>
      <c r="G13" s="10">
        <f t="shared" si="0"/>
        <v>3.4927892155533498E-2</v>
      </c>
      <c r="H13" s="10">
        <f t="shared" si="1"/>
        <v>3.3196033431631841E-2</v>
      </c>
      <c r="I13" s="10">
        <f t="shared" si="2"/>
        <v>3.6496373307189613E-2</v>
      </c>
    </row>
    <row r="14" spans="1:9" x14ac:dyDescent="0.25">
      <c r="A14" s="8">
        <v>1.0994197056999999</v>
      </c>
      <c r="B14" s="8">
        <v>210013</v>
      </c>
      <c r="C14" s="9">
        <v>69512240.079999998</v>
      </c>
      <c r="D14" s="9">
        <v>416129.18</v>
      </c>
      <c r="E14" s="9">
        <v>3250805.4161999999</v>
      </c>
      <c r="F14" s="9">
        <v>3573999.5340999998</v>
      </c>
      <c r="G14" s="10">
        <f t="shared" si="0"/>
        <v>5.9864159106523792E-3</v>
      </c>
      <c r="H14" s="10">
        <f t="shared" si="1"/>
        <v>4.6765942407534622E-2</v>
      </c>
      <c r="I14" s="10">
        <f t="shared" si="2"/>
        <v>5.1415398640394384E-2</v>
      </c>
    </row>
    <row r="15" spans="1:9" x14ac:dyDescent="0.25">
      <c r="A15" s="8">
        <v>1.0994197056999999</v>
      </c>
      <c r="B15" s="8">
        <v>210015</v>
      </c>
      <c r="C15" s="9">
        <v>588927593.77999997</v>
      </c>
      <c r="D15" s="9">
        <v>21124252.449999999</v>
      </c>
      <c r="E15" s="9">
        <v>19518864.493999999</v>
      </c>
      <c r="F15" s="9">
        <v>21459424.258000001</v>
      </c>
      <c r="G15" s="10">
        <f t="shared" si="0"/>
        <v>3.5869014583635186E-2</v>
      </c>
      <c r="H15" s="10">
        <f t="shared" si="1"/>
        <v>3.3143063256247211E-2</v>
      </c>
      <c r="I15" s="10">
        <f t="shared" si="2"/>
        <v>3.6438136851873158E-2</v>
      </c>
    </row>
    <row r="16" spans="1:9" x14ac:dyDescent="0.25">
      <c r="A16" s="8">
        <v>1.0994197056999999</v>
      </c>
      <c r="B16" s="8">
        <v>210016</v>
      </c>
      <c r="C16" s="9">
        <v>305251723.26999998</v>
      </c>
      <c r="D16" s="9">
        <v>19477914.23</v>
      </c>
      <c r="E16" s="9">
        <v>13984982.892999999</v>
      </c>
      <c r="F16" s="9">
        <v>15375365.777000001</v>
      </c>
      <c r="G16" s="10">
        <f t="shared" si="0"/>
        <v>6.3809350595447664E-2</v>
      </c>
      <c r="H16" s="10">
        <f t="shared" si="1"/>
        <v>4.5814591128876481E-2</v>
      </c>
      <c r="I16" s="10">
        <f t="shared" si="2"/>
        <v>5.0369464297504545E-2</v>
      </c>
    </row>
    <row r="17" spans="1:9" x14ac:dyDescent="0.25">
      <c r="A17" s="8">
        <v>1.0994197056999999</v>
      </c>
      <c r="B17" s="8">
        <v>210017</v>
      </c>
      <c r="C17" s="9">
        <v>59760227.210000001</v>
      </c>
      <c r="D17" s="9">
        <v>4263634.1500000004</v>
      </c>
      <c r="E17" s="9">
        <v>3014138.1998000001</v>
      </c>
      <c r="F17" s="9">
        <v>3313802.9325999999</v>
      </c>
      <c r="G17" s="10">
        <f t="shared" si="0"/>
        <v>7.1345681719338305E-2</v>
      </c>
      <c r="H17" s="10">
        <f t="shared" si="1"/>
        <v>5.0437194443859613E-2</v>
      </c>
      <c r="I17" s="10">
        <f t="shared" si="2"/>
        <v>5.545164547241687E-2</v>
      </c>
    </row>
    <row r="18" spans="1:9" x14ac:dyDescent="0.25">
      <c r="A18" s="8">
        <v>1.0994197056999999</v>
      </c>
      <c r="B18" s="8">
        <v>210018</v>
      </c>
      <c r="C18" s="9">
        <v>184111749.16999999</v>
      </c>
      <c r="D18" s="9">
        <v>7233637.4400000004</v>
      </c>
      <c r="E18" s="9">
        <v>5880052.1456000004</v>
      </c>
      <c r="F18" s="9">
        <v>6464645.1995999999</v>
      </c>
      <c r="G18" s="10">
        <f t="shared" si="0"/>
        <v>3.928938523809692E-2</v>
      </c>
      <c r="H18" s="10">
        <f t="shared" si="1"/>
        <v>3.1937408514709408E-2</v>
      </c>
      <c r="I18" s="10">
        <f t="shared" si="2"/>
        <v>3.5112616271060763E-2</v>
      </c>
    </row>
    <row r="19" spans="1:9" x14ac:dyDescent="0.25">
      <c r="A19" s="8">
        <v>1.0994197056999999</v>
      </c>
      <c r="B19" s="8">
        <v>210019</v>
      </c>
      <c r="C19" s="9">
        <v>457824421.12</v>
      </c>
      <c r="D19" s="9">
        <v>19912987.050000001</v>
      </c>
      <c r="E19" s="9">
        <v>18444507.587000001</v>
      </c>
      <c r="F19" s="9">
        <v>20278255.103999998</v>
      </c>
      <c r="G19" s="10">
        <f t="shared" si="0"/>
        <v>4.3494811834820457E-2</v>
      </c>
      <c r="H19" s="10">
        <f t="shared" si="1"/>
        <v>4.0287295164111669E-2</v>
      </c>
      <c r="I19" s="10">
        <f t="shared" si="2"/>
        <v>4.4292646194784097E-2</v>
      </c>
    </row>
    <row r="20" spans="1:9" x14ac:dyDescent="0.25">
      <c r="A20" s="8">
        <v>1.0994197056999999</v>
      </c>
      <c r="B20" s="8">
        <v>210022</v>
      </c>
      <c r="C20" s="9">
        <v>321763218.43000001</v>
      </c>
      <c r="D20" s="9">
        <v>9384479.3699999992</v>
      </c>
      <c r="E20" s="9">
        <v>10599202.25</v>
      </c>
      <c r="F20" s="9">
        <v>11652971.819</v>
      </c>
      <c r="G20" s="10">
        <f t="shared" si="0"/>
        <v>2.9165792832972937E-2</v>
      </c>
      <c r="H20" s="10">
        <f t="shared" si="1"/>
        <v>3.2941000222826491E-2</v>
      </c>
      <c r="I20" s="10">
        <f t="shared" si="2"/>
        <v>3.6215984772464349E-2</v>
      </c>
    </row>
    <row r="21" spans="1:9" x14ac:dyDescent="0.25">
      <c r="A21" s="8">
        <v>1.0994197056999999</v>
      </c>
      <c r="B21" s="8">
        <v>210023</v>
      </c>
      <c r="C21" s="9">
        <v>639384459.92999995</v>
      </c>
      <c r="D21" s="9">
        <v>20840090.699999999</v>
      </c>
      <c r="E21" s="9">
        <v>21013253.370999999</v>
      </c>
      <c r="F21" s="9">
        <v>23102384.838</v>
      </c>
      <c r="G21" s="10">
        <f t="shared" si="0"/>
        <v>3.2593990010770013E-2</v>
      </c>
      <c r="H21" s="10">
        <f t="shared" si="1"/>
        <v>3.2864817160711941E-2</v>
      </c>
      <c r="I21" s="10">
        <f t="shared" si="2"/>
        <v>3.6132227612365272E-2</v>
      </c>
    </row>
    <row r="22" spans="1:9" x14ac:dyDescent="0.25">
      <c r="A22" s="8">
        <v>1.0994197056999999</v>
      </c>
      <c r="B22" s="8">
        <v>210024</v>
      </c>
      <c r="C22" s="9">
        <v>429931609.02999997</v>
      </c>
      <c r="D22" s="9">
        <v>13463554.65</v>
      </c>
      <c r="E22" s="9">
        <v>13231039.663000001</v>
      </c>
      <c r="F22" s="9">
        <v>14546465.732000001</v>
      </c>
      <c r="G22" s="10">
        <f t="shared" si="0"/>
        <v>3.1315572912575806E-2</v>
      </c>
      <c r="H22" s="10">
        <f t="shared" si="1"/>
        <v>3.0774754368145932E-2</v>
      </c>
      <c r="I22" s="10">
        <f t="shared" si="2"/>
        <v>3.3834371389485279E-2</v>
      </c>
    </row>
    <row r="23" spans="1:9" x14ac:dyDescent="0.25">
      <c r="A23" s="8">
        <v>1.0994197056999999</v>
      </c>
      <c r="B23" s="8">
        <v>210027</v>
      </c>
      <c r="C23" s="9">
        <v>337971373.91000003</v>
      </c>
      <c r="D23" s="9">
        <v>16129667.689999999</v>
      </c>
      <c r="E23" s="9">
        <v>13973839.536</v>
      </c>
      <c r="F23" s="9">
        <v>15363114.551000001</v>
      </c>
      <c r="G23" s="10">
        <f t="shared" si="0"/>
        <v>4.7724952274494241E-2</v>
      </c>
      <c r="H23" s="10">
        <f t="shared" si="1"/>
        <v>4.1346222238695163E-2</v>
      </c>
      <c r="I23" s="10">
        <f t="shared" si="2"/>
        <v>4.5456851487934352E-2</v>
      </c>
    </row>
    <row r="24" spans="1:9" x14ac:dyDescent="0.25">
      <c r="A24" s="8">
        <v>1.0994197056999999</v>
      </c>
      <c r="B24" s="8">
        <v>210028</v>
      </c>
      <c r="C24" s="9">
        <v>199340963.47999999</v>
      </c>
      <c r="D24" s="9">
        <v>7313177.3799999999</v>
      </c>
      <c r="E24" s="9">
        <v>6852406.0717000002</v>
      </c>
      <c r="F24" s="9">
        <v>7533670.267</v>
      </c>
      <c r="G24" s="10">
        <f t="shared" si="0"/>
        <v>3.6686776527664049E-2</v>
      </c>
      <c r="H24" s="10">
        <f t="shared" si="1"/>
        <v>3.4375303259670996E-2</v>
      </c>
      <c r="I24" s="10">
        <f t="shared" si="2"/>
        <v>3.7792885794674401E-2</v>
      </c>
    </row>
    <row r="25" spans="1:9" x14ac:dyDescent="0.25">
      <c r="A25" s="8">
        <v>1.0994197056999999</v>
      </c>
      <c r="B25" s="8">
        <v>210029</v>
      </c>
      <c r="C25" s="9">
        <v>654894624.5</v>
      </c>
      <c r="D25" s="9">
        <v>28865801.629999999</v>
      </c>
      <c r="E25" s="9">
        <v>28910651.506000001</v>
      </c>
      <c r="F25" s="9">
        <v>31784939.971999999</v>
      </c>
      <c r="G25" s="10">
        <f t="shared" si="0"/>
        <v>4.4077017202635474E-2</v>
      </c>
      <c r="H25" s="10">
        <f t="shared" si="1"/>
        <v>4.4145501313394883E-2</v>
      </c>
      <c r="I25" s="10">
        <f t="shared" si="2"/>
        <v>4.8534434064514145E-2</v>
      </c>
    </row>
    <row r="26" spans="1:9" x14ac:dyDescent="0.25">
      <c r="A26" s="8">
        <v>1.0994197056999999</v>
      </c>
      <c r="B26" s="8">
        <v>210030</v>
      </c>
      <c r="C26" s="9">
        <v>41883891.25</v>
      </c>
      <c r="D26" s="9">
        <v>2524084.75</v>
      </c>
      <c r="E26" s="9">
        <v>1645631.6106</v>
      </c>
      <c r="F26" s="9">
        <v>1809239.8211000001</v>
      </c>
      <c r="G26" s="10">
        <f t="shared" si="0"/>
        <v>6.0263855020872732E-2</v>
      </c>
      <c r="H26" s="10">
        <f t="shared" si="1"/>
        <v>3.9290322878011007E-2</v>
      </c>
      <c r="I26" s="10">
        <f t="shared" si="2"/>
        <v>4.3196555217395183E-2</v>
      </c>
    </row>
    <row r="27" spans="1:9" x14ac:dyDescent="0.25">
      <c r="A27" s="8">
        <v>1.0994197056999999</v>
      </c>
      <c r="B27" s="8">
        <v>210032</v>
      </c>
      <c r="C27" s="9">
        <v>163599166.62</v>
      </c>
      <c r="D27" s="9">
        <v>8962907.4399999995</v>
      </c>
      <c r="E27" s="9">
        <v>7735113.3345999997</v>
      </c>
      <c r="F27" s="9">
        <v>8504136.0262000002</v>
      </c>
      <c r="G27" s="10">
        <f t="shared" si="0"/>
        <v>5.4785776878794219E-2</v>
      </c>
      <c r="H27" s="10">
        <f t="shared" si="1"/>
        <v>4.7280884703812309E-2</v>
      </c>
      <c r="I27" s="10">
        <f t="shared" si="2"/>
        <v>5.1981536348244269E-2</v>
      </c>
    </row>
    <row r="28" spans="1:9" x14ac:dyDescent="0.25">
      <c r="A28" s="8">
        <v>1.0994197056999999</v>
      </c>
      <c r="B28" s="8">
        <v>210033</v>
      </c>
      <c r="C28" s="9">
        <v>231088487.03999999</v>
      </c>
      <c r="D28" s="9">
        <v>6871086.21</v>
      </c>
      <c r="E28" s="9">
        <v>7720135.6222999999</v>
      </c>
      <c r="F28" s="9">
        <v>8487669.2340999991</v>
      </c>
      <c r="G28" s="10">
        <f t="shared" si="0"/>
        <v>2.9733572182722618E-2</v>
      </c>
      <c r="H28" s="10">
        <f t="shared" si="1"/>
        <v>3.3407703348560552E-2</v>
      </c>
      <c r="I28" s="10">
        <f t="shared" si="2"/>
        <v>3.6729087384742086E-2</v>
      </c>
    </row>
    <row r="29" spans="1:9" x14ac:dyDescent="0.25">
      <c r="A29" s="8">
        <v>1.0994197056999999</v>
      </c>
      <c r="B29" s="8">
        <v>210034</v>
      </c>
      <c r="C29" s="9">
        <v>184401952.83000001</v>
      </c>
      <c r="D29" s="9">
        <v>8145079.0300000003</v>
      </c>
      <c r="E29" s="9">
        <v>7407173.7884</v>
      </c>
      <c r="F29" s="9">
        <v>8143592.8267999999</v>
      </c>
      <c r="G29" s="10">
        <f t="shared" si="0"/>
        <v>4.4170242803821827E-2</v>
      </c>
      <c r="H29" s="10">
        <f t="shared" si="1"/>
        <v>4.0168629858430331E-2</v>
      </c>
      <c r="I29" s="10">
        <f t="shared" si="2"/>
        <v>4.4162183218892322E-2</v>
      </c>
    </row>
    <row r="30" spans="1:9" x14ac:dyDescent="0.25">
      <c r="A30" s="8">
        <v>1.0994197056999999</v>
      </c>
      <c r="B30" s="8">
        <v>210035</v>
      </c>
      <c r="C30" s="9">
        <v>155083765.78999999</v>
      </c>
      <c r="D30" s="9">
        <v>9327359.1600000001</v>
      </c>
      <c r="E30" s="9">
        <v>7170173.5493999999</v>
      </c>
      <c r="F30" s="9">
        <v>7883030.0937999999</v>
      </c>
      <c r="G30" s="10">
        <f t="shared" si="0"/>
        <v>6.0144007417451045E-2</v>
      </c>
      <c r="H30" s="10">
        <f t="shared" si="1"/>
        <v>4.6234198098524262E-2</v>
      </c>
      <c r="I30" s="10">
        <f t="shared" si="2"/>
        <v>5.0830788468694175E-2</v>
      </c>
    </row>
    <row r="31" spans="1:9" x14ac:dyDescent="0.25">
      <c r="A31" s="8">
        <v>1.0994197056999999</v>
      </c>
      <c r="B31" s="8">
        <v>210037</v>
      </c>
      <c r="C31" s="9">
        <v>238382455.69999999</v>
      </c>
      <c r="D31" s="9">
        <v>8469140.2699999996</v>
      </c>
      <c r="E31" s="9">
        <v>6269903.7465000004</v>
      </c>
      <c r="F31" s="9">
        <v>6893255.7319</v>
      </c>
      <c r="G31" s="10">
        <f t="shared" si="0"/>
        <v>3.5527531777163418E-2</v>
      </c>
      <c r="H31" s="10">
        <f t="shared" si="1"/>
        <v>2.6301867425976014E-2</v>
      </c>
      <c r="I31" s="10">
        <f t="shared" si="2"/>
        <v>2.8916791345479878E-2</v>
      </c>
    </row>
    <row r="32" spans="1:9" x14ac:dyDescent="0.25">
      <c r="A32" s="8">
        <v>1.0994197056999999</v>
      </c>
      <c r="B32" s="8">
        <v>210038</v>
      </c>
      <c r="C32" s="9">
        <v>198376018.53999999</v>
      </c>
      <c r="D32" s="9">
        <v>7230933.1200000001</v>
      </c>
      <c r="E32" s="9">
        <v>5971897.6275000004</v>
      </c>
      <c r="F32" s="9">
        <v>6565621.9323000005</v>
      </c>
      <c r="G32" s="10">
        <f t="shared" si="0"/>
        <v>3.6450641429432537E-2</v>
      </c>
      <c r="H32" s="10">
        <f t="shared" si="1"/>
        <v>3.010392925239521E-2</v>
      </c>
      <c r="I32" s="10">
        <f t="shared" si="2"/>
        <v>3.3096853040107399E-2</v>
      </c>
    </row>
    <row r="33" spans="1:9" x14ac:dyDescent="0.25">
      <c r="A33" s="8">
        <v>1.0994197056999999</v>
      </c>
      <c r="B33" s="8">
        <v>210039</v>
      </c>
      <c r="C33" s="9">
        <v>156986093.41</v>
      </c>
      <c r="D33" s="9">
        <v>5407303.3499999996</v>
      </c>
      <c r="E33" s="9">
        <v>5196798.3720000004</v>
      </c>
      <c r="F33" s="9">
        <v>5713462.5368999997</v>
      </c>
      <c r="G33" s="10">
        <f t="shared" si="0"/>
        <v>3.444447359982241E-2</v>
      </c>
      <c r="H33" s="10">
        <f t="shared" si="1"/>
        <v>3.3103558787385974E-2</v>
      </c>
      <c r="I33" s="10">
        <f t="shared" si="2"/>
        <v>3.6394704860755855E-2</v>
      </c>
    </row>
    <row r="34" spans="1:9" x14ac:dyDescent="0.25">
      <c r="A34" s="8">
        <v>1.0994197056999999</v>
      </c>
      <c r="B34" s="8">
        <v>210040</v>
      </c>
      <c r="C34" s="9">
        <v>266740312.11000001</v>
      </c>
      <c r="D34" s="9">
        <v>12910500.109999999</v>
      </c>
      <c r="E34" s="9">
        <v>11403284.128</v>
      </c>
      <c r="F34" s="9">
        <v>12536995.279999999</v>
      </c>
      <c r="G34" s="10">
        <f t="shared" si="0"/>
        <v>4.8401008486020997E-2</v>
      </c>
      <c r="H34" s="10">
        <f t="shared" si="1"/>
        <v>4.2750509054279892E-2</v>
      </c>
      <c r="I34" s="10">
        <f t="shared" si="2"/>
        <v>4.700075208290945E-2</v>
      </c>
    </row>
    <row r="35" spans="1:9" x14ac:dyDescent="0.25">
      <c r="A35" s="8">
        <v>1.0994197056999999</v>
      </c>
      <c r="B35" s="8">
        <v>210043</v>
      </c>
      <c r="C35" s="9">
        <v>438316006.93000001</v>
      </c>
      <c r="D35" s="9">
        <v>18220485.690000001</v>
      </c>
      <c r="E35" s="9">
        <v>14625460.691</v>
      </c>
      <c r="F35" s="9">
        <v>16079519.688999999</v>
      </c>
      <c r="G35" s="10">
        <f t="shared" si="0"/>
        <v>4.1569291109438883E-2</v>
      </c>
      <c r="H35" s="10">
        <f t="shared" si="1"/>
        <v>3.3367388960850147E-2</v>
      </c>
      <c r="I35" s="10">
        <f t="shared" si="2"/>
        <v>3.6684764952168249E-2</v>
      </c>
    </row>
    <row r="36" spans="1:9" x14ac:dyDescent="0.25">
      <c r="A36" s="8">
        <v>1.0994197056999999</v>
      </c>
      <c r="B36" s="8">
        <v>210044</v>
      </c>
      <c r="C36" s="9">
        <v>470195107.85000002</v>
      </c>
      <c r="D36" s="9">
        <v>12559640.18</v>
      </c>
      <c r="E36" s="9">
        <v>14936343.267000001</v>
      </c>
      <c r="F36" s="9">
        <v>16421310.119000001</v>
      </c>
      <c r="G36" s="10">
        <f t="shared" si="0"/>
        <v>2.6711550099765672E-2</v>
      </c>
      <c r="H36" s="10">
        <f t="shared" si="1"/>
        <v>3.1766266848877851E-2</v>
      </c>
      <c r="I36" s="10">
        <f t="shared" si="2"/>
        <v>3.4924459750522691E-2</v>
      </c>
    </row>
    <row r="37" spans="1:9" x14ac:dyDescent="0.25">
      <c r="A37" s="8">
        <v>1.0994197056999999</v>
      </c>
      <c r="B37" s="8">
        <v>210048</v>
      </c>
      <c r="C37" s="9">
        <v>300110296.05000001</v>
      </c>
      <c r="D37" s="9">
        <v>9440921.8200000003</v>
      </c>
      <c r="E37" s="9">
        <v>10291501.115</v>
      </c>
      <c r="F37" s="9">
        <v>11314679.128</v>
      </c>
      <c r="G37" s="10">
        <f t="shared" si="0"/>
        <v>3.1458173692338401E-2</v>
      </c>
      <c r="H37" s="10">
        <f t="shared" si="1"/>
        <v>3.4292395997254886E-2</v>
      </c>
      <c r="I37" s="10">
        <f t="shared" si="2"/>
        <v>3.7701735918166945E-2</v>
      </c>
    </row>
    <row r="38" spans="1:9" x14ac:dyDescent="0.25">
      <c r="A38" s="8">
        <v>1.0994197056999999</v>
      </c>
      <c r="B38" s="8">
        <v>210049</v>
      </c>
      <c r="C38" s="9">
        <v>311152322.52999997</v>
      </c>
      <c r="D38" s="9">
        <v>21409728.739999998</v>
      </c>
      <c r="E38" s="9">
        <v>9553191.0418999996</v>
      </c>
      <c r="F38" s="9">
        <v>10502966.483999999</v>
      </c>
      <c r="G38" s="10">
        <f t="shared" si="0"/>
        <v>6.880787058221545E-2</v>
      </c>
      <c r="H38" s="10">
        <f t="shared" si="1"/>
        <v>3.0702618461023772E-2</v>
      </c>
      <c r="I38" s="10">
        <f t="shared" si="2"/>
        <v>3.3755063753340128E-2</v>
      </c>
    </row>
    <row r="39" spans="1:9" x14ac:dyDescent="0.25">
      <c r="A39" s="8">
        <v>1.0994197056999999</v>
      </c>
      <c r="B39" s="8">
        <v>210051</v>
      </c>
      <c r="C39" s="9">
        <v>255559576.91</v>
      </c>
      <c r="D39" s="9">
        <v>17119484.52</v>
      </c>
      <c r="E39" s="9">
        <v>12686655.012</v>
      </c>
      <c r="F39" s="9">
        <v>13947958.52</v>
      </c>
      <c r="G39" s="10">
        <f t="shared" si="0"/>
        <v>6.698823314310362E-2</v>
      </c>
      <c r="H39" s="10">
        <f t="shared" si="1"/>
        <v>4.9642651492054393E-2</v>
      </c>
      <c r="I39" s="10">
        <f t="shared" si="2"/>
        <v>5.4578109295086323E-2</v>
      </c>
    </row>
    <row r="40" spans="1:9" x14ac:dyDescent="0.25">
      <c r="A40" s="8">
        <v>1.0994197056999999</v>
      </c>
      <c r="B40" s="8">
        <v>210056</v>
      </c>
      <c r="C40" s="9">
        <v>267313911.77000001</v>
      </c>
      <c r="D40" s="9">
        <v>10919278.59</v>
      </c>
      <c r="E40" s="9">
        <v>9525100.1897999998</v>
      </c>
      <c r="F40" s="9">
        <v>10472082.847999999</v>
      </c>
      <c r="G40" s="10">
        <f t="shared" si="0"/>
        <v>4.0848149345085613E-2</v>
      </c>
      <c r="H40" s="10">
        <f t="shared" si="1"/>
        <v>3.5632639269427571E-2</v>
      </c>
      <c r="I40" s="10">
        <f t="shared" si="2"/>
        <v>3.9175225781029686E-2</v>
      </c>
    </row>
    <row r="41" spans="1:9" x14ac:dyDescent="0.25">
      <c r="A41" s="8">
        <v>1.0994197056999999</v>
      </c>
      <c r="B41" s="8">
        <v>210057</v>
      </c>
      <c r="C41" s="9">
        <v>458711466.19</v>
      </c>
      <c r="D41" s="9">
        <v>25275143.629999999</v>
      </c>
      <c r="E41" s="9">
        <v>20960050.109000001</v>
      </c>
      <c r="F41" s="9">
        <v>23043892.123</v>
      </c>
      <c r="G41" s="10">
        <f t="shared" si="0"/>
        <v>5.5100309220373705E-2</v>
      </c>
      <c r="H41" s="10">
        <f t="shared" si="1"/>
        <v>4.5693320646836129E-2</v>
      </c>
      <c r="I41" s="10">
        <f t="shared" si="2"/>
        <v>5.0236137139539332E-2</v>
      </c>
    </row>
    <row r="42" spans="1:9" x14ac:dyDescent="0.25">
      <c r="A42" s="8">
        <v>1.0994197056999999</v>
      </c>
      <c r="B42" s="8">
        <v>210060</v>
      </c>
      <c r="C42" s="9">
        <v>61224081.740000002</v>
      </c>
      <c r="D42" s="9">
        <v>4493485.01</v>
      </c>
      <c r="E42" s="9">
        <v>4200864.9356000004</v>
      </c>
      <c r="F42" s="9">
        <v>4618513.6913999999</v>
      </c>
      <c r="G42" s="10">
        <f t="shared" si="0"/>
        <v>7.3394077661833451E-2</v>
      </c>
      <c r="H42" s="10">
        <f t="shared" si="1"/>
        <v>6.8614584591726382E-2</v>
      </c>
      <c r="I42" s="10">
        <f t="shared" si="2"/>
        <v>7.5436226402111159E-2</v>
      </c>
    </row>
    <row r="43" spans="1:9" x14ac:dyDescent="0.25">
      <c r="A43" s="8">
        <v>1.0994197056999999</v>
      </c>
      <c r="B43" s="8">
        <v>210061</v>
      </c>
      <c r="C43" s="9">
        <v>106773193.76000001</v>
      </c>
      <c r="D43" s="9">
        <v>6107357.4699999997</v>
      </c>
      <c r="E43" s="9">
        <v>5039513.9648000002</v>
      </c>
      <c r="F43" s="9">
        <v>5540540.9603000004</v>
      </c>
      <c r="G43" s="10">
        <f t="shared" si="0"/>
        <v>5.7199351774826962E-2</v>
      </c>
      <c r="H43" s="10">
        <f t="shared" si="1"/>
        <v>4.7198306872112426E-2</v>
      </c>
      <c r="I43" s="10">
        <f t="shared" si="2"/>
        <v>5.1890748653203908E-2</v>
      </c>
    </row>
    <row r="44" spans="1:9" x14ac:dyDescent="0.25">
      <c r="A44" s="8">
        <v>1.0994197056999999</v>
      </c>
      <c r="B44" s="8">
        <v>210062</v>
      </c>
      <c r="C44" s="9">
        <v>281748091.08999997</v>
      </c>
      <c r="D44" s="9">
        <v>14767984.74</v>
      </c>
      <c r="E44" s="9">
        <v>10784241.512</v>
      </c>
      <c r="F44" s="9">
        <v>11856407.630000001</v>
      </c>
      <c r="G44" s="10">
        <f t="shared" si="0"/>
        <v>5.2415562720822838E-2</v>
      </c>
      <c r="H44" s="10">
        <f t="shared" si="1"/>
        <v>3.8276183062248836E-2</v>
      </c>
      <c r="I44" s="10">
        <f t="shared" si="2"/>
        <v>4.2081589920027744E-2</v>
      </c>
    </row>
    <row r="45" spans="1:9" x14ac:dyDescent="0.25">
      <c r="A45" s="8">
        <v>1.0994197056999999</v>
      </c>
      <c r="B45" s="8">
        <v>210063</v>
      </c>
      <c r="C45" s="9">
        <v>372785338.25</v>
      </c>
      <c r="D45" s="9">
        <v>14146232.560000001</v>
      </c>
      <c r="E45" s="9">
        <v>11615546.597999999</v>
      </c>
      <c r="F45" s="9">
        <v>12770360.822000001</v>
      </c>
      <c r="G45" s="10">
        <f t="shared" si="0"/>
        <v>3.7947395212504717E-2</v>
      </c>
      <c r="H45" s="10">
        <f t="shared" si="1"/>
        <v>3.1158807512462569E-2</v>
      </c>
      <c r="I45" s="10">
        <f t="shared" si="2"/>
        <v>3.4256606984462055E-2</v>
      </c>
    </row>
    <row r="46" spans="1:9" x14ac:dyDescent="0.25">
      <c r="A46" s="8">
        <v>1.0994197056999999</v>
      </c>
      <c r="B46" s="8">
        <v>210065</v>
      </c>
      <c r="C46" s="9">
        <v>119287524.06999999</v>
      </c>
      <c r="D46" s="9">
        <v>8587468.3599999994</v>
      </c>
      <c r="E46" s="9">
        <v>8289444.6812000005</v>
      </c>
      <c r="F46" s="9">
        <v>9113578.8321000002</v>
      </c>
      <c r="G46" s="10">
        <f t="shared" si="0"/>
        <v>7.1989660502641703E-2</v>
      </c>
      <c r="H46" s="10">
        <f t="shared" si="1"/>
        <v>6.9491296309709724E-2</v>
      </c>
      <c r="I46" s="10">
        <f t="shared" si="2"/>
        <v>7.6400100539868648E-2</v>
      </c>
    </row>
    <row r="47" spans="1:9" x14ac:dyDescent="0.25">
      <c r="A47" s="8"/>
      <c r="B47" s="8"/>
      <c r="C47" s="8"/>
      <c r="D47" s="8"/>
      <c r="E47" s="8"/>
      <c r="F47" s="8"/>
      <c r="G47" s="10"/>
      <c r="H47" s="10"/>
      <c r="I47" s="10"/>
    </row>
    <row r="48" spans="1:9" x14ac:dyDescent="0.25">
      <c r="A48" s="8"/>
      <c r="B48" s="11" t="s">
        <v>10</v>
      </c>
      <c r="C48" s="12">
        <f>SUM(C3:C46)</f>
        <v>16837681007.710007</v>
      </c>
      <c r="D48" s="12">
        <f t="shared" ref="D48:F48" si="3">SUM(D3:D46)</f>
        <v>679740580.77999997</v>
      </c>
      <c r="E48" s="12">
        <f t="shared" si="3"/>
        <v>618272145.96320009</v>
      </c>
      <c r="F48" s="12">
        <f t="shared" si="3"/>
        <v>679740580.77999997</v>
      </c>
      <c r="G48" s="13">
        <f t="shared" si="0"/>
        <v>4.0370201838884193E-2</v>
      </c>
      <c r="H48" s="13">
        <f t="shared" si="1"/>
        <v>3.6719554532485328E-2</v>
      </c>
      <c r="I48" s="13">
        <f t="shared" si="2"/>
        <v>4.0370201838884193E-2</v>
      </c>
    </row>
  </sheetData>
  <mergeCells count="1">
    <mergeCell ref="A1:I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topLeftCell="B19" workbookViewId="0">
      <selection activeCell="Q51" sqref="Q51"/>
    </sheetView>
  </sheetViews>
  <sheetFormatPr defaultRowHeight="15" x14ac:dyDescent="0.25"/>
  <cols>
    <col min="2" max="2" width="11.42578125" bestFit="1" customWidth="1"/>
    <col min="3" max="3" width="35" bestFit="1" customWidth="1"/>
    <col min="4" max="4" width="9.85546875" bestFit="1" customWidth="1"/>
    <col min="5" max="5" width="10.28515625" bestFit="1" customWidth="1"/>
    <col min="6" max="6" width="15.28515625" bestFit="1" customWidth="1"/>
    <col min="7" max="8" width="12.5703125" bestFit="1" customWidth="1"/>
    <col min="9" max="9" width="11.85546875" bestFit="1" customWidth="1"/>
    <col min="12" max="12" width="11.42578125" bestFit="1" customWidth="1"/>
    <col min="13" max="13" width="35" bestFit="1" customWidth="1"/>
    <col min="14" max="14" width="15.28515625" bestFit="1" customWidth="1"/>
    <col min="15" max="16" width="12.5703125" bestFit="1" customWidth="1"/>
    <col min="17" max="17" width="11.85546875" bestFit="1" customWidth="1"/>
  </cols>
  <sheetData>
    <row r="1" spans="1:17" ht="20.25" x14ac:dyDescent="0.3">
      <c r="B1" s="37" t="s">
        <v>78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7" x14ac:dyDescent="0.25">
      <c r="A2" t="s">
        <v>11</v>
      </c>
      <c r="B2" s="7" t="s">
        <v>12</v>
      </c>
      <c r="C2" s="7" t="s">
        <v>13</v>
      </c>
      <c r="D2" s="7" t="s">
        <v>14</v>
      </c>
      <c r="E2" s="7" t="s">
        <v>15</v>
      </c>
      <c r="F2" s="7" t="s">
        <v>16</v>
      </c>
      <c r="G2" s="7" t="s">
        <v>17</v>
      </c>
      <c r="H2" s="7" t="s">
        <v>18</v>
      </c>
      <c r="I2" s="7" t="s">
        <v>76</v>
      </c>
      <c r="J2" s="7"/>
      <c r="K2" s="7"/>
      <c r="L2" s="11" t="s">
        <v>12</v>
      </c>
      <c r="M2" s="11" t="s">
        <v>13</v>
      </c>
      <c r="N2" s="11" t="s">
        <v>16</v>
      </c>
      <c r="O2" s="11" t="s">
        <v>17</v>
      </c>
      <c r="P2" s="11" t="s">
        <v>18</v>
      </c>
      <c r="Q2" s="11" t="s">
        <v>76</v>
      </c>
    </row>
    <row r="3" spans="1:17" x14ac:dyDescent="0.25">
      <c r="A3">
        <v>2020</v>
      </c>
      <c r="B3" s="18">
        <v>210001</v>
      </c>
      <c r="C3" s="18" t="s">
        <v>19</v>
      </c>
      <c r="D3" s="18" t="s">
        <v>20</v>
      </c>
      <c r="E3" s="18" t="s">
        <v>21</v>
      </c>
      <c r="F3" s="1">
        <v>362959</v>
      </c>
      <c r="G3" s="1">
        <v>13547.900000000001</v>
      </c>
      <c r="H3" s="1">
        <v>5280.2000000000007</v>
      </c>
      <c r="I3" s="6">
        <f t="shared" ref="I3:I34" si="0">(G3+H3)/F3</f>
        <v>5.1873903113023791E-2</v>
      </c>
      <c r="J3" s="18"/>
      <c r="K3" s="18"/>
      <c r="L3" s="19">
        <v>210001</v>
      </c>
      <c r="M3" s="19" t="s">
        <v>19</v>
      </c>
      <c r="N3" s="20">
        <v>362959</v>
      </c>
      <c r="O3" s="20">
        <v>13547.900000000001</v>
      </c>
      <c r="P3" s="20">
        <v>5280.2000000000007</v>
      </c>
      <c r="Q3" s="10">
        <f t="shared" ref="Q3:Q49" si="1">(O3+P3)/N3</f>
        <v>5.1873903113023791E-2</v>
      </c>
    </row>
    <row r="4" spans="1:17" x14ac:dyDescent="0.25">
      <c r="A4">
        <v>2020</v>
      </c>
      <c r="B4" s="18">
        <v>210002</v>
      </c>
      <c r="C4" s="18" t="s">
        <v>22</v>
      </c>
      <c r="D4" s="18" t="s">
        <v>20</v>
      </c>
      <c r="E4" s="18" t="s">
        <v>21</v>
      </c>
      <c r="F4" s="1">
        <v>1602321.9134900002</v>
      </c>
      <c r="G4" s="1">
        <v>45060.644540000001</v>
      </c>
      <c r="H4" s="1">
        <v>17661</v>
      </c>
      <c r="I4" s="6">
        <f t="shared" si="0"/>
        <v>3.914422190194395E-2</v>
      </c>
      <c r="J4" s="18"/>
      <c r="K4" s="18"/>
      <c r="L4" s="19">
        <v>210002</v>
      </c>
      <c r="M4" s="19" t="s">
        <v>22</v>
      </c>
      <c r="N4" s="20">
        <v>1602321.9134900002</v>
      </c>
      <c r="O4" s="20">
        <v>45060.644540000001</v>
      </c>
      <c r="P4" s="20">
        <v>17661</v>
      </c>
      <c r="Q4" s="10">
        <f t="shared" si="1"/>
        <v>3.914422190194395E-2</v>
      </c>
    </row>
    <row r="5" spans="1:17" x14ac:dyDescent="0.25">
      <c r="A5">
        <v>2020</v>
      </c>
      <c r="B5" s="18">
        <v>210003</v>
      </c>
      <c r="C5" s="18" t="s">
        <v>23</v>
      </c>
      <c r="D5" s="18" t="s">
        <v>20</v>
      </c>
      <c r="E5" s="18" t="s">
        <v>21</v>
      </c>
      <c r="F5" s="1">
        <v>339579.42152000003</v>
      </c>
      <c r="G5" s="1">
        <v>20679.39458474881</v>
      </c>
      <c r="H5" s="1">
        <v>9153.3546528042934</v>
      </c>
      <c r="I5" s="6">
        <f t="shared" si="0"/>
        <v>8.7852052706898373E-2</v>
      </c>
      <c r="J5" s="18"/>
      <c r="K5" s="18"/>
      <c r="L5" s="19">
        <v>210003</v>
      </c>
      <c r="M5" s="19" t="s">
        <v>23</v>
      </c>
      <c r="N5" s="20">
        <v>339579.42152000003</v>
      </c>
      <c r="O5" s="20">
        <v>20679.39458474881</v>
      </c>
      <c r="P5" s="20">
        <v>9153.3546528042934</v>
      </c>
      <c r="Q5" s="10">
        <f t="shared" si="1"/>
        <v>8.7852052706898373E-2</v>
      </c>
    </row>
    <row r="6" spans="1:17" x14ac:dyDescent="0.25">
      <c r="A6">
        <v>2020</v>
      </c>
      <c r="B6" s="18">
        <v>210004</v>
      </c>
      <c r="C6" s="18" t="s">
        <v>24</v>
      </c>
      <c r="D6" s="18" t="s">
        <v>20</v>
      </c>
      <c r="E6" s="18" t="s">
        <v>21</v>
      </c>
      <c r="F6" s="1">
        <v>512631.19999999995</v>
      </c>
      <c r="G6" s="1">
        <v>15521.137509999997</v>
      </c>
      <c r="H6" s="1">
        <v>25216.477760000005</v>
      </c>
      <c r="I6" s="6">
        <f t="shared" si="0"/>
        <v>7.9467686067488691E-2</v>
      </c>
      <c r="J6" s="18"/>
      <c r="K6" s="18"/>
      <c r="L6" s="19">
        <v>210004</v>
      </c>
      <c r="M6" s="19" t="s">
        <v>24</v>
      </c>
      <c r="N6" s="20">
        <v>512631.19999999995</v>
      </c>
      <c r="O6" s="20">
        <v>15521.137509999997</v>
      </c>
      <c r="P6" s="20">
        <v>25216.477760000005</v>
      </c>
      <c r="Q6" s="10">
        <f t="shared" si="1"/>
        <v>7.9467686067488691E-2</v>
      </c>
    </row>
    <row r="7" spans="1:17" x14ac:dyDescent="0.25">
      <c r="A7">
        <v>2020</v>
      </c>
      <c r="B7" s="18">
        <v>210005</v>
      </c>
      <c r="C7" s="18" t="s">
        <v>25</v>
      </c>
      <c r="D7" s="18" t="s">
        <v>20</v>
      </c>
      <c r="E7" s="18" t="s">
        <v>21</v>
      </c>
      <c r="F7" s="1">
        <v>358754.2</v>
      </c>
      <c r="G7" s="1">
        <v>10386.88321</v>
      </c>
      <c r="H7" s="1">
        <v>5822.3110699999997</v>
      </c>
      <c r="I7" s="6">
        <f t="shared" si="0"/>
        <v>4.5181894121378928E-2</v>
      </c>
      <c r="J7" s="18"/>
      <c r="K7" s="18"/>
      <c r="L7" s="19">
        <v>210005</v>
      </c>
      <c r="M7" s="19" t="s">
        <v>25</v>
      </c>
      <c r="N7" s="20">
        <v>358754.2</v>
      </c>
      <c r="O7" s="20">
        <v>10386.88321</v>
      </c>
      <c r="P7" s="20">
        <v>5822.3110699999997</v>
      </c>
      <c r="Q7" s="10">
        <f t="shared" si="1"/>
        <v>4.5181894121378928E-2</v>
      </c>
    </row>
    <row r="8" spans="1:17" x14ac:dyDescent="0.25">
      <c r="A8">
        <v>2020</v>
      </c>
      <c r="B8" s="18">
        <v>210006</v>
      </c>
      <c r="C8" s="18" t="s">
        <v>26</v>
      </c>
      <c r="D8" s="18" t="s">
        <v>20</v>
      </c>
      <c r="E8" s="18" t="s">
        <v>21</v>
      </c>
      <c r="F8" s="1">
        <v>100311.40548</v>
      </c>
      <c r="G8" s="1">
        <v>4753.9999999999991</v>
      </c>
      <c r="H8" s="1">
        <v>1818.9999999999998</v>
      </c>
      <c r="I8" s="6">
        <f t="shared" si="0"/>
        <v>6.5525948605221346E-2</v>
      </c>
      <c r="J8" s="18"/>
      <c r="K8" s="18"/>
      <c r="L8" s="19">
        <v>210006</v>
      </c>
      <c r="M8" s="19" t="s">
        <v>26</v>
      </c>
      <c r="N8" s="20">
        <v>100311.40548</v>
      </c>
      <c r="O8" s="20">
        <v>4753.9999999999991</v>
      </c>
      <c r="P8" s="20">
        <v>1818.9999999999998</v>
      </c>
      <c r="Q8" s="10">
        <f t="shared" si="1"/>
        <v>6.5525948605221346E-2</v>
      </c>
    </row>
    <row r="9" spans="1:17" x14ac:dyDescent="0.25">
      <c r="A9">
        <v>2020</v>
      </c>
      <c r="B9" s="18">
        <v>210008</v>
      </c>
      <c r="C9" s="18" t="s">
        <v>27</v>
      </c>
      <c r="D9" s="18" t="s">
        <v>20</v>
      </c>
      <c r="E9" s="18" t="s">
        <v>21</v>
      </c>
      <c r="F9" s="1">
        <v>548689.69999999995</v>
      </c>
      <c r="G9" s="1">
        <v>10417.602999999999</v>
      </c>
      <c r="H9" s="1">
        <v>17767.062000000002</v>
      </c>
      <c r="I9" s="6">
        <f t="shared" si="0"/>
        <v>5.1367220853608155E-2</v>
      </c>
      <c r="J9" s="18"/>
      <c r="K9" s="18"/>
      <c r="L9" s="19">
        <v>210008</v>
      </c>
      <c r="M9" s="19" t="s">
        <v>27</v>
      </c>
      <c r="N9" s="20">
        <v>548689.69999999995</v>
      </c>
      <c r="O9" s="20">
        <v>10417.602999999999</v>
      </c>
      <c r="P9" s="20">
        <v>17767.062000000002</v>
      </c>
      <c r="Q9" s="10">
        <f t="shared" si="1"/>
        <v>5.1367220853608155E-2</v>
      </c>
    </row>
    <row r="10" spans="1:17" x14ac:dyDescent="0.25">
      <c r="A10">
        <v>2020</v>
      </c>
      <c r="B10" s="18">
        <v>210009</v>
      </c>
      <c r="C10" s="18" t="s">
        <v>28</v>
      </c>
      <c r="D10" s="18" t="s">
        <v>20</v>
      </c>
      <c r="E10" s="18" t="s">
        <v>21</v>
      </c>
      <c r="F10" s="1">
        <v>2468450.1484400001</v>
      </c>
      <c r="G10" s="1">
        <v>39969.300000000003</v>
      </c>
      <c r="H10" s="1">
        <v>35066.5</v>
      </c>
      <c r="I10" s="6">
        <f t="shared" si="0"/>
        <v>3.039794020042122E-2</v>
      </c>
      <c r="J10" s="18"/>
      <c r="K10" s="18"/>
      <c r="L10" s="19">
        <v>210009</v>
      </c>
      <c r="M10" s="19" t="s">
        <v>28</v>
      </c>
      <c r="N10" s="20">
        <v>2468450.1484400001</v>
      </c>
      <c r="O10" s="20">
        <v>39969.300000000003</v>
      </c>
      <c r="P10" s="20">
        <v>35066.5</v>
      </c>
      <c r="Q10" s="10">
        <f t="shared" si="1"/>
        <v>3.039794020042122E-2</v>
      </c>
    </row>
    <row r="11" spans="1:17" x14ac:dyDescent="0.25">
      <c r="A11">
        <v>2020</v>
      </c>
      <c r="B11" s="18">
        <v>210010</v>
      </c>
      <c r="C11" s="18" t="s">
        <v>29</v>
      </c>
      <c r="D11" s="18" t="s">
        <v>20</v>
      </c>
      <c r="E11" s="18" t="s">
        <v>21</v>
      </c>
      <c r="F11" s="1">
        <v>38594.807650000002</v>
      </c>
      <c r="G11" s="1">
        <v>1936.20586</v>
      </c>
      <c r="H11" s="1">
        <v>425.23741138826961</v>
      </c>
      <c r="I11" s="6">
        <f t="shared" si="0"/>
        <v>6.1185517305934016E-2</v>
      </c>
      <c r="J11" s="18"/>
      <c r="K11" s="18"/>
      <c r="L11" s="19">
        <v>210010</v>
      </c>
      <c r="M11" s="19" t="s">
        <v>29</v>
      </c>
      <c r="N11" s="20">
        <v>38594.807650000002</v>
      </c>
      <c r="O11" s="20">
        <v>1936.20586</v>
      </c>
      <c r="P11" s="20">
        <v>425.23741138826961</v>
      </c>
      <c r="Q11" s="10">
        <f t="shared" si="1"/>
        <v>6.1185517305934016E-2</v>
      </c>
    </row>
    <row r="12" spans="1:17" x14ac:dyDescent="0.25">
      <c r="A12">
        <v>2020</v>
      </c>
      <c r="B12" s="18">
        <v>210011</v>
      </c>
      <c r="C12" s="18" t="s">
        <v>30</v>
      </c>
      <c r="D12" s="18" t="s">
        <v>20</v>
      </c>
      <c r="E12" s="18" t="s">
        <v>21</v>
      </c>
      <c r="F12" s="1">
        <v>420145.4</v>
      </c>
      <c r="G12" s="1">
        <v>9698.7097099999992</v>
      </c>
      <c r="H12" s="1">
        <v>12957.524010000001</v>
      </c>
      <c r="I12" s="6">
        <f t="shared" si="0"/>
        <v>5.392474538576407E-2</v>
      </c>
      <c r="J12" s="18"/>
      <c r="K12" s="18"/>
      <c r="L12" s="19">
        <v>210011</v>
      </c>
      <c r="M12" s="19" t="s">
        <v>30</v>
      </c>
      <c r="N12" s="20">
        <v>420145.4</v>
      </c>
      <c r="O12" s="20">
        <v>9698.7097099999992</v>
      </c>
      <c r="P12" s="20">
        <v>12957.524010000001</v>
      </c>
      <c r="Q12" s="10">
        <f t="shared" si="1"/>
        <v>5.392474538576407E-2</v>
      </c>
    </row>
    <row r="13" spans="1:17" x14ac:dyDescent="0.25">
      <c r="A13">
        <v>2020</v>
      </c>
      <c r="B13" s="18">
        <v>210012</v>
      </c>
      <c r="C13" s="18" t="s">
        <v>31</v>
      </c>
      <c r="D13" s="18" t="s">
        <v>20</v>
      </c>
      <c r="E13" s="18" t="s">
        <v>21</v>
      </c>
      <c r="F13" s="1">
        <v>824393.68539999996</v>
      </c>
      <c r="G13" s="1">
        <v>28588</v>
      </c>
      <c r="H13" s="1">
        <v>5349</v>
      </c>
      <c r="I13" s="6">
        <f t="shared" si="0"/>
        <v>4.1166011580418153E-2</v>
      </c>
      <c r="J13" s="18"/>
      <c r="K13" s="18"/>
      <c r="L13" s="19">
        <v>210012</v>
      </c>
      <c r="M13" s="19" t="s">
        <v>31</v>
      </c>
      <c r="N13" s="20">
        <v>824393.68539999996</v>
      </c>
      <c r="O13" s="20">
        <v>28588</v>
      </c>
      <c r="P13" s="20">
        <v>5349</v>
      </c>
      <c r="Q13" s="10">
        <f t="shared" si="1"/>
        <v>4.1166011580418153E-2</v>
      </c>
    </row>
    <row r="14" spans="1:17" x14ac:dyDescent="0.25">
      <c r="A14">
        <v>2020</v>
      </c>
      <c r="B14" s="18">
        <v>210013</v>
      </c>
      <c r="C14" s="18" t="s">
        <v>32</v>
      </c>
      <c r="D14" s="18" t="s">
        <v>20</v>
      </c>
      <c r="E14" s="18" t="s">
        <v>21</v>
      </c>
      <c r="F14" s="1">
        <v>39284.371809999975</v>
      </c>
      <c r="G14" s="1">
        <v>1484.6553799999999</v>
      </c>
      <c r="H14" s="1">
        <v>213.34461999999999</v>
      </c>
      <c r="I14" s="6">
        <f t="shared" si="0"/>
        <v>4.3223295212977499E-2</v>
      </c>
      <c r="J14" s="18"/>
      <c r="K14" s="18"/>
      <c r="L14" s="19">
        <v>210013</v>
      </c>
      <c r="M14" s="19" t="s">
        <v>32</v>
      </c>
      <c r="N14" s="20">
        <v>39284.371809999975</v>
      </c>
      <c r="O14" s="20">
        <v>1484.6553799999999</v>
      </c>
      <c r="P14" s="20">
        <v>213.34461999999999</v>
      </c>
      <c r="Q14" s="10">
        <f t="shared" si="1"/>
        <v>4.3223295212977499E-2</v>
      </c>
    </row>
    <row r="15" spans="1:17" x14ac:dyDescent="0.25">
      <c r="A15">
        <v>2020</v>
      </c>
      <c r="B15" s="18">
        <v>210015</v>
      </c>
      <c r="C15" s="18" t="s">
        <v>33</v>
      </c>
      <c r="D15" s="18" t="s">
        <v>20</v>
      </c>
      <c r="E15" s="18" t="s">
        <v>21</v>
      </c>
      <c r="F15" s="1">
        <v>590598.15397999994</v>
      </c>
      <c r="G15" s="1">
        <v>9679.1663200000003</v>
      </c>
      <c r="H15" s="1">
        <v>12318.68446</v>
      </c>
      <c r="I15" s="6">
        <f t="shared" si="0"/>
        <v>3.7246731354911987E-2</v>
      </c>
      <c r="J15" s="18"/>
      <c r="K15" s="18"/>
      <c r="L15" s="19">
        <v>210015</v>
      </c>
      <c r="M15" s="19" t="s">
        <v>33</v>
      </c>
      <c r="N15" s="20">
        <v>590598.15397999994</v>
      </c>
      <c r="O15" s="20">
        <v>9679.1663200000003</v>
      </c>
      <c r="P15" s="20">
        <v>12318.68446</v>
      </c>
      <c r="Q15" s="10">
        <f t="shared" si="1"/>
        <v>3.7246731354911987E-2</v>
      </c>
    </row>
    <row r="16" spans="1:17" x14ac:dyDescent="0.25">
      <c r="A16">
        <v>2020</v>
      </c>
      <c r="B16" s="17">
        <v>210016</v>
      </c>
      <c r="C16" s="17" t="s">
        <v>71</v>
      </c>
      <c r="D16" s="17" t="s">
        <v>20</v>
      </c>
      <c r="E16" s="17" t="s">
        <v>21</v>
      </c>
      <c r="F16" s="14">
        <v>328724.80000000005</v>
      </c>
      <c r="G16" s="14">
        <v>12814.073</v>
      </c>
      <c r="H16" s="14">
        <v>9248.4451300000001</v>
      </c>
      <c r="I16" s="6">
        <f t="shared" si="0"/>
        <v>6.711546597640336E-2</v>
      </c>
      <c r="J16" s="18"/>
      <c r="K16" s="18"/>
      <c r="L16" s="19">
        <v>210016</v>
      </c>
      <c r="M16" s="19" t="s">
        <v>71</v>
      </c>
      <c r="N16" s="20">
        <v>328724.80000000005</v>
      </c>
      <c r="O16" s="20">
        <v>12814.073</v>
      </c>
      <c r="P16" s="20">
        <v>9248.4451300000001</v>
      </c>
      <c r="Q16" s="10">
        <f t="shared" si="1"/>
        <v>6.711546597640336E-2</v>
      </c>
    </row>
    <row r="17" spans="1:17" x14ac:dyDescent="0.25">
      <c r="A17">
        <v>2020</v>
      </c>
      <c r="B17" s="18">
        <v>210017</v>
      </c>
      <c r="C17" s="18" t="s">
        <v>34</v>
      </c>
      <c r="D17" s="18" t="s">
        <v>20</v>
      </c>
      <c r="E17" s="18" t="s">
        <v>21</v>
      </c>
      <c r="F17" s="1">
        <v>59967.874299999996</v>
      </c>
      <c r="G17" s="1">
        <v>839.43299999999999</v>
      </c>
      <c r="H17" s="1">
        <v>3088.0766558038108</v>
      </c>
      <c r="I17" s="6">
        <f t="shared" si="0"/>
        <v>6.5493561371806217E-2</v>
      </c>
      <c r="J17" s="18"/>
      <c r="K17" s="18"/>
      <c r="L17" s="19">
        <v>210017</v>
      </c>
      <c r="M17" s="19" t="s">
        <v>34</v>
      </c>
      <c r="N17" s="20">
        <v>59967.874299999996</v>
      </c>
      <c r="O17" s="20">
        <v>839.43299999999999</v>
      </c>
      <c r="P17" s="20">
        <v>3088.0766558038108</v>
      </c>
      <c r="Q17" s="10">
        <f t="shared" si="1"/>
        <v>6.5493561371806217E-2</v>
      </c>
    </row>
    <row r="18" spans="1:17" x14ac:dyDescent="0.25">
      <c r="A18">
        <v>2020</v>
      </c>
      <c r="B18" s="18">
        <v>210018</v>
      </c>
      <c r="C18" s="18" t="s">
        <v>35</v>
      </c>
      <c r="D18" s="18" t="s">
        <v>20</v>
      </c>
      <c r="E18" s="18" t="s">
        <v>21</v>
      </c>
      <c r="F18" s="1">
        <v>183546.86325999998</v>
      </c>
      <c r="G18" s="1">
        <v>3583.8979700000009</v>
      </c>
      <c r="H18" s="1">
        <v>3193.6384499999999</v>
      </c>
      <c r="I18" s="6">
        <f t="shared" si="0"/>
        <v>3.6925373169681489E-2</v>
      </c>
      <c r="J18" s="18"/>
      <c r="K18" s="18"/>
      <c r="L18" s="19">
        <v>210018</v>
      </c>
      <c r="M18" s="19" t="s">
        <v>35</v>
      </c>
      <c r="N18" s="20">
        <v>183546.86325999998</v>
      </c>
      <c r="O18" s="20">
        <v>3583.8979700000009</v>
      </c>
      <c r="P18" s="20">
        <v>3193.6384499999999</v>
      </c>
      <c r="Q18" s="10">
        <f t="shared" si="1"/>
        <v>3.6925373169681489E-2</v>
      </c>
    </row>
    <row r="19" spans="1:17" x14ac:dyDescent="0.25">
      <c r="A19">
        <v>2020</v>
      </c>
      <c r="B19" s="18">
        <v>210019</v>
      </c>
      <c r="C19" s="18" t="s">
        <v>36</v>
      </c>
      <c r="D19" s="18" t="s">
        <v>20</v>
      </c>
      <c r="E19" s="18" t="s">
        <v>21</v>
      </c>
      <c r="F19" s="1">
        <v>460021.446</v>
      </c>
      <c r="G19" s="1">
        <v>5947.5</v>
      </c>
      <c r="H19" s="1">
        <v>13045.9</v>
      </c>
      <c r="I19" s="6">
        <f t="shared" si="0"/>
        <v>4.1288075078134513E-2</v>
      </c>
      <c r="J19" s="18"/>
      <c r="K19" s="18"/>
      <c r="L19" s="19">
        <v>210019</v>
      </c>
      <c r="M19" s="19" t="s">
        <v>36</v>
      </c>
      <c r="N19" s="20">
        <v>460021.446</v>
      </c>
      <c r="O19" s="20">
        <v>5947.5</v>
      </c>
      <c r="P19" s="20">
        <v>13045.9</v>
      </c>
      <c r="Q19" s="10">
        <f t="shared" si="1"/>
        <v>4.1288075078134513E-2</v>
      </c>
    </row>
    <row r="20" spans="1:17" x14ac:dyDescent="0.25">
      <c r="A20">
        <v>2020</v>
      </c>
      <c r="B20" s="18">
        <v>210022</v>
      </c>
      <c r="C20" s="18" t="s">
        <v>37</v>
      </c>
      <c r="D20" s="18" t="s">
        <v>20</v>
      </c>
      <c r="E20" s="18" t="s">
        <v>21</v>
      </c>
      <c r="F20" s="1">
        <v>323439.29063</v>
      </c>
      <c r="G20" s="1">
        <v>8006.0940000000001</v>
      </c>
      <c r="H20" s="1">
        <v>4768.8959999999997</v>
      </c>
      <c r="I20" s="6">
        <f t="shared" si="0"/>
        <v>3.9497334956172699E-2</v>
      </c>
      <c r="J20" s="18"/>
      <c r="K20" s="18"/>
      <c r="L20" s="19">
        <v>210022</v>
      </c>
      <c r="M20" s="19" t="s">
        <v>37</v>
      </c>
      <c r="N20" s="20">
        <v>323439.29063</v>
      </c>
      <c r="O20" s="20">
        <v>8006.0940000000001</v>
      </c>
      <c r="P20" s="20">
        <v>4768.8959999999997</v>
      </c>
      <c r="Q20" s="10">
        <f t="shared" si="1"/>
        <v>3.9497334956172699E-2</v>
      </c>
    </row>
    <row r="21" spans="1:17" x14ac:dyDescent="0.25">
      <c r="A21">
        <v>2020</v>
      </c>
      <c r="B21" s="18">
        <v>210023</v>
      </c>
      <c r="C21" s="18" t="s">
        <v>38</v>
      </c>
      <c r="D21" s="18" t="s">
        <v>20</v>
      </c>
      <c r="E21" s="18" t="s">
        <v>21</v>
      </c>
      <c r="F21" s="1">
        <v>640390.9</v>
      </c>
      <c r="G21" s="1">
        <v>16310.3</v>
      </c>
      <c r="H21" s="1">
        <v>4665</v>
      </c>
      <c r="I21" s="6">
        <f t="shared" si="0"/>
        <v>3.2753900781538274E-2</v>
      </c>
      <c r="J21" s="18"/>
      <c r="K21" s="18"/>
      <c r="L21" s="19">
        <v>210023</v>
      </c>
      <c r="M21" s="19" t="s">
        <v>38</v>
      </c>
      <c r="N21" s="20">
        <v>640390.9</v>
      </c>
      <c r="O21" s="20">
        <v>16310.3</v>
      </c>
      <c r="P21" s="20">
        <v>4665</v>
      </c>
      <c r="Q21" s="10">
        <f t="shared" si="1"/>
        <v>3.2753900781538274E-2</v>
      </c>
    </row>
    <row r="22" spans="1:17" x14ac:dyDescent="0.25">
      <c r="A22">
        <v>2020</v>
      </c>
      <c r="B22" s="18">
        <v>210024</v>
      </c>
      <c r="C22" s="18" t="s">
        <v>39</v>
      </c>
      <c r="D22" s="18" t="s">
        <v>20</v>
      </c>
      <c r="E22" s="18" t="s">
        <v>21</v>
      </c>
      <c r="F22" s="1">
        <v>431562.93428000004</v>
      </c>
      <c r="G22" s="1">
        <v>3028.9097599999996</v>
      </c>
      <c r="H22" s="1">
        <v>9977.6611499999999</v>
      </c>
      <c r="I22" s="6">
        <f t="shared" si="0"/>
        <v>3.0138294734925672E-2</v>
      </c>
      <c r="J22" s="18"/>
      <c r="K22" s="18"/>
      <c r="L22" s="19">
        <v>210024</v>
      </c>
      <c r="M22" s="19" t="s">
        <v>39</v>
      </c>
      <c r="N22" s="20">
        <v>431562.93428000004</v>
      </c>
      <c r="O22" s="20">
        <v>3028.9097599999996</v>
      </c>
      <c r="P22" s="20">
        <v>9977.6611499999999</v>
      </c>
      <c r="Q22" s="10">
        <f t="shared" si="1"/>
        <v>3.0138294734925672E-2</v>
      </c>
    </row>
    <row r="23" spans="1:17" x14ac:dyDescent="0.25">
      <c r="A23">
        <v>2020</v>
      </c>
      <c r="B23" s="17">
        <v>210027</v>
      </c>
      <c r="C23" s="17" t="s">
        <v>72</v>
      </c>
      <c r="D23" s="17" t="s">
        <v>20</v>
      </c>
      <c r="E23" s="17" t="s">
        <v>21</v>
      </c>
      <c r="F23" s="14">
        <v>317291.5</v>
      </c>
      <c r="G23" s="14">
        <v>2754.1</v>
      </c>
      <c r="H23" s="14">
        <v>12451.7</v>
      </c>
      <c r="I23" s="6">
        <f t="shared" si="0"/>
        <v>4.7923754654631473E-2</v>
      </c>
      <c r="J23" s="18"/>
      <c r="K23" s="18"/>
      <c r="L23" s="19">
        <v>210027</v>
      </c>
      <c r="M23" s="19" t="s">
        <v>72</v>
      </c>
      <c r="N23" s="20">
        <v>317291.5</v>
      </c>
      <c r="O23" s="20">
        <v>2754.1</v>
      </c>
      <c r="P23" s="20">
        <v>12451.7</v>
      </c>
      <c r="Q23" s="10">
        <f t="shared" si="1"/>
        <v>4.7923754654631473E-2</v>
      </c>
    </row>
    <row r="24" spans="1:17" x14ac:dyDescent="0.25">
      <c r="A24">
        <v>2020</v>
      </c>
      <c r="B24" s="18">
        <v>210028</v>
      </c>
      <c r="C24" s="18" t="s">
        <v>40</v>
      </c>
      <c r="D24" s="18" t="s">
        <v>20</v>
      </c>
      <c r="E24" s="18" t="s">
        <v>21</v>
      </c>
      <c r="F24" s="1">
        <v>199026.19500000001</v>
      </c>
      <c r="G24" s="1">
        <v>2453.5099399999999</v>
      </c>
      <c r="H24" s="1">
        <v>4539.6561199999996</v>
      </c>
      <c r="I24" s="6">
        <f t="shared" si="0"/>
        <v>3.5136912806879514E-2</v>
      </c>
      <c r="J24" s="18"/>
      <c r="K24" s="18"/>
      <c r="L24" s="19">
        <v>210028</v>
      </c>
      <c r="M24" s="19" t="s">
        <v>40</v>
      </c>
      <c r="N24" s="20">
        <v>199026.19500000001</v>
      </c>
      <c r="O24" s="20">
        <v>2453.5099399999999</v>
      </c>
      <c r="P24" s="20">
        <v>4539.6561199999996</v>
      </c>
      <c r="Q24" s="10">
        <f t="shared" si="1"/>
        <v>3.5136912806879514E-2</v>
      </c>
    </row>
    <row r="25" spans="1:17" x14ac:dyDescent="0.25">
      <c r="A25">
        <v>2020</v>
      </c>
      <c r="B25" s="18">
        <v>210029</v>
      </c>
      <c r="C25" s="18" t="s">
        <v>41</v>
      </c>
      <c r="D25" s="18" t="s">
        <v>20</v>
      </c>
      <c r="E25" s="18" t="s">
        <v>21</v>
      </c>
      <c r="F25" s="1">
        <v>666316.47839999991</v>
      </c>
      <c r="G25" s="1">
        <v>13055</v>
      </c>
      <c r="H25" s="1">
        <v>21680</v>
      </c>
      <c r="I25" s="6">
        <f t="shared" si="0"/>
        <v>5.2129882910006697E-2</v>
      </c>
      <c r="J25" s="18"/>
      <c r="K25" s="18"/>
      <c r="L25" s="19">
        <v>210029</v>
      </c>
      <c r="M25" s="19" t="s">
        <v>41</v>
      </c>
      <c r="N25" s="20">
        <v>666316.47839999991</v>
      </c>
      <c r="O25" s="20">
        <v>13055</v>
      </c>
      <c r="P25" s="20">
        <v>21680</v>
      </c>
      <c r="Q25" s="10">
        <f t="shared" si="1"/>
        <v>5.2129882910006697E-2</v>
      </c>
    </row>
    <row r="26" spans="1:17" x14ac:dyDescent="0.25">
      <c r="A26">
        <v>2020</v>
      </c>
      <c r="B26" s="18">
        <v>210030</v>
      </c>
      <c r="C26" s="18" t="s">
        <v>42</v>
      </c>
      <c r="D26" s="18" t="s">
        <v>20</v>
      </c>
      <c r="E26" s="18" t="s">
        <v>21</v>
      </c>
      <c r="F26" s="1">
        <v>44652.158070000005</v>
      </c>
      <c r="G26" s="1">
        <v>2119.6591400000002</v>
      </c>
      <c r="H26" s="1">
        <v>624.74164000000007</v>
      </c>
      <c r="I26" s="6">
        <f t="shared" si="0"/>
        <v>6.1461772479119062E-2</v>
      </c>
      <c r="J26" s="18"/>
      <c r="K26" s="18"/>
      <c r="L26" s="19">
        <v>210030</v>
      </c>
      <c r="M26" s="19" t="s">
        <v>42</v>
      </c>
      <c r="N26" s="20">
        <v>44652.158070000005</v>
      </c>
      <c r="O26" s="20">
        <v>2119.6591400000002</v>
      </c>
      <c r="P26" s="20">
        <v>624.74164000000007</v>
      </c>
      <c r="Q26" s="10">
        <f t="shared" si="1"/>
        <v>6.1461772479119062E-2</v>
      </c>
    </row>
    <row r="27" spans="1:17" x14ac:dyDescent="0.25">
      <c r="A27">
        <v>2020</v>
      </c>
      <c r="B27" s="18">
        <v>210032</v>
      </c>
      <c r="C27" s="18" t="s">
        <v>43</v>
      </c>
      <c r="D27" s="18" t="s">
        <v>20</v>
      </c>
      <c r="E27" s="18" t="s">
        <v>21</v>
      </c>
      <c r="F27" s="1">
        <v>163369.09999999998</v>
      </c>
      <c r="G27" s="1">
        <v>8406.928670000003</v>
      </c>
      <c r="H27" s="1">
        <v>1429.9</v>
      </c>
      <c r="I27" s="6">
        <f t="shared" si="0"/>
        <v>6.0212296388974441E-2</v>
      </c>
      <c r="J27" s="18"/>
      <c r="K27" s="18"/>
      <c r="L27" s="19">
        <v>210032</v>
      </c>
      <c r="M27" s="19" t="s">
        <v>43</v>
      </c>
      <c r="N27" s="20">
        <v>163369.09999999998</v>
      </c>
      <c r="O27" s="20">
        <v>8406.928670000003</v>
      </c>
      <c r="P27" s="20">
        <v>1429.9</v>
      </c>
      <c r="Q27" s="10">
        <f t="shared" si="1"/>
        <v>6.0212296388974441E-2</v>
      </c>
    </row>
    <row r="28" spans="1:17" x14ac:dyDescent="0.25">
      <c r="A28">
        <v>2020</v>
      </c>
      <c r="B28" s="18">
        <v>210033</v>
      </c>
      <c r="C28" s="18" t="s">
        <v>44</v>
      </c>
      <c r="D28" s="18" t="s">
        <v>20</v>
      </c>
      <c r="E28" s="18" t="s">
        <v>21</v>
      </c>
      <c r="F28" s="1">
        <v>231744.22</v>
      </c>
      <c r="G28" s="1">
        <v>7566.8515200000002</v>
      </c>
      <c r="H28" s="1">
        <v>503.78200000000004</v>
      </c>
      <c r="I28" s="6">
        <f t="shared" si="0"/>
        <v>3.48256086818476E-2</v>
      </c>
      <c r="J28" s="18"/>
      <c r="K28" s="18"/>
      <c r="L28" s="19">
        <v>210033</v>
      </c>
      <c r="M28" s="19" t="s">
        <v>44</v>
      </c>
      <c r="N28" s="20">
        <v>231744.22</v>
      </c>
      <c r="O28" s="20">
        <v>7566.8515200000002</v>
      </c>
      <c r="P28" s="20">
        <v>503.78200000000004</v>
      </c>
      <c r="Q28" s="10">
        <f t="shared" si="1"/>
        <v>3.48256086818476E-2</v>
      </c>
    </row>
    <row r="29" spans="1:17" x14ac:dyDescent="0.25">
      <c r="A29">
        <v>2020</v>
      </c>
      <c r="B29" s="18">
        <v>210034</v>
      </c>
      <c r="C29" s="18" t="s">
        <v>45</v>
      </c>
      <c r="D29" s="18" t="s">
        <v>20</v>
      </c>
      <c r="E29" s="18" t="s">
        <v>21</v>
      </c>
      <c r="F29" s="1">
        <v>183866.23009999999</v>
      </c>
      <c r="G29" s="1">
        <v>3693.6618799999997</v>
      </c>
      <c r="H29" s="1">
        <v>5448.2135900000003</v>
      </c>
      <c r="I29" s="6">
        <f t="shared" si="0"/>
        <v>4.9720252952529534E-2</v>
      </c>
      <c r="J29" s="18"/>
      <c r="K29" s="18"/>
      <c r="L29" s="19">
        <v>210034</v>
      </c>
      <c r="M29" s="19" t="s">
        <v>45</v>
      </c>
      <c r="N29" s="20">
        <v>183866.23009999999</v>
      </c>
      <c r="O29" s="20">
        <v>3693.6618799999997</v>
      </c>
      <c r="P29" s="20">
        <v>5448.2135900000003</v>
      </c>
      <c r="Q29" s="10">
        <f t="shared" si="1"/>
        <v>4.9720252952529534E-2</v>
      </c>
    </row>
    <row r="30" spans="1:17" x14ac:dyDescent="0.25">
      <c r="A30">
        <v>2020</v>
      </c>
      <c r="B30" s="18">
        <v>210035</v>
      </c>
      <c r="C30" s="18" t="s">
        <v>46</v>
      </c>
      <c r="D30" s="18" t="s">
        <v>20</v>
      </c>
      <c r="E30" s="18" t="s">
        <v>21</v>
      </c>
      <c r="F30" s="1">
        <v>155189.52922</v>
      </c>
      <c r="G30" s="1">
        <v>8565</v>
      </c>
      <c r="H30" s="1">
        <v>1088</v>
      </c>
      <c r="I30" s="6">
        <f t="shared" si="0"/>
        <v>6.2201361448269495E-2</v>
      </c>
      <c r="J30" s="18"/>
      <c r="K30" s="18"/>
      <c r="L30" s="19">
        <v>210035</v>
      </c>
      <c r="M30" s="19" t="s">
        <v>46</v>
      </c>
      <c r="N30" s="20">
        <v>155189.52922</v>
      </c>
      <c r="O30" s="20">
        <v>8565</v>
      </c>
      <c r="P30" s="20">
        <v>1088</v>
      </c>
      <c r="Q30" s="10">
        <f t="shared" si="1"/>
        <v>6.2201361448269495E-2</v>
      </c>
    </row>
    <row r="31" spans="1:17" x14ac:dyDescent="0.25">
      <c r="A31">
        <v>2020</v>
      </c>
      <c r="B31" s="18">
        <v>210037</v>
      </c>
      <c r="C31" s="18" t="s">
        <v>47</v>
      </c>
      <c r="D31" s="18" t="s">
        <v>20</v>
      </c>
      <c r="E31" s="18" t="s">
        <v>21</v>
      </c>
      <c r="F31" s="1">
        <v>237513.52653999999</v>
      </c>
      <c r="G31" s="1">
        <v>5397.7530000000006</v>
      </c>
      <c r="H31" s="1">
        <v>2913.1053100000004</v>
      </c>
      <c r="I31" s="6">
        <f t="shared" si="0"/>
        <v>3.4991094743399204E-2</v>
      </c>
      <c r="J31" s="18"/>
      <c r="K31" s="18"/>
      <c r="L31" s="19">
        <v>210037</v>
      </c>
      <c r="M31" s="19" t="s">
        <v>47</v>
      </c>
      <c r="N31" s="20">
        <v>237513.52653999999</v>
      </c>
      <c r="O31" s="20">
        <v>5397.7530000000006</v>
      </c>
      <c r="P31" s="20">
        <v>2913.1053100000004</v>
      </c>
      <c r="Q31" s="10">
        <f t="shared" si="1"/>
        <v>3.4991094743399204E-2</v>
      </c>
    </row>
    <row r="32" spans="1:17" x14ac:dyDescent="0.25">
      <c r="A32">
        <v>2020</v>
      </c>
      <c r="B32" s="18">
        <v>210038</v>
      </c>
      <c r="C32" s="18" t="s">
        <v>48</v>
      </c>
      <c r="D32" s="18" t="s">
        <v>20</v>
      </c>
      <c r="E32" s="18" t="s">
        <v>21</v>
      </c>
      <c r="F32" s="1">
        <v>216538.48934</v>
      </c>
      <c r="G32" s="1">
        <v>5870</v>
      </c>
      <c r="H32" s="1">
        <v>3763</v>
      </c>
      <c r="I32" s="6">
        <f t="shared" si="0"/>
        <v>4.448631755657375E-2</v>
      </c>
      <c r="J32" s="18"/>
      <c r="K32" s="18"/>
      <c r="L32" s="19">
        <v>210038</v>
      </c>
      <c r="M32" s="19" t="s">
        <v>48</v>
      </c>
      <c r="N32" s="20">
        <v>216538.48934</v>
      </c>
      <c r="O32" s="20">
        <v>5870</v>
      </c>
      <c r="P32" s="20">
        <v>3763</v>
      </c>
      <c r="Q32" s="10">
        <f t="shared" si="1"/>
        <v>4.448631755657375E-2</v>
      </c>
    </row>
    <row r="33" spans="1:17" x14ac:dyDescent="0.25">
      <c r="A33">
        <v>2020</v>
      </c>
      <c r="B33" s="18">
        <v>210039</v>
      </c>
      <c r="C33" s="18" t="s">
        <v>49</v>
      </c>
      <c r="D33" s="18" t="s">
        <v>20</v>
      </c>
      <c r="E33" s="18" t="s">
        <v>21</v>
      </c>
      <c r="F33" s="1">
        <v>157018.4</v>
      </c>
      <c r="G33" s="1">
        <v>2888.8335899999997</v>
      </c>
      <c r="H33" s="1">
        <v>2092.0259999999998</v>
      </c>
      <c r="I33" s="6">
        <f t="shared" si="0"/>
        <v>3.1721502639181144E-2</v>
      </c>
      <c r="J33" s="18"/>
      <c r="K33" s="18"/>
      <c r="L33" s="19">
        <v>210039</v>
      </c>
      <c r="M33" s="19" t="s">
        <v>49</v>
      </c>
      <c r="N33" s="20">
        <v>157018.4</v>
      </c>
      <c r="O33" s="20">
        <v>2888.8335899999997</v>
      </c>
      <c r="P33" s="20">
        <v>2092.0259999999998</v>
      </c>
      <c r="Q33" s="10">
        <f t="shared" si="1"/>
        <v>3.1721502639181144E-2</v>
      </c>
    </row>
    <row r="34" spans="1:17" x14ac:dyDescent="0.25">
      <c r="A34">
        <v>2020</v>
      </c>
      <c r="B34" s="18">
        <v>210040</v>
      </c>
      <c r="C34" s="18" t="s">
        <v>50</v>
      </c>
      <c r="D34" s="18" t="s">
        <v>20</v>
      </c>
      <c r="E34" s="18" t="s">
        <v>21</v>
      </c>
      <c r="F34" s="1">
        <v>268079.10889999999</v>
      </c>
      <c r="G34" s="1">
        <v>15552.288259999999</v>
      </c>
      <c r="H34" s="1">
        <v>1929.6879999999999</v>
      </c>
      <c r="I34" s="6">
        <f t="shared" si="0"/>
        <v>6.5212005261182815E-2</v>
      </c>
      <c r="J34" s="18"/>
      <c r="K34" s="18"/>
      <c r="L34" s="19">
        <v>210040</v>
      </c>
      <c r="M34" s="19" t="s">
        <v>50</v>
      </c>
      <c r="N34" s="20">
        <v>268079.10889999999</v>
      </c>
      <c r="O34" s="20">
        <v>15552.288259999999</v>
      </c>
      <c r="P34" s="20">
        <v>1929.6879999999999</v>
      </c>
      <c r="Q34" s="10">
        <f t="shared" si="1"/>
        <v>6.5212005261182815E-2</v>
      </c>
    </row>
    <row r="35" spans="1:17" x14ac:dyDescent="0.25">
      <c r="A35">
        <v>2020</v>
      </c>
      <c r="B35" s="18">
        <v>210043</v>
      </c>
      <c r="C35" s="18" t="s">
        <v>51</v>
      </c>
      <c r="D35" s="18" t="s">
        <v>20</v>
      </c>
      <c r="E35" s="18" t="s">
        <v>21</v>
      </c>
      <c r="F35" s="1">
        <v>438784.13477999996</v>
      </c>
      <c r="G35" s="1">
        <v>18716</v>
      </c>
      <c r="H35" s="1">
        <v>6375.0000000000009</v>
      </c>
      <c r="I35" s="6">
        <f t="shared" ref="I35:I66" si="2">(G35+H35)/F35</f>
        <v>5.7183015544945044E-2</v>
      </c>
      <c r="J35" s="18"/>
      <c r="K35" s="18"/>
      <c r="L35" s="19">
        <v>210043</v>
      </c>
      <c r="M35" s="19" t="s">
        <v>51</v>
      </c>
      <c r="N35" s="20">
        <v>438784.13477999996</v>
      </c>
      <c r="O35" s="20">
        <v>18716</v>
      </c>
      <c r="P35" s="20">
        <v>6375.0000000000009</v>
      </c>
      <c r="Q35" s="10">
        <f t="shared" si="1"/>
        <v>5.7183015544945044E-2</v>
      </c>
    </row>
    <row r="36" spans="1:17" x14ac:dyDescent="0.25">
      <c r="A36">
        <v>2020</v>
      </c>
      <c r="B36" s="18">
        <v>210044</v>
      </c>
      <c r="C36" s="18" t="s">
        <v>52</v>
      </c>
      <c r="D36" s="18" t="s">
        <v>20</v>
      </c>
      <c r="E36" s="18" t="s">
        <v>21</v>
      </c>
      <c r="F36" s="1">
        <v>472544.39905000001</v>
      </c>
      <c r="G36" s="1">
        <v>11655</v>
      </c>
      <c r="H36" s="1">
        <v>2193</v>
      </c>
      <c r="I36" s="6">
        <f t="shared" si="2"/>
        <v>2.9305182809996104E-2</v>
      </c>
      <c r="J36" s="18"/>
      <c r="K36" s="18"/>
      <c r="L36" s="19">
        <v>210044</v>
      </c>
      <c r="M36" s="19" t="s">
        <v>52</v>
      </c>
      <c r="N36" s="20">
        <v>472544.39905000001</v>
      </c>
      <c r="O36" s="20">
        <v>11655</v>
      </c>
      <c r="P36" s="20">
        <v>2193</v>
      </c>
      <c r="Q36" s="10">
        <f t="shared" si="1"/>
        <v>2.9305182809996104E-2</v>
      </c>
    </row>
    <row r="37" spans="1:17" x14ac:dyDescent="0.25">
      <c r="A37">
        <v>2020</v>
      </c>
      <c r="B37" s="18">
        <v>210048</v>
      </c>
      <c r="C37" s="18" t="s">
        <v>53</v>
      </c>
      <c r="D37" s="18" t="s">
        <v>20</v>
      </c>
      <c r="E37" s="18" t="s">
        <v>21</v>
      </c>
      <c r="F37" s="1">
        <v>300728.77473999996</v>
      </c>
      <c r="G37" s="1">
        <v>11078</v>
      </c>
      <c r="H37" s="1">
        <v>4679</v>
      </c>
      <c r="I37" s="6">
        <f t="shared" si="2"/>
        <v>5.2396050273616067E-2</v>
      </c>
      <c r="J37" s="18"/>
      <c r="K37" s="18"/>
      <c r="L37" s="19">
        <v>210048</v>
      </c>
      <c r="M37" s="19" t="s">
        <v>53</v>
      </c>
      <c r="N37" s="20">
        <v>300728.77473999996</v>
      </c>
      <c r="O37" s="20">
        <v>11078</v>
      </c>
      <c r="P37" s="20">
        <v>4679</v>
      </c>
      <c r="Q37" s="10">
        <f t="shared" si="1"/>
        <v>5.2396050273616067E-2</v>
      </c>
    </row>
    <row r="38" spans="1:17" x14ac:dyDescent="0.25">
      <c r="A38">
        <v>2020</v>
      </c>
      <c r="B38" s="18">
        <v>210049</v>
      </c>
      <c r="C38" s="18" t="s">
        <v>54</v>
      </c>
      <c r="D38" s="18" t="s">
        <v>20</v>
      </c>
      <c r="E38" s="18" t="s">
        <v>21</v>
      </c>
      <c r="F38" s="1">
        <v>312240.52045999997</v>
      </c>
      <c r="G38" s="1">
        <v>14879.256062000002</v>
      </c>
      <c r="H38" s="1">
        <v>3918.0000000000005</v>
      </c>
      <c r="I38" s="6">
        <f t="shared" si="2"/>
        <v>6.0201206538816457E-2</v>
      </c>
      <c r="J38" s="18"/>
      <c r="K38" s="18"/>
      <c r="L38" s="19">
        <v>210049</v>
      </c>
      <c r="M38" s="19" t="s">
        <v>54</v>
      </c>
      <c r="N38" s="20">
        <v>312240.52045999997</v>
      </c>
      <c r="O38" s="20">
        <v>14879.256062000002</v>
      </c>
      <c r="P38" s="20">
        <v>3918.0000000000005</v>
      </c>
      <c r="Q38" s="10">
        <f t="shared" si="1"/>
        <v>6.0201206538816457E-2</v>
      </c>
    </row>
    <row r="39" spans="1:17" x14ac:dyDescent="0.25">
      <c r="A39">
        <v>2020</v>
      </c>
      <c r="B39" s="18">
        <v>210051</v>
      </c>
      <c r="C39" s="18" t="s">
        <v>55</v>
      </c>
      <c r="D39" s="18" t="s">
        <v>20</v>
      </c>
      <c r="E39" s="18" t="s">
        <v>21</v>
      </c>
      <c r="F39" s="1">
        <v>256642.31363999998</v>
      </c>
      <c r="G39" s="1">
        <v>8176.9529999999986</v>
      </c>
      <c r="H39" s="1">
        <v>9425.6491499999993</v>
      </c>
      <c r="I39" s="6">
        <f t="shared" si="2"/>
        <v>6.8588074586530212E-2</v>
      </c>
      <c r="J39" s="18"/>
      <c r="K39" s="18"/>
      <c r="L39" s="19">
        <v>210051</v>
      </c>
      <c r="M39" s="19" t="s">
        <v>55</v>
      </c>
      <c r="N39" s="20">
        <v>256642.31363999998</v>
      </c>
      <c r="O39" s="20">
        <v>8176.9529999999986</v>
      </c>
      <c r="P39" s="20">
        <v>9425.6491499999993</v>
      </c>
      <c r="Q39" s="10">
        <f t="shared" si="1"/>
        <v>6.8588074586530212E-2</v>
      </c>
    </row>
    <row r="40" spans="1:17" x14ac:dyDescent="0.25">
      <c r="A40">
        <v>2020</v>
      </c>
      <c r="B40" s="18">
        <v>210055</v>
      </c>
      <c r="C40" s="18" t="s">
        <v>56</v>
      </c>
      <c r="D40" s="18" t="s">
        <v>20</v>
      </c>
      <c r="E40" s="18" t="s">
        <v>21</v>
      </c>
      <c r="F40" s="1">
        <v>31679.107449999996</v>
      </c>
      <c r="G40" s="1">
        <v>2736</v>
      </c>
      <c r="H40" s="1">
        <v>1220</v>
      </c>
      <c r="I40" s="6">
        <f t="shared" si="2"/>
        <v>0.1248772556563932</v>
      </c>
      <c r="J40" s="18"/>
      <c r="K40" s="18"/>
      <c r="L40" s="19">
        <v>210056</v>
      </c>
      <c r="M40" s="19" t="s">
        <v>57</v>
      </c>
      <c r="N40" s="20">
        <v>269019.86725999997</v>
      </c>
      <c r="O40" s="20">
        <v>4986.5631000000003</v>
      </c>
      <c r="P40" s="20">
        <v>7178.7028200000004</v>
      </c>
      <c r="Q40" s="10">
        <f t="shared" si="1"/>
        <v>4.5220697058193926E-2</v>
      </c>
    </row>
    <row r="41" spans="1:17" x14ac:dyDescent="0.25">
      <c r="A41">
        <v>2020</v>
      </c>
      <c r="B41" s="18">
        <v>210056</v>
      </c>
      <c r="C41" s="18" t="s">
        <v>57</v>
      </c>
      <c r="D41" s="18" t="s">
        <v>20</v>
      </c>
      <c r="E41" s="18" t="s">
        <v>21</v>
      </c>
      <c r="F41" s="1">
        <v>269019.86725999997</v>
      </c>
      <c r="G41" s="1">
        <v>4986.5631000000003</v>
      </c>
      <c r="H41" s="1">
        <v>7178.7028200000004</v>
      </c>
      <c r="I41" s="6">
        <f t="shared" si="2"/>
        <v>4.5220697058193926E-2</v>
      </c>
      <c r="J41" s="18"/>
      <c r="K41" s="18"/>
      <c r="L41" s="19">
        <v>210057</v>
      </c>
      <c r="M41" s="19" t="s">
        <v>73</v>
      </c>
      <c r="N41" s="20">
        <v>474518.9</v>
      </c>
      <c r="O41" s="20">
        <v>19463.813000000002</v>
      </c>
      <c r="P41" s="20">
        <v>11221.258999999998</v>
      </c>
      <c r="Q41" s="10">
        <f t="shared" si="1"/>
        <v>6.4665647669671325E-2</v>
      </c>
    </row>
    <row r="42" spans="1:17" x14ac:dyDescent="0.25">
      <c r="A42">
        <v>2020</v>
      </c>
      <c r="B42" s="17">
        <v>210057</v>
      </c>
      <c r="C42" s="17" t="s">
        <v>73</v>
      </c>
      <c r="D42" s="17" t="s">
        <v>20</v>
      </c>
      <c r="E42" s="17" t="s">
        <v>21</v>
      </c>
      <c r="F42" s="14">
        <v>474518.9</v>
      </c>
      <c r="G42" s="14">
        <v>19463.813000000002</v>
      </c>
      <c r="H42" s="14">
        <v>11221.258999999998</v>
      </c>
      <c r="I42" s="6">
        <f t="shared" si="2"/>
        <v>6.4665647669671325E-2</v>
      </c>
      <c r="J42" s="18"/>
      <c r="K42" s="18"/>
      <c r="L42" s="19">
        <v>210058</v>
      </c>
      <c r="M42" s="19" t="s">
        <v>58</v>
      </c>
      <c r="N42" s="20">
        <v>114262.34122999999</v>
      </c>
      <c r="O42" s="20">
        <v>3135</v>
      </c>
      <c r="P42" s="20">
        <v>1382</v>
      </c>
      <c r="Q42" s="10">
        <f t="shared" si="1"/>
        <v>3.953183482305582E-2</v>
      </c>
    </row>
    <row r="43" spans="1:17" x14ac:dyDescent="0.25">
      <c r="A43">
        <v>2020</v>
      </c>
      <c r="B43" s="18">
        <v>210058</v>
      </c>
      <c r="C43" s="18" t="s">
        <v>58</v>
      </c>
      <c r="D43" s="18" t="s">
        <v>20</v>
      </c>
      <c r="E43" s="18" t="s">
        <v>21</v>
      </c>
      <c r="F43" s="1">
        <v>114262.34122999999</v>
      </c>
      <c r="G43" s="1">
        <v>3135</v>
      </c>
      <c r="H43" s="1">
        <v>1382</v>
      </c>
      <c r="I43" s="6">
        <f t="shared" si="2"/>
        <v>3.953183482305582E-2</v>
      </c>
      <c r="J43" s="18"/>
      <c r="K43" s="18"/>
      <c r="L43" s="19">
        <v>210060</v>
      </c>
      <c r="M43" s="19" t="s">
        <v>74</v>
      </c>
      <c r="N43" s="20">
        <v>53626.5</v>
      </c>
      <c r="O43" s="20">
        <v>3515.9939999999997</v>
      </c>
      <c r="P43" s="20">
        <v>400.37399999999997</v>
      </c>
      <c r="Q43" s="10">
        <f t="shared" si="1"/>
        <v>7.3030460686414361E-2</v>
      </c>
    </row>
    <row r="44" spans="1:17" x14ac:dyDescent="0.25">
      <c r="A44">
        <v>2020</v>
      </c>
      <c r="B44" s="17">
        <v>210060</v>
      </c>
      <c r="C44" s="17" t="s">
        <v>74</v>
      </c>
      <c r="D44" s="17" t="s">
        <v>20</v>
      </c>
      <c r="E44" s="17" t="s">
        <v>21</v>
      </c>
      <c r="F44" s="14">
        <v>53626.5</v>
      </c>
      <c r="G44" s="14">
        <v>3515.9939999999997</v>
      </c>
      <c r="H44" s="14">
        <v>400.37399999999997</v>
      </c>
      <c r="I44" s="6">
        <f t="shared" si="2"/>
        <v>7.3030460686414361E-2</v>
      </c>
      <c r="J44" s="18"/>
      <c r="K44" s="18"/>
      <c r="L44" s="19">
        <v>210061</v>
      </c>
      <c r="M44" s="19" t="s">
        <v>59</v>
      </c>
      <c r="N44" s="20">
        <v>107157.5</v>
      </c>
      <c r="O44" s="20">
        <v>3965</v>
      </c>
      <c r="P44" s="20">
        <v>2080.6999999999998</v>
      </c>
      <c r="Q44" s="10">
        <f t="shared" si="1"/>
        <v>5.6418822760889345E-2</v>
      </c>
    </row>
    <row r="45" spans="1:17" x14ac:dyDescent="0.25">
      <c r="A45">
        <v>2020</v>
      </c>
      <c r="B45" s="18">
        <v>210061</v>
      </c>
      <c r="C45" s="18" t="s">
        <v>59</v>
      </c>
      <c r="D45" s="18" t="s">
        <v>20</v>
      </c>
      <c r="E45" s="18" t="s">
        <v>21</v>
      </c>
      <c r="F45" s="1">
        <v>107157.5</v>
      </c>
      <c r="G45" s="1">
        <v>3965</v>
      </c>
      <c r="H45" s="1">
        <v>2080.6999999999998</v>
      </c>
      <c r="I45" s="6">
        <f t="shared" si="2"/>
        <v>5.6418822760889345E-2</v>
      </c>
      <c r="J45" s="18"/>
      <c r="K45" s="18"/>
      <c r="L45" s="19">
        <v>210062</v>
      </c>
      <c r="M45" s="19" t="s">
        <v>60</v>
      </c>
      <c r="N45" s="20">
        <v>281382.41295999999</v>
      </c>
      <c r="O45" s="20">
        <v>8420.9092200000014</v>
      </c>
      <c r="P45" s="20">
        <v>5442.1466899999996</v>
      </c>
      <c r="Q45" s="10">
        <f t="shared" si="1"/>
        <v>4.9267670158087341E-2</v>
      </c>
    </row>
    <row r="46" spans="1:17" x14ac:dyDescent="0.25">
      <c r="A46">
        <v>2020</v>
      </c>
      <c r="B46" s="18">
        <v>210062</v>
      </c>
      <c r="C46" s="18" t="s">
        <v>60</v>
      </c>
      <c r="D46" s="18" t="s">
        <v>20</v>
      </c>
      <c r="E46" s="18" t="s">
        <v>21</v>
      </c>
      <c r="F46" s="1">
        <v>281382.41295999999</v>
      </c>
      <c r="G46" s="1">
        <v>8420.9092200000014</v>
      </c>
      <c r="H46" s="1">
        <v>5442.1466899999996</v>
      </c>
      <c r="I46" s="6">
        <f t="shared" si="2"/>
        <v>4.9267670158087341E-2</v>
      </c>
      <c r="J46" s="18"/>
      <c r="K46" s="18"/>
      <c r="L46" s="19">
        <v>210063</v>
      </c>
      <c r="M46" s="19" t="s">
        <v>61</v>
      </c>
      <c r="N46" s="20">
        <v>372898.28602000012</v>
      </c>
      <c r="O46" s="20">
        <v>6330.7381799999994</v>
      </c>
      <c r="P46" s="20">
        <v>7456.7917199999993</v>
      </c>
      <c r="Q46" s="10">
        <f t="shared" si="1"/>
        <v>3.6973969623610749E-2</v>
      </c>
    </row>
    <row r="47" spans="1:17" x14ac:dyDescent="0.25">
      <c r="A47">
        <v>2020</v>
      </c>
      <c r="B47" s="18">
        <v>210063</v>
      </c>
      <c r="C47" s="18" t="s">
        <v>61</v>
      </c>
      <c r="D47" s="18" t="s">
        <v>20</v>
      </c>
      <c r="E47" s="18" t="s">
        <v>21</v>
      </c>
      <c r="F47" s="1">
        <v>372898.28602000012</v>
      </c>
      <c r="G47" s="1">
        <v>6330.7381799999994</v>
      </c>
      <c r="H47" s="1">
        <v>7456.7917199999993</v>
      </c>
      <c r="I47" s="6">
        <f t="shared" si="2"/>
        <v>3.6973969623610749E-2</v>
      </c>
      <c r="J47" s="18"/>
      <c r="K47" s="18"/>
      <c r="L47" s="19">
        <v>210064</v>
      </c>
      <c r="M47" s="19" t="s">
        <v>62</v>
      </c>
      <c r="N47" s="20">
        <v>63226.315219999997</v>
      </c>
      <c r="O47" s="20">
        <v>2097.076</v>
      </c>
      <c r="P47" s="20">
        <v>936.02</v>
      </c>
      <c r="Q47" s="10">
        <f t="shared" si="1"/>
        <v>4.7972050710944472E-2</v>
      </c>
    </row>
    <row r="48" spans="1:17" x14ac:dyDescent="0.25">
      <c r="A48">
        <v>2020</v>
      </c>
      <c r="B48" s="18">
        <v>210064</v>
      </c>
      <c r="C48" s="18" t="s">
        <v>62</v>
      </c>
      <c r="D48" s="18" t="s">
        <v>20</v>
      </c>
      <c r="E48" s="18" t="s">
        <v>21</v>
      </c>
      <c r="F48" s="1">
        <v>63226.315219999997</v>
      </c>
      <c r="G48" s="1">
        <v>2097.076</v>
      </c>
      <c r="H48" s="1">
        <v>936.02</v>
      </c>
      <c r="I48" s="6">
        <f t="shared" si="2"/>
        <v>4.7972050710944472E-2</v>
      </c>
      <c r="J48" s="18"/>
      <c r="K48" s="18"/>
      <c r="L48" s="19">
        <v>210065</v>
      </c>
      <c r="M48" s="19" t="s">
        <v>63</v>
      </c>
      <c r="N48" s="20">
        <v>119447.1</v>
      </c>
      <c r="O48" s="20">
        <v>5559.8066200000003</v>
      </c>
      <c r="P48" s="20">
        <v>4804.9102199999998</v>
      </c>
      <c r="Q48" s="10">
        <f t="shared" si="1"/>
        <v>8.6772444370771667E-2</v>
      </c>
    </row>
    <row r="49" spans="1:17" x14ac:dyDescent="0.25">
      <c r="A49">
        <v>2020</v>
      </c>
      <c r="B49" s="18">
        <v>210065</v>
      </c>
      <c r="C49" s="18" t="s">
        <v>63</v>
      </c>
      <c r="D49" s="18" t="s">
        <v>20</v>
      </c>
      <c r="E49" s="18" t="s">
        <v>21</v>
      </c>
      <c r="F49" s="1">
        <v>119447.1</v>
      </c>
      <c r="G49" s="1">
        <v>5559.8066200000003</v>
      </c>
      <c r="H49" s="1">
        <v>4804.9102199999998</v>
      </c>
      <c r="I49" s="6">
        <f t="shared" si="2"/>
        <v>8.6772444370771667E-2</v>
      </c>
      <c r="J49" s="18"/>
      <c r="K49" s="18"/>
      <c r="L49" s="19">
        <v>218992</v>
      </c>
      <c r="M49" s="19" t="s">
        <v>69</v>
      </c>
      <c r="N49" s="20">
        <v>220774.52257</v>
      </c>
      <c r="O49" s="20">
        <v>10292</v>
      </c>
      <c r="P49" s="20">
        <v>3578</v>
      </c>
      <c r="Q49" s="10">
        <f t="shared" si="1"/>
        <v>6.282427808490583E-2</v>
      </c>
    </row>
    <row r="50" spans="1:17" x14ac:dyDescent="0.25">
      <c r="A50">
        <v>2020</v>
      </c>
      <c r="B50" s="17">
        <v>210087</v>
      </c>
      <c r="C50" s="17" t="s">
        <v>75</v>
      </c>
      <c r="D50" s="17" t="s">
        <v>20</v>
      </c>
      <c r="E50" s="17" t="s">
        <v>21</v>
      </c>
      <c r="F50" s="14">
        <v>12504.4</v>
      </c>
      <c r="G50" s="14">
        <v>1705.0440000000001</v>
      </c>
      <c r="H50" s="14">
        <v>1672.1289999999999</v>
      </c>
      <c r="I50" s="6">
        <f t="shared" si="2"/>
        <v>0.27007877227216021</v>
      </c>
      <c r="J50" s="18"/>
      <c r="K50" s="18"/>
      <c r="L50" s="19"/>
      <c r="M50" s="19"/>
      <c r="N50" s="20"/>
      <c r="O50" s="20"/>
      <c r="P50" s="20"/>
      <c r="Q50" s="10"/>
    </row>
    <row r="51" spans="1:17" x14ac:dyDescent="0.25">
      <c r="A51">
        <v>2020</v>
      </c>
      <c r="B51" s="18">
        <v>210088</v>
      </c>
      <c r="C51" s="18" t="s">
        <v>64</v>
      </c>
      <c r="D51" s="18" t="s">
        <v>20</v>
      </c>
      <c r="E51" s="18" t="s">
        <v>21</v>
      </c>
      <c r="F51" s="1">
        <v>7448.4907899999998</v>
      </c>
      <c r="G51" s="1">
        <v>725.24699999999996</v>
      </c>
      <c r="H51" s="1">
        <v>123.96</v>
      </c>
      <c r="I51" s="6">
        <f t="shared" si="2"/>
        <v>0.11401061288014293</v>
      </c>
      <c r="J51" s="18"/>
      <c r="K51" s="18"/>
      <c r="L51" s="19"/>
      <c r="M51" s="21" t="s">
        <v>77</v>
      </c>
      <c r="N51" s="22">
        <f>SUM(N3:N49)</f>
        <v>17332226.339739997</v>
      </c>
      <c r="O51" s="22">
        <f>SUM(O3:O49)</f>
        <v>472849.50302674883</v>
      </c>
      <c r="P51" s="22">
        <f>SUM(P3:P49)</f>
        <v>326572.67962999648</v>
      </c>
      <c r="Q51" s="23">
        <f>(O51+P51)/N51</f>
        <v>4.6123456213112063E-2</v>
      </c>
    </row>
    <row r="52" spans="1:17" x14ac:dyDescent="0.25">
      <c r="A52">
        <v>2020</v>
      </c>
      <c r="B52" s="18">
        <v>210333</v>
      </c>
      <c r="C52" s="18" t="s">
        <v>65</v>
      </c>
      <c r="D52" s="18" t="s">
        <v>20</v>
      </c>
      <c r="E52" s="18" t="s">
        <v>21</v>
      </c>
      <c r="F52" s="1">
        <v>19451.934539999998</v>
      </c>
      <c r="G52" s="1">
        <v>2332</v>
      </c>
      <c r="H52" s="1">
        <v>639</v>
      </c>
      <c r="I52" s="6">
        <f t="shared" si="2"/>
        <v>0.15273545126787169</v>
      </c>
      <c r="J52" s="18"/>
      <c r="K52" s="18"/>
      <c r="L52" s="18"/>
      <c r="M52" s="18"/>
      <c r="N52" s="18"/>
      <c r="O52" s="18"/>
      <c r="P52" s="18"/>
      <c r="Q52" s="18"/>
    </row>
    <row r="53" spans="1:17" x14ac:dyDescent="0.25">
      <c r="A53" s="16">
        <v>2020</v>
      </c>
      <c r="B53" s="18">
        <v>213300</v>
      </c>
      <c r="C53" s="18" t="s">
        <v>66</v>
      </c>
      <c r="D53" s="18" t="s">
        <v>20</v>
      </c>
      <c r="E53" s="18" t="s">
        <v>21</v>
      </c>
      <c r="F53" s="1">
        <v>63082.596000000005</v>
      </c>
      <c r="G53" s="1">
        <v>630.82500000000016</v>
      </c>
      <c r="H53" s="1">
        <v>43.123000000000005</v>
      </c>
      <c r="I53" s="6">
        <f t="shared" si="2"/>
        <v>1.0683580618654313E-2</v>
      </c>
      <c r="J53" s="18"/>
      <c r="K53" s="18"/>
      <c r="L53" s="18"/>
      <c r="M53" s="18"/>
      <c r="N53" s="18"/>
      <c r="O53" s="18"/>
      <c r="P53" s="18"/>
      <c r="Q53" s="18"/>
    </row>
    <row r="54" spans="1:17" x14ac:dyDescent="0.25">
      <c r="A54" s="16">
        <v>2020</v>
      </c>
      <c r="B54" s="18">
        <v>214000</v>
      </c>
      <c r="C54" s="18" t="s">
        <v>67</v>
      </c>
      <c r="D54" s="18" t="s">
        <v>20</v>
      </c>
      <c r="E54" s="18" t="s">
        <v>21</v>
      </c>
      <c r="F54" s="1">
        <v>153498.17717000001</v>
      </c>
      <c r="G54" s="1">
        <v>175.39370999999991</v>
      </c>
      <c r="H54" s="1">
        <v>4391.7310400000006</v>
      </c>
      <c r="I54" s="6">
        <f t="shared" si="2"/>
        <v>2.9753609027825048E-2</v>
      </c>
      <c r="J54" s="18"/>
      <c r="K54" s="18"/>
      <c r="L54" s="18"/>
      <c r="M54" s="18"/>
      <c r="N54" s="18"/>
      <c r="O54" s="18"/>
      <c r="P54" s="18"/>
      <c r="Q54" s="18"/>
    </row>
    <row r="55" spans="1:17" x14ac:dyDescent="0.25">
      <c r="A55" s="16">
        <v>2020</v>
      </c>
      <c r="B55" s="18">
        <v>214003</v>
      </c>
      <c r="C55" s="18" t="s">
        <v>68</v>
      </c>
      <c r="D55" s="18" t="s">
        <v>20</v>
      </c>
      <c r="E55" s="18" t="s">
        <v>21</v>
      </c>
      <c r="F55" s="1">
        <v>22171.5</v>
      </c>
      <c r="G55" s="1">
        <v>761.2</v>
      </c>
      <c r="H55" s="1">
        <v>214.1</v>
      </c>
      <c r="I55" s="6">
        <f t="shared" si="2"/>
        <v>4.3988904674920511E-2</v>
      </c>
      <c r="J55" s="18"/>
      <c r="K55" s="18"/>
      <c r="L55" s="18"/>
      <c r="M55" s="18"/>
      <c r="N55" s="18"/>
      <c r="O55" s="18"/>
      <c r="P55" s="18"/>
      <c r="Q55" s="18"/>
    </row>
    <row r="56" spans="1:17" x14ac:dyDescent="0.25">
      <c r="A56" s="16">
        <v>2020</v>
      </c>
      <c r="B56" s="18">
        <v>218992</v>
      </c>
      <c r="C56" s="18" t="s">
        <v>69</v>
      </c>
      <c r="D56" s="18" t="s">
        <v>20</v>
      </c>
      <c r="E56" s="18" t="s">
        <v>21</v>
      </c>
      <c r="F56" s="1">
        <v>220774.52257</v>
      </c>
      <c r="G56" s="1">
        <v>10292</v>
      </c>
      <c r="H56" s="1">
        <v>3578</v>
      </c>
      <c r="I56" s="6">
        <f t="shared" si="2"/>
        <v>6.282427808490583E-2</v>
      </c>
      <c r="J56" s="18"/>
      <c r="K56" s="18"/>
      <c r="L56" s="18"/>
      <c r="M56" s="18"/>
      <c r="N56" s="18"/>
      <c r="O56" s="18"/>
      <c r="P56" s="18"/>
      <c r="Q56" s="18"/>
    </row>
    <row r="57" spans="1:17" x14ac:dyDescent="0.25">
      <c r="B57" s="18"/>
      <c r="C57" s="18"/>
      <c r="D57" s="18"/>
      <c r="E57" s="18"/>
      <c r="F57" s="1"/>
      <c r="G57" s="1"/>
      <c r="H57" s="1"/>
      <c r="I57" s="6"/>
      <c r="J57" s="18"/>
      <c r="K57" s="18"/>
      <c r="L57" s="18"/>
      <c r="M57" s="18"/>
      <c r="N57" s="18"/>
      <c r="O57" s="18"/>
      <c r="P57" s="18"/>
      <c r="Q57" s="18"/>
    </row>
    <row r="58" spans="1:17" x14ac:dyDescent="0.25">
      <c r="C58" t="s">
        <v>70</v>
      </c>
      <c r="F58" s="15">
        <f>SUM(F3:F56)</f>
        <v>17642062.545689996</v>
      </c>
      <c r="G58" s="15">
        <f>SUM(G3:G56)</f>
        <v>481915.2127367488</v>
      </c>
      <c r="H58" s="15">
        <f>SUM(H3:H56)</f>
        <v>334876.7226699965</v>
      </c>
      <c r="I58" s="6">
        <f>(G58+H58)/F58</f>
        <v>4.6297984336660783E-2</v>
      </c>
    </row>
  </sheetData>
  <sortState ref="A3:I56">
    <sortCondition ref="B3:B56"/>
  </sortState>
  <mergeCells count="1">
    <mergeCell ref="B1:Q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1732CF-542D-4161-A016-BD297BC0198C}"/>
</file>

<file path=customXml/itemProps2.xml><?xml version="1.0" encoding="utf-8"?>
<ds:datastoreItem xmlns:ds="http://schemas.openxmlformats.org/officeDocument/2006/customXml" ds:itemID="{3BA4EBFA-98E4-4707-85F9-A26375C0DED9}"/>
</file>

<file path=customXml/itemProps3.xml><?xml version="1.0" encoding="utf-8"?>
<ds:datastoreItem xmlns:ds="http://schemas.openxmlformats.org/officeDocument/2006/customXml" ds:itemID="{55808224-CE1B-4025-8853-4929BFB5F3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HSCRC Final UCC Results (2022)</vt:lpstr>
      <vt:lpstr>UCC2022 Hospital Level Summary </vt:lpstr>
      <vt:lpstr>FY2020 RE_REGULATE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Prudence Akindo</dc:creator>
  <cp:lastModifiedBy>Caitlin Grim</cp:lastModifiedBy>
  <dcterms:created xsi:type="dcterms:W3CDTF">2021-06-02T13:02:35Z</dcterms:created>
  <dcterms:modified xsi:type="dcterms:W3CDTF">2021-06-29T13:50:08Z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