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CommunityBenefitsReports\FY16 Workgroup\"/>
    </mc:Choice>
  </mc:AlternateContent>
  <bookViews>
    <workbookView xWindow="0" yWindow="0" windowWidth="28800" windowHeight="14430"/>
  </bookViews>
  <sheets>
    <sheet name="Sheet1" sheetId="1" r:id="rId1"/>
  </sheets>
  <definedNames>
    <definedName name="_xlnm.Print_Area" localSheetId="0">Sheet1!$A$1:$I$60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8" i="1" l="1"/>
  <c r="F13" i="1"/>
  <c r="F17" i="1"/>
  <c r="F21" i="1"/>
  <c r="F25" i="1"/>
  <c r="F35" i="1"/>
  <c r="G55" i="1"/>
  <c r="F37" i="1"/>
  <c r="F53" i="1"/>
  <c r="G32" i="1"/>
  <c r="G40" i="1"/>
  <c r="G48" i="1"/>
  <c r="G56" i="1"/>
  <c r="G58" i="1" l="1"/>
  <c r="G59" i="1" s="1"/>
  <c r="F58" i="1"/>
  <c r="F59" i="1" s="1"/>
  <c r="G57" i="1"/>
  <c r="G54" i="1"/>
  <c r="G53" i="1"/>
  <c r="H53" i="1" s="1"/>
  <c r="I53" i="1" s="1"/>
  <c r="G50" i="1"/>
  <c r="G49" i="1"/>
  <c r="G46" i="1"/>
  <c r="G45" i="1"/>
  <c r="H45" i="1" s="1"/>
  <c r="I45" i="1" s="1"/>
  <c r="G42" i="1"/>
  <c r="G41" i="1"/>
  <c r="G38" i="1"/>
  <c r="G37" i="1"/>
  <c r="H37" i="1" s="1"/>
  <c r="I37" i="1" s="1"/>
  <c r="G34" i="1"/>
  <c r="G33" i="1"/>
  <c r="G30" i="1"/>
  <c r="G29" i="1"/>
  <c r="H29" i="1" s="1"/>
  <c r="I29" i="1" s="1"/>
  <c r="G26" i="1"/>
  <c r="G22" i="1"/>
  <c r="G18" i="1"/>
  <c r="G14" i="1"/>
  <c r="H14" i="1" s="1"/>
  <c r="I14" i="1" s="1"/>
  <c r="G10" i="1"/>
  <c r="F54" i="1"/>
  <c r="F50" i="1"/>
  <c r="F46" i="1"/>
  <c r="F42" i="1"/>
  <c r="F38" i="1"/>
  <c r="F34" i="1"/>
  <c r="F30" i="1"/>
  <c r="F26" i="1"/>
  <c r="F22" i="1"/>
  <c r="F18" i="1"/>
  <c r="F14" i="1"/>
  <c r="F10" i="1"/>
  <c r="G39" i="1"/>
  <c r="F51" i="1"/>
  <c r="F20" i="1"/>
  <c r="F12" i="1"/>
  <c r="F52" i="1"/>
  <c r="F44" i="1"/>
  <c r="F36" i="1"/>
  <c r="F28" i="1"/>
  <c r="F49" i="1"/>
  <c r="F33" i="1"/>
  <c r="F47" i="1"/>
  <c r="F31" i="1"/>
  <c r="F23" i="1"/>
  <c r="F19" i="1"/>
  <c r="F15" i="1"/>
  <c r="F11" i="1"/>
  <c r="F9" i="1"/>
  <c r="G35" i="1"/>
  <c r="G51" i="1"/>
  <c r="H51" i="1" s="1"/>
  <c r="I51" i="1" s="1"/>
  <c r="G20" i="1"/>
  <c r="G12" i="1"/>
  <c r="G52" i="1"/>
  <c r="G44" i="1"/>
  <c r="H44" i="1" s="1"/>
  <c r="I44" i="1" s="1"/>
  <c r="G36" i="1"/>
  <c r="G28" i="1"/>
  <c r="F45" i="1"/>
  <c r="F29" i="1"/>
  <c r="F43" i="1"/>
  <c r="F27" i="1"/>
  <c r="G23" i="1"/>
  <c r="G19" i="1"/>
  <c r="H19" i="1" s="1"/>
  <c r="I19" i="1" s="1"/>
  <c r="G15" i="1"/>
  <c r="G11" i="1"/>
  <c r="G47" i="1"/>
  <c r="G31" i="1"/>
  <c r="H31" i="1" s="1"/>
  <c r="I31" i="1" s="1"/>
  <c r="F24" i="1"/>
  <c r="F16" i="1"/>
  <c r="F56" i="1"/>
  <c r="F48" i="1"/>
  <c r="F40" i="1"/>
  <c r="F32" i="1"/>
  <c r="F57" i="1"/>
  <c r="F41" i="1"/>
  <c r="F55" i="1"/>
  <c r="F39" i="1"/>
  <c r="G25" i="1"/>
  <c r="G21" i="1"/>
  <c r="H21" i="1" s="1"/>
  <c r="I21" i="1" s="1"/>
  <c r="G17" i="1"/>
  <c r="G13" i="1"/>
  <c r="G9" i="1"/>
  <c r="G43" i="1"/>
  <c r="H43" i="1" s="1"/>
  <c r="I43" i="1" s="1"/>
  <c r="G27" i="1"/>
  <c r="G24" i="1"/>
  <c r="G16" i="1"/>
  <c r="H48" i="1" l="1"/>
  <c r="I48" i="1" s="1"/>
  <c r="H16" i="1"/>
  <c r="I16" i="1" s="1"/>
  <c r="H25" i="1"/>
  <c r="I25" i="1" s="1"/>
  <c r="H47" i="1"/>
  <c r="I47" i="1" s="1"/>
  <c r="H23" i="1"/>
  <c r="I23" i="1" s="1"/>
  <c r="H52" i="1"/>
  <c r="I52" i="1" s="1"/>
  <c r="H35" i="1"/>
  <c r="I35" i="1" s="1"/>
  <c r="H18" i="1"/>
  <c r="I18" i="1" s="1"/>
  <c r="H30" i="1"/>
  <c r="I30" i="1" s="1"/>
  <c r="H38" i="1"/>
  <c r="I38" i="1" s="1"/>
  <c r="H46" i="1"/>
  <c r="I46" i="1" s="1"/>
  <c r="H54" i="1"/>
  <c r="I54" i="1" s="1"/>
  <c r="H55" i="1"/>
  <c r="I55" i="1" s="1"/>
  <c r="H56" i="1"/>
  <c r="I56" i="1" s="1"/>
  <c r="H24" i="1"/>
  <c r="I24" i="1" s="1"/>
  <c r="H13" i="1"/>
  <c r="I13" i="1" s="1"/>
  <c r="H11" i="1"/>
  <c r="I11" i="1" s="1"/>
  <c r="H28" i="1"/>
  <c r="I28" i="1" s="1"/>
  <c r="H12" i="1"/>
  <c r="I12" i="1" s="1"/>
  <c r="H9" i="1"/>
  <c r="H39" i="1"/>
  <c r="I39" i="1" s="1"/>
  <c r="H22" i="1"/>
  <c r="I22" i="1" s="1"/>
  <c r="H33" i="1"/>
  <c r="I33" i="1" s="1"/>
  <c r="H41" i="1"/>
  <c r="I41" i="1" s="1"/>
  <c r="H49" i="1"/>
  <c r="I49" i="1" s="1"/>
  <c r="H57" i="1"/>
  <c r="I57" i="1" s="1"/>
  <c r="H32" i="1"/>
  <c r="I32" i="1" s="1"/>
  <c r="H27" i="1"/>
  <c r="I27" i="1" s="1"/>
  <c r="H17" i="1"/>
  <c r="I17" i="1" s="1"/>
  <c r="H15" i="1"/>
  <c r="I15" i="1" s="1"/>
  <c r="H36" i="1"/>
  <c r="I36" i="1" s="1"/>
  <c r="H20" i="1"/>
  <c r="I20" i="1" s="1"/>
  <c r="H10" i="1"/>
  <c r="I10" i="1" s="1"/>
  <c r="H26" i="1"/>
  <c r="I26" i="1" s="1"/>
  <c r="H34" i="1"/>
  <c r="I34" i="1" s="1"/>
  <c r="H42" i="1"/>
  <c r="I42" i="1" s="1"/>
  <c r="H50" i="1"/>
  <c r="I50" i="1" s="1"/>
  <c r="H40" i="1"/>
  <c r="I40" i="1" s="1"/>
  <c r="H58" i="1" l="1"/>
  <c r="H59" i="1" s="1"/>
  <c r="I9" i="1"/>
  <c r="I58" i="1" s="1"/>
</calcChain>
</file>

<file path=xl/sharedStrings.xml><?xml version="1.0" encoding="utf-8"?>
<sst xmlns="http://schemas.openxmlformats.org/spreadsheetml/2006/main" count="76" uniqueCount="70">
  <si>
    <t>Calculation of the Payments to the Deficit Assessment Fund</t>
  </si>
  <si>
    <t>July 1, 2015 through June 30, 2016</t>
  </si>
  <si>
    <t>HOSPID</t>
  </si>
  <si>
    <t>Hospital</t>
  </si>
  <si>
    <t>Net Patient</t>
  </si>
  <si>
    <t>Total</t>
  </si>
  <si>
    <t xml:space="preserve">Monthly </t>
  </si>
  <si>
    <t>Name</t>
  </si>
  <si>
    <t xml:space="preserve">Estimated </t>
  </si>
  <si>
    <t>Revenue</t>
  </si>
  <si>
    <t>Payer</t>
  </si>
  <si>
    <t>Payments</t>
  </si>
  <si>
    <t>Gross Revenue</t>
  </si>
  <si>
    <t>Percent</t>
  </si>
  <si>
    <t>Net Revenue</t>
  </si>
  <si>
    <t>Portion</t>
  </si>
  <si>
    <t>Due</t>
  </si>
  <si>
    <t>FY 2016</t>
  </si>
  <si>
    <t>FY 2014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</si>
  <si>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</si>
  <si>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</si>
  <si>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</si>
  <si>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</si>
  <si>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</si>
  <si>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</si>
  <si>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</si>
  <si>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</si>
  <si>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</si>
  <si>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</si>
  <si>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</si>
  <si>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</si>
  <si>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</si>
  <si>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</si>
  <si>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</si>
  <si>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</si>
  <si>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</si>
  <si>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</si>
  <si>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</si>
  <si>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</si>
  <si>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</si>
  <si>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</si>
  <si>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Johns Hopkins Bayview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</si>
  <si>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</si>
  <si>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</si>
  <si>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</si>
  <si>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</si>
  <si>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</si>
  <si>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</si>
  <si>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</si>
  <si>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</si>
  <si>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</si>
  <si>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</si>
  <si>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</si>
  <si>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</si>
  <si>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</si>
  <si>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</si>
  <si>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</si>
  <si>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Laurel Regional Hospital</t>
  </si>
  <si>
    <t>Fort Washington Medical Center</t>
  </si>
  <si>
    <t>Atlantic General Hospital</t>
  </si>
  <si>
    <t>Southern Maryland Hospital</t>
  </si>
  <si>
    <t>St. Josephs Hospital</t>
  </si>
  <si>
    <t>Holy Cross Germantown Hospital*</t>
  </si>
  <si>
    <t>James Lawrence Kernan Hospital</t>
  </si>
  <si>
    <t>Good Samaritan Hospital</t>
  </si>
  <si>
    <t>Shady Grove Adventist Hospital</t>
  </si>
  <si>
    <t>SHOCK TRAUMA</t>
  </si>
  <si>
    <t>Levendale</t>
  </si>
  <si>
    <t>STATE-WIDE</t>
  </si>
  <si>
    <t>* Holy Cross Germantown Hospital data FS 1/15-4/15 annualized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</si>
</sst>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color rgb="FF000000"/>
      <name val="Arial"/>
      <family val="2"/>
    </font>
    <font>
      <b/>
      <sz val="12"/>
      <color indexed="8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NumberFormat="1" applyFont="1" applyAlignment="1"/>
    <xf numFmtId="0" fontId="3" fillId="2" borderId="0" xfId="0" applyFont="1" applyFill="1" applyAlignment="1">
      <alignment horizontal="right" wrapText="1"/>
    </xf>
    <xf numFmtId="0" fontId="4" fillId="0" borderId="0" xfId="0" applyNumberFormat="1" applyFont="1" applyAlignment="1"/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64" fontId="3" fillId="2" borderId="0" xfId="1" applyNumberFormat="1" applyFont="1" applyFill="1" applyAlignment="1">
      <alignment horizontal="center" wrapText="1"/>
    </xf>
    <xf numFmtId="6" fontId="6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164" fontId="3" fillId="2" borderId="0" xfId="1" applyNumberFormat="1" applyFont="1" applyFill="1" applyAlignment="1">
      <alignment horizontal="right" wrapText="1"/>
    </xf>
    <xf numFmtId="10" fontId="3" fillId="2" borderId="0" xfId="2" applyNumberFormat="1" applyFont="1" applyFill="1" applyAlignment="1">
      <alignment horizontal="right" wrapText="1"/>
    </xf>
    <xf numFmtId="6" fontId="3" fillId="2" borderId="0" xfId="0" applyNumberFormat="1" applyFont="1" applyFill="1" applyAlignment="1">
      <alignment horizontal="right" wrapText="1"/>
    </xf>
    <xf numFmtId="165" fontId="3" fillId="2" borderId="0" xfId="1" applyNumberFormat="1" applyFont="1" applyFill="1" applyAlignment="1">
      <alignment horizontal="right" wrapText="1"/>
    </xf>
    <xf numFmtId="165" fontId="0" fillId="0" borderId="0" xfId="0" applyNumberFormat="1"/>
    <xf numFmtId="164" fontId="6" fillId="2" borderId="0" xfId="1" applyNumberFormat="1" applyFont="1" applyFill="1" applyAlignment="1">
      <alignment horizontal="right" wrapText="1"/>
    </xf>
    <xf numFmtId="10" fontId="6" fillId="2" borderId="0" xfId="2" applyNumberFormat="1" applyFont="1" applyFill="1" applyAlignment="1">
      <alignment horizontal="right" wrapText="1"/>
    </xf>
    <xf numFmtId="6" fontId="6" fillId="2" borderId="0" xfId="0" applyNumberFormat="1" applyFont="1" applyFill="1" applyAlignment="1">
      <alignment horizontal="right" wrapText="1"/>
    </xf>
    <xf numFmtId="10" fontId="0" fillId="0" borderId="0" xfId="0" applyNumberFormat="1"/>
    <xf numFmtId="10" fontId="3" fillId="2" borderId="0" xfId="1" applyNumberFormat="1" applyFont="1" applyFill="1" applyAlignment="1">
      <alignment horizontal="right" wrapText="1"/>
    </xf>
    <xf numFmtId="0" fontId="0" fillId="0" borderId="0" xfId="0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topLeftCell="A22" workbookViewId="0">
      <selection activeCell="C1" sqref="C1"/>
    </sheetView>
  </sheetViews>
  <sheetFormatPr defaultRowHeight="15" x14ac:dyDescent="0.25"/>
  <cols>
    <col min="1" max="1" width="6.28515625" customWidth="1"/>
    <col min="2" max="2" width="31.5703125" customWidth="1"/>
    <col min="3" max="3" width="17.7109375" hidden="1" customWidth="1"/>
    <col min="4" max="4" width="13.7109375" hidden="1" customWidth="1"/>
    <col min="5" max="5" width="15.7109375" hidden="1" customWidth="1"/>
    <col min="6" max="6" width="14.28515625" customWidth="1"/>
    <col min="7" max="7" width="16.28515625" customWidth="1"/>
    <col min="8" max="8" width="14.7109375" customWidth="1"/>
    <col min="9" max="10" width="14.28515625" customWidth="1"/>
    <col min="11" max="12" width="13.7109375" customWidth="1"/>
    <col min="13" max="13" width="13.85546875" customWidth="1"/>
    <col min="14" max="14" width="13.28515625" customWidth="1"/>
    <col min="15" max="15" width="11" bestFit="1" customWidth="1"/>
  </cols>
  <sheetData>
    <row r="1" spans="1:15" ht="23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5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2"/>
      <c r="J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5" ht="26.25" x14ac:dyDescent="0.25">
      <c r="A5" s="4" t="s">
        <v>2</v>
      </c>
      <c r="B5" s="4" t="s">
        <v>3</v>
      </c>
      <c r="C5" s="2"/>
      <c r="D5" s="4" t="s">
        <v>4</v>
      </c>
      <c r="E5" s="2"/>
      <c r="F5" s="4"/>
      <c r="G5" s="2"/>
      <c r="H5" s="4" t="s">
        <v>5</v>
      </c>
      <c r="I5" s="4" t="s">
        <v>6</v>
      </c>
      <c r="J5" s="4"/>
      <c r="K5" s="4"/>
      <c r="L5" s="4"/>
      <c r="M5" s="4"/>
      <c r="N5" s="4"/>
    </row>
    <row r="6" spans="1:15" x14ac:dyDescent="0.25">
      <c r="A6" s="2"/>
      <c r="B6" s="4" t="s">
        <v>7</v>
      </c>
      <c r="C6" s="4" t="s">
        <v>8</v>
      </c>
      <c r="D6" s="4" t="s">
        <v>9</v>
      </c>
      <c r="E6" s="4" t="s">
        <v>8</v>
      </c>
      <c r="F6" s="4" t="s">
        <v>3</v>
      </c>
      <c r="G6" s="4" t="s">
        <v>10</v>
      </c>
      <c r="H6" s="4" t="s">
        <v>11</v>
      </c>
      <c r="I6" s="4" t="s">
        <v>11</v>
      </c>
      <c r="J6" s="4"/>
      <c r="K6" s="4"/>
      <c r="L6" s="4"/>
      <c r="M6" s="4"/>
      <c r="N6" s="4"/>
    </row>
    <row r="7" spans="1:15" x14ac:dyDescent="0.25">
      <c r="A7" s="4"/>
      <c r="B7" s="4"/>
      <c r="C7" s="4" t="s">
        <v>12</v>
      </c>
      <c r="D7" s="4" t="s">
        <v>13</v>
      </c>
      <c r="E7" s="4" t="s">
        <v>14</v>
      </c>
      <c r="F7" s="4" t="s">
        <v>15</v>
      </c>
      <c r="G7" s="4" t="s">
        <v>15</v>
      </c>
      <c r="H7" s="4" t="s">
        <v>16</v>
      </c>
      <c r="I7" s="4" t="s">
        <v>16</v>
      </c>
      <c r="J7" s="4"/>
    </row>
    <row r="8" spans="1:15" x14ac:dyDescent="0.25">
      <c r="A8" s="4"/>
      <c r="B8" s="4"/>
      <c r="C8" s="5" t="s">
        <v>17</v>
      </c>
      <c r="D8" s="5" t="s">
        <v>18</v>
      </c>
      <c r="E8" s="4" t="s">
        <v>17</v>
      </c>
      <c r="F8" s="6">
        <v>56475884</v>
      </c>
      <c r="G8" s="6">
        <v>333349116</v>
      </c>
      <c r="H8" s="7">
        <v>389825000</v>
      </c>
      <c r="I8" s="4"/>
      <c r="J8" s="4"/>
    </row>
    <row r="9" spans="1:15" x14ac:dyDescent="0.25">
      <c r="A9" s="2">
        <v>1</v>
      </c>
      <c r="B9" s="8" t="s">
        <v>19</v>
      </c>
      <c r="C9" s="9">
        <v>315741762.70823216</v>
      </c>
      <c r="D9" s="10">
        <v>0.80948734770013875</v>
      </c>
      <c r="E9" s="11">
        <f t="shared" ref="E9:E57" si="0">C9*D9</f>
        <v>255588962.05285344</v>
      </c>
      <c r="F9" s="11">
        <f t="shared" ref="F9:F58" si="1">+E9/$E$58*$F$8</f>
        <v>1092254.3285356939</v>
      </c>
      <c r="G9" s="11">
        <f t="shared" ref="G9:G58" si="2">E9/$E$58*$G$8</f>
        <v>6447035.24896657</v>
      </c>
      <c r="H9" s="11">
        <f>+F9+G9</f>
        <v>7539289.5775022637</v>
      </c>
      <c r="I9" s="11">
        <f t="shared" ref="I9:I57" si="3">+H9/12</f>
        <v>628274.13145852194</v>
      </c>
      <c r="J9" s="12"/>
    </row>
    <row r="10" spans="1:15" x14ac:dyDescent="0.25">
      <c r="A10" s="2">
        <v>2</v>
      </c>
      <c r="B10" s="8" t="s">
        <v>20</v>
      </c>
      <c r="C10" s="9">
        <v>1338448094.7094138</v>
      </c>
      <c r="D10" s="10">
        <v>0.83519080434097293</v>
      </c>
      <c r="E10" s="11">
        <f t="shared" si="0"/>
        <v>1117859540.7889979</v>
      </c>
      <c r="F10" s="11">
        <f t="shared" si="1"/>
        <v>4777150.4384028018</v>
      </c>
      <c r="G10" s="11">
        <f t="shared" si="2"/>
        <v>28197148.284400232</v>
      </c>
      <c r="H10" s="11">
        <f t="shared" ref="H10:H57" si="4">+G10/$G$58*$H$8</f>
        <v>32974298.722803034</v>
      </c>
      <c r="I10" s="11">
        <f t="shared" si="3"/>
        <v>2747858.226900253</v>
      </c>
      <c r="J10" s="12"/>
      <c r="O10" s="13"/>
    </row>
    <row r="11" spans="1:15" x14ac:dyDescent="0.25">
      <c r="A11" s="2">
        <v>3</v>
      </c>
      <c r="B11" s="8" t="s">
        <v>21</v>
      </c>
      <c r="C11" s="9">
        <v>263492177.43006974</v>
      </c>
      <c r="D11" s="10">
        <v>0.80352771583090687</v>
      </c>
      <c r="E11" s="11">
        <f t="shared" si="0"/>
        <v>211723267.46969599</v>
      </c>
      <c r="F11" s="11">
        <f t="shared" si="1"/>
        <v>904795.15816365485</v>
      </c>
      <c r="G11" s="11">
        <f t="shared" si="2"/>
        <v>5340556.7965068864</v>
      </c>
      <c r="H11" s="11">
        <f t="shared" si="4"/>
        <v>6245351.954670541</v>
      </c>
      <c r="I11" s="11">
        <f t="shared" si="3"/>
        <v>520445.9962225451</v>
      </c>
      <c r="J11" s="12"/>
    </row>
    <row r="12" spans="1:15" ht="14.45" customHeight="1" x14ac:dyDescent="0.25">
      <c r="A12" s="2">
        <v>4</v>
      </c>
      <c r="B12" s="8" t="s">
        <v>22</v>
      </c>
      <c r="C12" s="9">
        <v>486296696.80296212</v>
      </c>
      <c r="D12" s="10">
        <v>0.81441840266524934</v>
      </c>
      <c r="E12" s="11">
        <f t="shared" si="0"/>
        <v>396048979.03165549</v>
      </c>
      <c r="F12" s="11">
        <f t="shared" si="1"/>
        <v>1692507.4079295064</v>
      </c>
      <c r="G12" s="11">
        <f t="shared" si="2"/>
        <v>9990031.289404029</v>
      </c>
      <c r="H12" s="11">
        <f t="shared" si="4"/>
        <v>11682538.697333535</v>
      </c>
      <c r="I12" s="11">
        <f t="shared" si="3"/>
        <v>973544.8914444613</v>
      </c>
      <c r="J12" s="12"/>
    </row>
    <row r="13" spans="1:15" x14ac:dyDescent="0.25">
      <c r="A13" s="2">
        <v>5</v>
      </c>
      <c r="B13" s="8" t="s">
        <v>23</v>
      </c>
      <c r="C13" s="9">
        <v>348606384.03858024</v>
      </c>
      <c r="D13" s="10">
        <v>0.81031302865489463</v>
      </c>
      <c r="E13" s="11">
        <f t="shared" si="0"/>
        <v>282480294.8587333</v>
      </c>
      <c r="F13" s="11">
        <f t="shared" si="1"/>
        <v>1207173.9026104235</v>
      </c>
      <c r="G13" s="11">
        <f t="shared" si="2"/>
        <v>7125348.4636637969</v>
      </c>
      <c r="H13" s="11">
        <f t="shared" si="4"/>
        <v>8332522.3662742199</v>
      </c>
      <c r="I13" s="11">
        <f t="shared" si="3"/>
        <v>694376.86385618499</v>
      </c>
      <c r="J13" s="12"/>
    </row>
    <row r="14" spans="1:15" x14ac:dyDescent="0.25">
      <c r="A14" s="2">
        <v>6</v>
      </c>
      <c r="B14" s="8" t="s">
        <v>24</v>
      </c>
      <c r="C14" s="9">
        <v>105126339.82569091</v>
      </c>
      <c r="D14" s="10">
        <v>0.8263697000883522</v>
      </c>
      <c r="E14" s="11">
        <f t="shared" si="0"/>
        <v>86873221.913142398</v>
      </c>
      <c r="F14" s="11">
        <f t="shared" si="1"/>
        <v>371250.98011411692</v>
      </c>
      <c r="G14" s="11">
        <f t="shared" si="2"/>
        <v>2191310.2951194965</v>
      </c>
      <c r="H14" s="11">
        <f t="shared" si="4"/>
        <v>2562561.2752336133</v>
      </c>
      <c r="I14" s="11">
        <f t="shared" si="3"/>
        <v>213546.77293613445</v>
      </c>
      <c r="J14" s="12"/>
    </row>
    <row r="15" spans="1:15" x14ac:dyDescent="0.25">
      <c r="A15" s="2">
        <v>8</v>
      </c>
      <c r="B15" s="8" t="s">
        <v>25</v>
      </c>
      <c r="C15" s="9">
        <v>499687720.96545792</v>
      </c>
      <c r="D15" s="10">
        <v>0.83521980641853977</v>
      </c>
      <c r="E15" s="11">
        <f t="shared" si="0"/>
        <v>417349081.57449108</v>
      </c>
      <c r="F15" s="11">
        <f t="shared" si="1"/>
        <v>1783532.9710594795</v>
      </c>
      <c r="G15" s="11">
        <f t="shared" si="2"/>
        <v>10527310.015360381</v>
      </c>
      <c r="H15" s="11">
        <f t="shared" si="4"/>
        <v>12310842.98641986</v>
      </c>
      <c r="I15" s="11">
        <f t="shared" si="3"/>
        <v>1025903.582201655</v>
      </c>
      <c r="J15" s="12"/>
    </row>
    <row r="16" spans="1:15" x14ac:dyDescent="0.25">
      <c r="A16" s="2">
        <v>9</v>
      </c>
      <c r="B16" s="8" t="s">
        <v>26</v>
      </c>
      <c r="C16" s="9">
        <v>2195763205.7209888</v>
      </c>
      <c r="D16" s="10">
        <v>0.82291132116308452</v>
      </c>
      <c r="E16" s="11">
        <f t="shared" si="0"/>
        <v>1806918400.5811486</v>
      </c>
      <c r="F16" s="11">
        <f t="shared" si="1"/>
        <v>7721829.724154627</v>
      </c>
      <c r="G16" s="11">
        <f t="shared" si="2"/>
        <v>45578128.754026562</v>
      </c>
      <c r="H16" s="11">
        <f t="shared" si="4"/>
        <v>53299958.478181191</v>
      </c>
      <c r="I16" s="11">
        <f t="shared" si="3"/>
        <v>4441663.2065150989</v>
      </c>
      <c r="J16" s="12"/>
    </row>
    <row r="17" spans="1:10" x14ac:dyDescent="0.25">
      <c r="A17" s="2">
        <v>10</v>
      </c>
      <c r="B17" s="8" t="s">
        <v>27</v>
      </c>
      <c r="C17" s="9">
        <v>56660884.730177946</v>
      </c>
      <c r="D17" s="10">
        <v>0.75738551924099629</v>
      </c>
      <c r="E17" s="11">
        <f t="shared" si="0"/>
        <v>42914133.602020063</v>
      </c>
      <c r="F17" s="11">
        <f t="shared" si="1"/>
        <v>183392.69350948161</v>
      </c>
      <c r="G17" s="11">
        <f t="shared" si="2"/>
        <v>1082476.057607963</v>
      </c>
      <c r="H17" s="11">
        <f t="shared" si="4"/>
        <v>1265868.7511174446</v>
      </c>
      <c r="I17" s="11">
        <f t="shared" si="3"/>
        <v>105489.06259312038</v>
      </c>
      <c r="J17" s="12"/>
    </row>
    <row r="18" spans="1:10" x14ac:dyDescent="0.25">
      <c r="A18" s="2">
        <v>11</v>
      </c>
      <c r="B18" s="8" t="s">
        <v>28</v>
      </c>
      <c r="C18" s="9">
        <v>423798613.46056265</v>
      </c>
      <c r="D18" s="10">
        <v>0.82103236750960018</v>
      </c>
      <c r="E18" s="11">
        <f t="shared" si="0"/>
        <v>347952378.95681167</v>
      </c>
      <c r="F18" s="11">
        <f t="shared" si="1"/>
        <v>1486967.5473750634</v>
      </c>
      <c r="G18" s="11">
        <f t="shared" si="2"/>
        <v>8776831.4956905413</v>
      </c>
      <c r="H18" s="11">
        <f t="shared" si="4"/>
        <v>10263799.043065606</v>
      </c>
      <c r="I18" s="11">
        <f t="shared" si="3"/>
        <v>855316.58692213381</v>
      </c>
      <c r="J18" s="12"/>
    </row>
    <row r="19" spans="1:10" x14ac:dyDescent="0.25">
      <c r="A19" s="2">
        <v>12</v>
      </c>
      <c r="B19" s="8" t="s">
        <v>29</v>
      </c>
      <c r="C19" s="9">
        <v>725053285.80869222</v>
      </c>
      <c r="D19" s="10">
        <v>0.81109299726314577</v>
      </c>
      <c r="E19" s="11">
        <f t="shared" si="0"/>
        <v>588085642.76206446</v>
      </c>
      <c r="F19" s="11">
        <f t="shared" si="1"/>
        <v>2513172.2578995051</v>
      </c>
      <c r="G19" s="11">
        <f t="shared" si="2"/>
        <v>14834008.627939742</v>
      </c>
      <c r="H19" s="11">
        <f t="shared" si="4"/>
        <v>17347180.88583925</v>
      </c>
      <c r="I19" s="11">
        <f t="shared" si="3"/>
        <v>1445598.4071532709</v>
      </c>
      <c r="J19" s="12"/>
    </row>
    <row r="20" spans="1:10" x14ac:dyDescent="0.25">
      <c r="A20" s="2">
        <v>13</v>
      </c>
      <c r="B20" s="8" t="s">
        <v>30</v>
      </c>
      <c r="C20" s="9">
        <v>128840935.40395066</v>
      </c>
      <c r="D20" s="10">
        <v>0.75149184798100388</v>
      </c>
      <c r="E20" s="11">
        <f t="shared" si="0"/>
        <v>96822912.642316028</v>
      </c>
      <c r="F20" s="11">
        <f t="shared" si="1"/>
        <v>413770.78487894102</v>
      </c>
      <c r="G20" s="11">
        <f t="shared" si="2"/>
        <v>2442283.6013690578</v>
      </c>
      <c r="H20" s="11">
        <f t="shared" si="4"/>
        <v>2856054.3862479986</v>
      </c>
      <c r="I20" s="11">
        <f t="shared" si="3"/>
        <v>238004.53218733321</v>
      </c>
      <c r="J20" s="12"/>
    </row>
    <row r="21" spans="1:10" x14ac:dyDescent="0.25">
      <c r="A21" s="2">
        <v>15</v>
      </c>
      <c r="B21" s="8" t="s">
        <v>31</v>
      </c>
      <c r="C21" s="9">
        <v>491977459.15583926</v>
      </c>
      <c r="D21" s="10">
        <v>0.8365345395770224</v>
      </c>
      <c r="E21" s="11">
        <f t="shared" si="0"/>
        <v>411556137.27720332</v>
      </c>
      <c r="F21" s="11">
        <f t="shared" si="1"/>
        <v>1758776.939214997</v>
      </c>
      <c r="G21" s="11">
        <f t="shared" si="2"/>
        <v>10381187.445043001</v>
      </c>
      <c r="H21" s="11">
        <f t="shared" si="4"/>
        <v>12139964.384257998</v>
      </c>
      <c r="I21" s="11">
        <f t="shared" si="3"/>
        <v>1011663.6986881666</v>
      </c>
      <c r="J21" s="12"/>
    </row>
    <row r="22" spans="1:10" x14ac:dyDescent="0.25">
      <c r="A22" s="2">
        <v>16</v>
      </c>
      <c r="B22" s="8" t="s">
        <v>32</v>
      </c>
      <c r="C22" s="9">
        <v>257779843.98838109</v>
      </c>
      <c r="D22" s="10">
        <v>0.79343258880856982</v>
      </c>
      <c r="E22" s="11">
        <f t="shared" si="0"/>
        <v>204530928.95837045</v>
      </c>
      <c r="F22" s="11">
        <f t="shared" si="1"/>
        <v>874058.84307323722</v>
      </c>
      <c r="G22" s="11">
        <f t="shared" si="2"/>
        <v>5159135.5820202185</v>
      </c>
      <c r="H22" s="11">
        <f t="shared" si="4"/>
        <v>6033194.4250934562</v>
      </c>
      <c r="I22" s="11">
        <f t="shared" si="3"/>
        <v>502766.20209112135</v>
      </c>
      <c r="J22" s="12"/>
    </row>
    <row r="23" spans="1:10" x14ac:dyDescent="0.25">
      <c r="A23" s="2">
        <v>17</v>
      </c>
      <c r="B23" s="8" t="s">
        <v>33</v>
      </c>
      <c r="C23" s="9">
        <v>44964022.322098978</v>
      </c>
      <c r="D23" s="10">
        <v>0.81980502671722888</v>
      </c>
      <c r="E23" s="11">
        <f t="shared" si="0"/>
        <v>36861731.521082431</v>
      </c>
      <c r="F23" s="11">
        <f t="shared" si="1"/>
        <v>157527.8740045786</v>
      </c>
      <c r="G23" s="11">
        <f t="shared" si="2"/>
        <v>929808.86398848845</v>
      </c>
      <c r="H23" s="11">
        <f t="shared" si="4"/>
        <v>1087336.7379930671</v>
      </c>
      <c r="I23" s="11">
        <f t="shared" si="3"/>
        <v>90611.394832755599</v>
      </c>
      <c r="J23" s="12"/>
    </row>
    <row r="24" spans="1:10" x14ac:dyDescent="0.25">
      <c r="A24" s="2">
        <v>18</v>
      </c>
      <c r="B24" s="8" t="s">
        <v>34</v>
      </c>
      <c r="C24" s="9">
        <v>172774648.25117877</v>
      </c>
      <c r="D24" s="10">
        <v>0.841141038910724</v>
      </c>
      <c r="E24" s="11">
        <f t="shared" si="0"/>
        <v>145327847.12743142</v>
      </c>
      <c r="F24" s="11">
        <f t="shared" si="1"/>
        <v>621055.65438653657</v>
      </c>
      <c r="G24" s="11">
        <f t="shared" si="2"/>
        <v>3665783.316938492</v>
      </c>
      <c r="H24" s="11">
        <f t="shared" si="4"/>
        <v>4286838.9713250287</v>
      </c>
      <c r="I24" s="11">
        <f t="shared" si="3"/>
        <v>357236.58094375237</v>
      </c>
      <c r="J24" s="12"/>
    </row>
    <row r="25" spans="1:10" ht="15.6" customHeight="1" x14ac:dyDescent="0.25">
      <c r="A25" s="2">
        <v>19</v>
      </c>
      <c r="B25" s="8" t="s">
        <v>35</v>
      </c>
      <c r="C25" s="9">
        <v>425564958.08353269</v>
      </c>
      <c r="D25" s="10">
        <v>0.82804671792205509</v>
      </c>
      <c r="E25" s="11">
        <f t="shared" si="0"/>
        <v>352387666.80370617</v>
      </c>
      <c r="F25" s="11">
        <f t="shared" si="1"/>
        <v>1505921.6614735841</v>
      </c>
      <c r="G25" s="11">
        <f t="shared" si="2"/>
        <v>8888708.2248676363</v>
      </c>
      <c r="H25" s="11">
        <f t="shared" si="4"/>
        <v>10394629.88634122</v>
      </c>
      <c r="I25" s="11">
        <f t="shared" si="3"/>
        <v>866219.15719510161</v>
      </c>
      <c r="J25" s="12"/>
    </row>
    <row r="26" spans="1:10" ht="13.9" customHeight="1" x14ac:dyDescent="0.25">
      <c r="A26" s="2">
        <v>22</v>
      </c>
      <c r="B26" s="8" t="s">
        <v>36</v>
      </c>
      <c r="C26" s="9">
        <v>294441763.01971978</v>
      </c>
      <c r="D26" s="10">
        <v>0.83427937481411729</v>
      </c>
      <c r="E26" s="11">
        <f t="shared" si="0"/>
        <v>245646689.97125831</v>
      </c>
      <c r="F26" s="11">
        <f t="shared" si="1"/>
        <v>1049766.2272132423</v>
      </c>
      <c r="G26" s="11">
        <f t="shared" si="2"/>
        <v>6196249.0724038864</v>
      </c>
      <c r="H26" s="11">
        <f t="shared" si="4"/>
        <v>7246015.2996171284</v>
      </c>
      <c r="I26" s="11">
        <f t="shared" si="3"/>
        <v>603834.60830142733</v>
      </c>
      <c r="J26" s="12"/>
    </row>
    <row r="27" spans="1:10" x14ac:dyDescent="0.25">
      <c r="A27" s="2">
        <v>23</v>
      </c>
      <c r="B27" s="8" t="s">
        <v>37</v>
      </c>
      <c r="C27" s="9">
        <v>567753246.71728492</v>
      </c>
      <c r="D27" s="10">
        <v>0.81950794859838383</v>
      </c>
      <c r="E27" s="11">
        <f t="shared" si="0"/>
        <v>465278298.52735424</v>
      </c>
      <c r="F27" s="11">
        <f t="shared" si="1"/>
        <v>1988357.5231826089</v>
      </c>
      <c r="G27" s="11">
        <f t="shared" si="2"/>
        <v>11736287.698389495</v>
      </c>
      <c r="H27" s="11">
        <f t="shared" si="4"/>
        <v>13724645.221572105</v>
      </c>
      <c r="I27" s="11">
        <f t="shared" si="3"/>
        <v>1143720.4351310087</v>
      </c>
      <c r="J27" s="12"/>
    </row>
    <row r="28" spans="1:10" x14ac:dyDescent="0.25">
      <c r="A28" s="2">
        <v>24</v>
      </c>
      <c r="B28" s="8" t="s">
        <v>38</v>
      </c>
      <c r="C28" s="9">
        <v>422742957.83526826</v>
      </c>
      <c r="D28" s="10">
        <v>0.82813613062866243</v>
      </c>
      <c r="E28" s="11">
        <f t="shared" si="0"/>
        <v>350088717.35221487</v>
      </c>
      <c r="F28" s="11">
        <f t="shared" si="1"/>
        <v>1496097.1468728445</v>
      </c>
      <c r="G28" s="11">
        <f t="shared" si="2"/>
        <v>8830718.9907852504</v>
      </c>
      <c r="H28" s="11">
        <f t="shared" si="4"/>
        <v>10326816.137658095</v>
      </c>
      <c r="I28" s="11">
        <f t="shared" si="3"/>
        <v>860568.01147150795</v>
      </c>
      <c r="J28" s="12"/>
    </row>
    <row r="29" spans="1:10" x14ac:dyDescent="0.25">
      <c r="A29" s="2">
        <v>27</v>
      </c>
      <c r="B29" s="8" t="s">
        <v>39</v>
      </c>
      <c r="C29" s="9">
        <v>325280070.58797896</v>
      </c>
      <c r="D29" s="10">
        <v>0.80667671075893155</v>
      </c>
      <c r="E29" s="11">
        <f t="shared" si="0"/>
        <v>262395857.41734394</v>
      </c>
      <c r="F29" s="11">
        <f t="shared" si="1"/>
        <v>1121343.4600304132</v>
      </c>
      <c r="G29" s="11">
        <f t="shared" si="2"/>
        <v>6618733.9561346145</v>
      </c>
      <c r="H29" s="11">
        <f t="shared" si="4"/>
        <v>7740077.4161650278</v>
      </c>
      <c r="I29" s="11">
        <f t="shared" si="3"/>
        <v>645006.45134708565</v>
      </c>
      <c r="J29" s="12"/>
    </row>
    <row r="30" spans="1:10" x14ac:dyDescent="0.25">
      <c r="A30" s="2">
        <v>28</v>
      </c>
      <c r="B30" s="8" t="s">
        <v>40</v>
      </c>
      <c r="C30" s="9">
        <v>169073893.36010712</v>
      </c>
      <c r="D30" s="10">
        <v>0.83217355045251107</v>
      </c>
      <c r="E30" s="11">
        <f t="shared" si="0"/>
        <v>140698822.12630957</v>
      </c>
      <c r="F30" s="11">
        <f t="shared" si="1"/>
        <v>601273.60842584388</v>
      </c>
      <c r="G30" s="11">
        <f t="shared" si="2"/>
        <v>3549019.7168562287</v>
      </c>
      <c r="H30" s="11">
        <f t="shared" si="4"/>
        <v>4150293.3252820726</v>
      </c>
      <c r="I30" s="11">
        <f t="shared" si="3"/>
        <v>345857.77710683941</v>
      </c>
      <c r="J30" s="12"/>
    </row>
    <row r="31" spans="1:10" x14ac:dyDescent="0.25">
      <c r="A31" s="2">
        <v>29</v>
      </c>
      <c r="B31" s="8" t="s">
        <v>41</v>
      </c>
      <c r="C31" s="9">
        <v>617641320.53274071</v>
      </c>
      <c r="D31" s="10">
        <v>0.79826767696847978</v>
      </c>
      <c r="E31" s="11">
        <f t="shared" si="0"/>
        <v>493043102.14141512</v>
      </c>
      <c r="F31" s="11">
        <f t="shared" si="1"/>
        <v>2107009.8573242147</v>
      </c>
      <c r="G31" s="11">
        <f t="shared" si="2"/>
        <v>12436633.543306964</v>
      </c>
      <c r="H31" s="11">
        <f t="shared" si="4"/>
        <v>14543643.40063118</v>
      </c>
      <c r="I31" s="11">
        <f t="shared" si="3"/>
        <v>1211970.2833859317</v>
      </c>
      <c r="J31" s="12"/>
    </row>
    <row r="32" spans="1:10" ht="15.6" customHeight="1" x14ac:dyDescent="0.25">
      <c r="A32" s="2">
        <v>30</v>
      </c>
      <c r="B32" s="8" t="s">
        <v>42</v>
      </c>
      <c r="C32" s="9">
        <v>62325670.310458645</v>
      </c>
      <c r="D32" s="10">
        <v>0.76092010138061927</v>
      </c>
      <c r="E32" s="11">
        <f t="shared" si="0"/>
        <v>47424855.371249244</v>
      </c>
      <c r="F32" s="11">
        <f t="shared" si="1"/>
        <v>202669.17296966241</v>
      </c>
      <c r="G32" s="11">
        <f t="shared" si="2"/>
        <v>1196255.5495348787</v>
      </c>
      <c r="H32" s="11">
        <f t="shared" si="4"/>
        <v>1398924.722504541</v>
      </c>
      <c r="I32" s="11">
        <f t="shared" si="3"/>
        <v>116577.06020871176</v>
      </c>
      <c r="J32" s="12"/>
    </row>
    <row r="33" spans="1:10" x14ac:dyDescent="0.25">
      <c r="A33" s="2">
        <v>32</v>
      </c>
      <c r="B33" s="8" t="s">
        <v>43</v>
      </c>
      <c r="C33" s="9">
        <v>158258522.3735958</v>
      </c>
      <c r="D33" s="10">
        <v>0.82203355362841302</v>
      </c>
      <c r="E33" s="11">
        <f t="shared" si="0"/>
        <v>130093815.53874867</v>
      </c>
      <c r="F33" s="11">
        <f t="shared" si="1"/>
        <v>555953.32441836165</v>
      </c>
      <c r="G33" s="11">
        <f t="shared" si="2"/>
        <v>3281516.5714293565</v>
      </c>
      <c r="H33" s="11">
        <f t="shared" si="4"/>
        <v>3837469.8958477182</v>
      </c>
      <c r="I33" s="11">
        <f t="shared" si="3"/>
        <v>319789.15798730985</v>
      </c>
      <c r="J33" s="12"/>
    </row>
    <row r="34" spans="1:10" x14ac:dyDescent="0.25">
      <c r="A34" s="2">
        <v>33</v>
      </c>
      <c r="B34" s="8" t="s">
        <v>44</v>
      </c>
      <c r="C34" s="9">
        <v>256928119.45446369</v>
      </c>
      <c r="D34" s="10">
        <v>0.84194532468610406</v>
      </c>
      <c r="E34" s="11">
        <f t="shared" si="0"/>
        <v>216319428.95507857</v>
      </c>
      <c r="F34" s="11">
        <f t="shared" si="1"/>
        <v>924436.76254569413</v>
      </c>
      <c r="G34" s="11">
        <f t="shared" si="2"/>
        <v>5456491.4396472136</v>
      </c>
      <c r="H34" s="11">
        <f t="shared" si="4"/>
        <v>6380928.2021929082</v>
      </c>
      <c r="I34" s="11">
        <f t="shared" si="3"/>
        <v>531744.01684940897</v>
      </c>
      <c r="J34" s="12"/>
    </row>
    <row r="35" spans="1:10" x14ac:dyDescent="0.25">
      <c r="A35" s="2">
        <v>34</v>
      </c>
      <c r="B35" s="8" t="s">
        <v>45</v>
      </c>
      <c r="C35" s="9">
        <v>208631568.92612332</v>
      </c>
      <c r="D35" s="10">
        <v>0.83029704208072719</v>
      </c>
      <c r="E35" s="11">
        <f t="shared" si="0"/>
        <v>173226174.56402156</v>
      </c>
      <c r="F35" s="11">
        <f t="shared" si="1"/>
        <v>740278.59991898248</v>
      </c>
      <c r="G35" s="11">
        <f t="shared" si="2"/>
        <v>4369497.1977191269</v>
      </c>
      <c r="H35" s="11">
        <f t="shared" si="4"/>
        <v>5109775.797638109</v>
      </c>
      <c r="I35" s="11">
        <f t="shared" si="3"/>
        <v>425814.64980317577</v>
      </c>
      <c r="J35" s="12"/>
    </row>
    <row r="36" spans="1:10" x14ac:dyDescent="0.25">
      <c r="A36" s="2">
        <v>35</v>
      </c>
      <c r="B36" s="8" t="s">
        <v>46</v>
      </c>
      <c r="C36" s="9">
        <v>149030623.89161029</v>
      </c>
      <c r="D36" s="10">
        <v>0.8174543414647587</v>
      </c>
      <c r="E36" s="11">
        <f t="shared" si="0"/>
        <v>121825730.51139843</v>
      </c>
      <c r="F36" s="11">
        <f t="shared" si="1"/>
        <v>520619.82806042046</v>
      </c>
      <c r="G36" s="11">
        <f t="shared" si="2"/>
        <v>3072960.4773607999</v>
      </c>
      <c r="H36" s="11">
        <f t="shared" si="4"/>
        <v>3593580.3054212201</v>
      </c>
      <c r="I36" s="11">
        <f t="shared" si="3"/>
        <v>299465.02545176836</v>
      </c>
      <c r="J36" s="12"/>
    </row>
    <row r="37" spans="1:10" x14ac:dyDescent="0.25">
      <c r="A37" s="2">
        <v>37</v>
      </c>
      <c r="B37" s="8" t="s">
        <v>47</v>
      </c>
      <c r="C37" s="9">
        <v>194286693.00049195</v>
      </c>
      <c r="D37" s="10">
        <v>0.81816327952463874</v>
      </c>
      <c r="E37" s="11">
        <f t="shared" si="0"/>
        <v>158958237.91327918</v>
      </c>
      <c r="F37" s="11">
        <f t="shared" si="1"/>
        <v>679304.85738770757</v>
      </c>
      <c r="G37" s="11">
        <f t="shared" si="2"/>
        <v>4009599.4549584812</v>
      </c>
      <c r="H37" s="11">
        <f t="shared" si="4"/>
        <v>4688904.3123461884</v>
      </c>
      <c r="I37" s="11">
        <f t="shared" si="3"/>
        <v>390742.02602884901</v>
      </c>
      <c r="J37" s="12"/>
    </row>
    <row r="38" spans="1:10" x14ac:dyDescent="0.25">
      <c r="A38" s="2">
        <v>38</v>
      </c>
      <c r="B38" s="8" t="s">
        <v>48</v>
      </c>
      <c r="C38" s="9">
        <v>229262442.21290472</v>
      </c>
      <c r="D38" s="10">
        <v>0.76768507372100525</v>
      </c>
      <c r="E38" s="11">
        <f t="shared" si="0"/>
        <v>176001354.85167146</v>
      </c>
      <c r="F38" s="11">
        <f t="shared" si="1"/>
        <v>752138.27749389154</v>
      </c>
      <c r="G38" s="11">
        <f t="shared" si="2"/>
        <v>4439498.9888489656</v>
      </c>
      <c r="H38" s="11">
        <f t="shared" si="4"/>
        <v>5191637.2663428579</v>
      </c>
      <c r="I38" s="11">
        <f t="shared" si="3"/>
        <v>432636.43886190484</v>
      </c>
      <c r="J38" s="12"/>
    </row>
    <row r="39" spans="1:10" x14ac:dyDescent="0.25">
      <c r="A39" s="2">
        <v>39</v>
      </c>
      <c r="B39" s="8" t="s">
        <v>49</v>
      </c>
      <c r="C39" s="9">
        <v>145946057.95836201</v>
      </c>
      <c r="D39" s="10">
        <v>0.82871457151692862</v>
      </c>
      <c r="E39" s="11">
        <f t="shared" si="0"/>
        <v>120947624.8855488</v>
      </c>
      <c r="F39" s="11">
        <f t="shared" si="1"/>
        <v>516867.26119273435</v>
      </c>
      <c r="G39" s="11">
        <f t="shared" si="2"/>
        <v>3050810.9374248856</v>
      </c>
      <c r="H39" s="11">
        <f t="shared" si="4"/>
        <v>3567678.1986176199</v>
      </c>
      <c r="I39" s="11">
        <f t="shared" si="3"/>
        <v>297306.51655146835</v>
      </c>
      <c r="J39" s="12"/>
    </row>
    <row r="40" spans="1:10" x14ac:dyDescent="0.25">
      <c r="A40" s="2">
        <v>40</v>
      </c>
      <c r="B40" s="8" t="s">
        <v>50</v>
      </c>
      <c r="C40" s="9">
        <v>257115681.39915437</v>
      </c>
      <c r="D40" s="10">
        <v>0.78318400108557673</v>
      </c>
      <c r="E40" s="11">
        <f t="shared" si="0"/>
        <v>201368888.10003412</v>
      </c>
      <c r="F40" s="11">
        <f t="shared" si="1"/>
        <v>860545.92457008851</v>
      </c>
      <c r="G40" s="11">
        <f t="shared" si="2"/>
        <v>5079375.5301438347</v>
      </c>
      <c r="H40" s="11">
        <f t="shared" si="4"/>
        <v>5939921.4547139239</v>
      </c>
      <c r="I40" s="11">
        <f t="shared" si="3"/>
        <v>494993.45455949364</v>
      </c>
      <c r="J40" s="12"/>
    </row>
    <row r="41" spans="1:10" ht="13.9" customHeight="1" x14ac:dyDescent="0.25">
      <c r="A41" s="2">
        <v>43</v>
      </c>
      <c r="B41" s="8" t="s">
        <v>51</v>
      </c>
      <c r="C41" s="9">
        <v>407759758.11330885</v>
      </c>
      <c r="D41" s="10">
        <v>0.81226640680813744</v>
      </c>
      <c r="E41" s="11">
        <f t="shared" si="0"/>
        <v>331209553.56365263</v>
      </c>
      <c r="F41" s="11">
        <f t="shared" si="1"/>
        <v>1415417.4171945057</v>
      </c>
      <c r="G41" s="11">
        <f t="shared" si="2"/>
        <v>8354506.585373532</v>
      </c>
      <c r="H41" s="11">
        <f t="shared" si="4"/>
        <v>9769924.0025680382</v>
      </c>
      <c r="I41" s="11">
        <f t="shared" si="3"/>
        <v>814160.33354733652</v>
      </c>
      <c r="J41" s="12"/>
    </row>
    <row r="42" spans="1:10" ht="15" customHeight="1" x14ac:dyDescent="0.25">
      <c r="A42" s="2">
        <v>44</v>
      </c>
      <c r="B42" s="8" t="s">
        <v>52</v>
      </c>
      <c r="C42" s="9">
        <v>436597244.7129671</v>
      </c>
      <c r="D42" s="10">
        <v>0.84221102157237904</v>
      </c>
      <c r="E42" s="11">
        <f t="shared" si="0"/>
        <v>367707011.485394</v>
      </c>
      <c r="F42" s="11">
        <f t="shared" si="1"/>
        <v>1571388.5752421203</v>
      </c>
      <c r="G42" s="11">
        <f t="shared" si="2"/>
        <v>9275126.9276185259</v>
      </c>
      <c r="H42" s="11">
        <f t="shared" si="4"/>
        <v>10846515.502860647</v>
      </c>
      <c r="I42" s="11">
        <f t="shared" si="3"/>
        <v>903876.29190505389</v>
      </c>
      <c r="J42" s="12"/>
    </row>
    <row r="43" spans="1:10" x14ac:dyDescent="0.25">
      <c r="A43" s="2">
        <v>45</v>
      </c>
      <c r="B43" s="8" t="s">
        <v>53</v>
      </c>
      <c r="C43" s="9">
        <v>15267946.616265398</v>
      </c>
      <c r="D43" s="10">
        <v>0.83759413994984233</v>
      </c>
      <c r="E43" s="11">
        <f t="shared" si="0"/>
        <v>12788342.614850922</v>
      </c>
      <c r="F43" s="11">
        <f t="shared" si="1"/>
        <v>54650.726947198578</v>
      </c>
      <c r="G43" s="11">
        <f t="shared" si="2"/>
        <v>322576.11968687421</v>
      </c>
      <c r="H43" s="11">
        <f t="shared" si="4"/>
        <v>377226.84663407278</v>
      </c>
      <c r="I43" s="11">
        <f t="shared" si="3"/>
        <v>31435.570552839399</v>
      </c>
      <c r="J43" s="12"/>
    </row>
    <row r="44" spans="1:10" x14ac:dyDescent="0.25">
      <c r="A44" s="2">
        <v>48</v>
      </c>
      <c r="B44" s="8" t="s">
        <v>54</v>
      </c>
      <c r="C44" s="9">
        <v>289074915.33233386</v>
      </c>
      <c r="D44" s="10">
        <v>0.82538672049100514</v>
      </c>
      <c r="E44" s="11">
        <f t="shared" si="0"/>
        <v>238598596.34237003</v>
      </c>
      <c r="F44" s="11">
        <f t="shared" si="1"/>
        <v>1019646.3397492206</v>
      </c>
      <c r="G44" s="11">
        <f t="shared" si="2"/>
        <v>6018466.3242816767</v>
      </c>
      <c r="H44" s="11">
        <f t="shared" si="4"/>
        <v>7038112.6640308974</v>
      </c>
      <c r="I44" s="11">
        <f t="shared" si="3"/>
        <v>586509.38866924145</v>
      </c>
      <c r="J44" s="12"/>
    </row>
    <row r="45" spans="1:10" ht="13.15" customHeight="1" x14ac:dyDescent="0.25">
      <c r="A45" s="2">
        <v>49</v>
      </c>
      <c r="B45" s="8" t="s">
        <v>55</v>
      </c>
      <c r="C45" s="9">
        <v>321884103.41414553</v>
      </c>
      <c r="D45" s="10">
        <v>0.87907957621608279</v>
      </c>
      <c r="E45" s="11">
        <f t="shared" si="0"/>
        <v>282961741.2200008</v>
      </c>
      <c r="F45" s="11">
        <f t="shared" si="1"/>
        <v>1209231.3540270596</v>
      </c>
      <c r="G45" s="11">
        <f t="shared" si="2"/>
        <v>7137492.5783260586</v>
      </c>
      <c r="H45" s="11">
        <f t="shared" si="4"/>
        <v>8346723.9323531184</v>
      </c>
      <c r="I45" s="11">
        <f t="shared" si="3"/>
        <v>695560.32769609324</v>
      </c>
      <c r="J45" s="12"/>
    </row>
    <row r="46" spans="1:10" ht="13.9" customHeight="1" x14ac:dyDescent="0.25">
      <c r="A46" s="2">
        <v>51</v>
      </c>
      <c r="B46" s="8" t="s">
        <v>56</v>
      </c>
      <c r="C46" s="9">
        <v>227864327.38434365</v>
      </c>
      <c r="D46" s="10">
        <v>0.80005879096983545</v>
      </c>
      <c r="E46" s="11">
        <f t="shared" si="0"/>
        <v>182304858.27227277</v>
      </c>
      <c r="F46" s="11">
        <f t="shared" si="1"/>
        <v>779076.17356260982</v>
      </c>
      <c r="G46" s="11">
        <f t="shared" si="2"/>
        <v>4598500.0208895989</v>
      </c>
      <c r="H46" s="11">
        <f t="shared" si="4"/>
        <v>5377576.1944522094</v>
      </c>
      <c r="I46" s="11">
        <f t="shared" si="3"/>
        <v>448131.34953768412</v>
      </c>
      <c r="J46" s="12"/>
    </row>
    <row r="47" spans="1:10" x14ac:dyDescent="0.25">
      <c r="A47" s="2">
        <v>55</v>
      </c>
      <c r="B47" s="8" t="s">
        <v>57</v>
      </c>
      <c r="C47" s="9">
        <v>124011047.28059475</v>
      </c>
      <c r="D47" s="10">
        <v>0.81491495118887869</v>
      </c>
      <c r="E47" s="11">
        <f t="shared" si="0"/>
        <v>101058456.5415476</v>
      </c>
      <c r="F47" s="11">
        <f t="shared" si="1"/>
        <v>431871.2972034206</v>
      </c>
      <c r="G47" s="11">
        <f t="shared" si="2"/>
        <v>2549121.9428904122</v>
      </c>
      <c r="H47" s="11">
        <f t="shared" si="4"/>
        <v>2980993.2400938328</v>
      </c>
      <c r="I47" s="11">
        <f t="shared" si="3"/>
        <v>248416.10334115275</v>
      </c>
      <c r="J47" s="12"/>
    </row>
    <row r="48" spans="1:10" x14ac:dyDescent="0.25">
      <c r="A48" s="2">
        <v>60</v>
      </c>
      <c r="B48" s="8" t="s">
        <v>58</v>
      </c>
      <c r="C48" s="9">
        <v>48776688.012051709</v>
      </c>
      <c r="D48" s="10">
        <v>0.79716510411276897</v>
      </c>
      <c r="E48" s="11">
        <f t="shared" si="0"/>
        <v>38883073.577403247</v>
      </c>
      <c r="F48" s="11">
        <f t="shared" si="1"/>
        <v>166166.03894227685</v>
      </c>
      <c r="G48" s="11">
        <f t="shared" si="2"/>
        <v>980795.66475895373</v>
      </c>
      <c r="H48" s="11">
        <f t="shared" si="4"/>
        <v>1146961.7037012307</v>
      </c>
      <c r="I48" s="11">
        <f t="shared" si="3"/>
        <v>95580.141975102553</v>
      </c>
      <c r="J48" s="12"/>
    </row>
    <row r="49" spans="1:10" x14ac:dyDescent="0.25">
      <c r="A49" s="2">
        <v>61</v>
      </c>
      <c r="B49" s="8" t="s">
        <v>59</v>
      </c>
      <c r="C49" s="9">
        <v>103787437.50480428</v>
      </c>
      <c r="D49" s="10">
        <v>0.86875096015536846</v>
      </c>
      <c r="E49" s="11">
        <f t="shared" si="0"/>
        <v>90165435.984364018</v>
      </c>
      <c r="F49" s="11">
        <f t="shared" si="1"/>
        <v>385320.19124465989</v>
      </c>
      <c r="G49" s="11">
        <f t="shared" si="2"/>
        <v>2274353.8663043915</v>
      </c>
      <c r="H49" s="11">
        <f t="shared" si="4"/>
        <v>2659674.0575490515</v>
      </c>
      <c r="I49" s="11">
        <f t="shared" si="3"/>
        <v>221639.5047957543</v>
      </c>
      <c r="J49" s="12"/>
    </row>
    <row r="50" spans="1:10" x14ac:dyDescent="0.25">
      <c r="A50" s="2">
        <v>62</v>
      </c>
      <c r="B50" s="8" t="s">
        <v>60</v>
      </c>
      <c r="C50" s="9">
        <v>264417250.0617469</v>
      </c>
      <c r="D50" s="10">
        <v>0.78961713414400536</v>
      </c>
      <c r="E50" s="11">
        <f t="shared" si="0"/>
        <v>208788391.21199542</v>
      </c>
      <c r="F50" s="11">
        <f t="shared" si="1"/>
        <v>892253.02304779179</v>
      </c>
      <c r="G50" s="11">
        <f t="shared" si="2"/>
        <v>5266526.7971955789</v>
      </c>
      <c r="H50" s="11">
        <f t="shared" si="4"/>
        <v>6158779.8202433707</v>
      </c>
      <c r="I50" s="11">
        <f t="shared" si="3"/>
        <v>513231.65168694756</v>
      </c>
      <c r="J50" s="12"/>
    </row>
    <row r="51" spans="1:10" x14ac:dyDescent="0.25">
      <c r="A51" s="2">
        <v>63</v>
      </c>
      <c r="B51" s="8" t="s">
        <v>61</v>
      </c>
      <c r="C51" s="9">
        <v>395520386.50169611</v>
      </c>
      <c r="D51" s="10">
        <v>0.81959614818805404</v>
      </c>
      <c r="E51" s="11">
        <f t="shared" si="0"/>
        <v>324166985.30664051</v>
      </c>
      <c r="F51" s="11">
        <f t="shared" si="1"/>
        <v>1385321.1422969266</v>
      </c>
      <c r="G51" s="11">
        <f t="shared" si="2"/>
        <v>8176863.2105128402</v>
      </c>
      <c r="H51" s="11">
        <f t="shared" si="4"/>
        <v>9562184.3528097663</v>
      </c>
      <c r="I51" s="11">
        <f t="shared" si="3"/>
        <v>796848.69606748049</v>
      </c>
      <c r="J51" s="12"/>
    </row>
    <row r="52" spans="1:10" x14ac:dyDescent="0.25">
      <c r="A52" s="2">
        <v>65</v>
      </c>
      <c r="B52" s="8" t="s">
        <v>62</v>
      </c>
      <c r="C52" s="9">
        <v>64861644</v>
      </c>
      <c r="D52" s="10">
        <v>0.87365607000000001</v>
      </c>
      <c r="E52" s="11">
        <f>C52*D52</f>
        <v>56666768.990779079</v>
      </c>
      <c r="F52" s="11">
        <f t="shared" si="1"/>
        <v>242164.3063815544</v>
      </c>
      <c r="G52" s="11">
        <f>E52/$E$58*$G$8</f>
        <v>1429375.7218398622</v>
      </c>
      <c r="H52" s="11">
        <f t="shared" si="4"/>
        <v>1671540.0282214165</v>
      </c>
      <c r="I52" s="11">
        <f t="shared" si="3"/>
        <v>139295.0023517847</v>
      </c>
      <c r="J52" s="12"/>
    </row>
    <row r="53" spans="1:10" x14ac:dyDescent="0.25">
      <c r="A53" s="2">
        <v>2001</v>
      </c>
      <c r="B53" s="8" t="s">
        <v>63</v>
      </c>
      <c r="C53" s="9">
        <v>121220127.33054996</v>
      </c>
      <c r="D53" s="10">
        <v>0.83365229037214295</v>
      </c>
      <c r="E53" s="11">
        <f t="shared" si="0"/>
        <v>101055436.78831577</v>
      </c>
      <c r="F53" s="11">
        <f t="shared" si="1"/>
        <v>431858.39234824973</v>
      </c>
      <c r="G53" s="11">
        <f t="shared" si="2"/>
        <v>2549045.7719346229</v>
      </c>
      <c r="H53" s="11">
        <f t="shared" si="4"/>
        <v>2980904.1642828728</v>
      </c>
      <c r="I53" s="11">
        <f t="shared" si="3"/>
        <v>248408.68035690606</v>
      </c>
      <c r="J53" s="12"/>
    </row>
    <row r="54" spans="1:10" x14ac:dyDescent="0.25">
      <c r="A54" s="2">
        <v>2004</v>
      </c>
      <c r="B54" s="8" t="s">
        <v>64</v>
      </c>
      <c r="C54" s="9">
        <v>305127451.50414568</v>
      </c>
      <c r="D54" s="10">
        <v>0.81380913313570402</v>
      </c>
      <c r="E54" s="11">
        <f t="shared" si="0"/>
        <v>248315506.80449536</v>
      </c>
      <c r="F54" s="11">
        <f t="shared" si="1"/>
        <v>1061171.3626884171</v>
      </c>
      <c r="G54" s="11">
        <f t="shared" si="2"/>
        <v>6263567.9270943189</v>
      </c>
      <c r="H54" s="11">
        <f t="shared" si="4"/>
        <v>7324739.2897827365</v>
      </c>
      <c r="I54" s="11">
        <f t="shared" si="3"/>
        <v>610394.94081522804</v>
      </c>
      <c r="J54" s="12"/>
    </row>
    <row r="55" spans="1:10" x14ac:dyDescent="0.25">
      <c r="A55" s="2">
        <v>5050</v>
      </c>
      <c r="B55" s="8" t="s">
        <v>65</v>
      </c>
      <c r="C55" s="9">
        <v>392846733.02065706</v>
      </c>
      <c r="D55" s="10">
        <v>0.81768731615906409</v>
      </c>
      <c r="E55" s="11">
        <f t="shared" si="0"/>
        <v>321225790.78551745</v>
      </c>
      <c r="F55" s="11">
        <f t="shared" si="1"/>
        <v>1372752.0062084214</v>
      </c>
      <c r="G55" s="11">
        <f t="shared" si="2"/>
        <v>8102673.8378597815</v>
      </c>
      <c r="H55" s="11">
        <f t="shared" si="4"/>
        <v>9475425.8440682031</v>
      </c>
      <c r="I55" s="11">
        <f t="shared" si="3"/>
        <v>789618.82033901697</v>
      </c>
      <c r="J55" s="12"/>
    </row>
    <row r="56" spans="1:10" x14ac:dyDescent="0.25">
      <c r="A56" s="2">
        <v>8992</v>
      </c>
      <c r="B56" s="8" t="s">
        <v>66</v>
      </c>
      <c r="C56" s="9">
        <v>193022912.79024282</v>
      </c>
      <c r="D56" s="10">
        <v>0.78841885168125081</v>
      </c>
      <c r="E56" s="11">
        <f t="shared" si="0"/>
        <v>152182903.25025347</v>
      </c>
      <c r="F56" s="11">
        <f t="shared" si="1"/>
        <v>650350.59992084012</v>
      </c>
      <c r="G56" s="11">
        <f t="shared" si="2"/>
        <v>3838696.8422429957</v>
      </c>
      <c r="H56" s="11">
        <f t="shared" si="4"/>
        <v>4489047.4421638362</v>
      </c>
      <c r="I56" s="11">
        <f t="shared" si="3"/>
        <v>374087.28684698633</v>
      </c>
      <c r="J56" s="12"/>
    </row>
    <row r="57" spans="1:10" x14ac:dyDescent="0.25">
      <c r="A57" s="2">
        <v>5033</v>
      </c>
      <c r="B57" s="8" t="s">
        <v>67</v>
      </c>
      <c r="C57" s="14">
        <v>60483459.456504732</v>
      </c>
      <c r="D57" s="15">
        <v>0.87220883799214555</v>
      </c>
      <c r="E57" s="16">
        <f t="shared" si="0"/>
        <v>52754207.890303038</v>
      </c>
      <c r="F57" s="16">
        <f t="shared" si="1"/>
        <v>225444.05460177836</v>
      </c>
      <c r="G57" s="16">
        <f t="shared" si="2"/>
        <v>1330684.3733328467</v>
      </c>
      <c r="H57" s="16">
        <f t="shared" si="4"/>
        <v>1556128.4279346252</v>
      </c>
      <c r="I57" s="16">
        <f t="shared" si="3"/>
        <v>129677.3689945521</v>
      </c>
      <c r="J57" s="12"/>
    </row>
    <row r="58" spans="1:10" x14ac:dyDescent="0.25">
      <c r="A58" s="2">
        <v>9999</v>
      </c>
      <c r="B58" s="8" t="s">
        <v>68</v>
      </c>
      <c r="C58" s="9">
        <f>SUM(C9:C57)</f>
        <v>16111819098.022434</v>
      </c>
      <c r="D58" s="10">
        <v>0.81959187187401217</v>
      </c>
      <c r="E58" s="12">
        <f>SUM(E9:E57)</f>
        <v>13215431786.778809</v>
      </c>
      <c r="F58" s="12">
        <f t="shared" si="1"/>
        <v>56475884</v>
      </c>
      <c r="G58" s="12">
        <f t="shared" si="2"/>
        <v>333349116</v>
      </c>
      <c r="H58" s="12">
        <f>SUM(H9:H57)</f>
        <v>389825000.00000018</v>
      </c>
      <c r="I58" s="12">
        <f>SUM(I9:I57)</f>
        <v>32485416.666666668</v>
      </c>
      <c r="J58" s="12"/>
    </row>
    <row r="59" spans="1:10" x14ac:dyDescent="0.25">
      <c r="E59" s="17"/>
      <c r="F59" s="18">
        <f>+F58/E58</f>
        <v>4.2734800429676837E-3</v>
      </c>
      <c r="G59" s="18">
        <f>+G58/E58</f>
        <v>2.5224231896342153E-2</v>
      </c>
      <c r="H59" s="17">
        <f>H58/E58</f>
        <v>2.9497711939309851E-2</v>
      </c>
    </row>
    <row r="60" spans="1:10" ht="45" x14ac:dyDescent="0.25">
      <c r="B60" s="19" t="s">
        <v>69</v>
      </c>
    </row>
  </sheetData>
  <pageMargins left="0" right="0" top="0" bottom="0" header="0.3" footer="0.3"/>
  <pageSetup scale="71" orientation="portrait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52322C-3A78-4976-9B0E-680F27684999}"/>
</file>

<file path=customXml/itemProps2.xml><?xml version="1.0" encoding="utf-8"?>
<ds:datastoreItem xmlns:ds="http://schemas.openxmlformats.org/officeDocument/2006/customXml" ds:itemID="{305AB315-EE09-4128-AEE7-D7D757933D30}"/>
</file>

<file path=customXml/itemProps3.xml><?xml version="1.0" encoding="utf-8"?>
<ds:datastoreItem xmlns:ds="http://schemas.openxmlformats.org/officeDocument/2006/customXml" ds:itemID="{BCB7D609-F7EE-4B8D-B282-0F1FDA0FD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2016-10-04T14:06:54Z</dcterms:created>
  <dcterms:modified xsi:type="dcterms:W3CDTF">2016-10-04T14:07:16Z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