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hale\Desktop\"/>
    </mc:Choice>
  </mc:AlternateContent>
  <bookViews>
    <workbookView xWindow="0" yWindow="0" windowWidth="7350" windowHeight="29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E36" i="1" s="1"/>
  <c r="G23" i="1"/>
  <c r="G24" i="1"/>
  <c r="G25" i="1"/>
  <c r="G16" i="1"/>
  <c r="D36" i="1"/>
  <c r="E33" i="1"/>
  <c r="E27" i="1"/>
  <c r="G27" i="1"/>
  <c r="D32" i="1"/>
  <c r="E32" i="1" s="1"/>
  <c r="E34" i="1" s="1"/>
  <c r="G28" i="1"/>
  <c r="E28" i="1"/>
  <c r="E21" i="1"/>
  <c r="E22" i="1"/>
  <c r="E23" i="1"/>
  <c r="E24" i="1"/>
  <c r="E25" i="1"/>
  <c r="E17" i="1"/>
  <c r="E18" i="1"/>
  <c r="E19" i="1"/>
  <c r="E20" i="1"/>
  <c r="E16" i="1"/>
  <c r="E38" i="1" l="1"/>
  <c r="E40" i="1" s="1"/>
  <c r="E39" i="1" l="1"/>
</calcChain>
</file>

<file path=xl/sharedStrings.xml><?xml version="1.0" encoding="utf-8"?>
<sst xmlns="http://schemas.openxmlformats.org/spreadsheetml/2006/main" count="79" uniqueCount="56">
  <si>
    <t>Episode Window</t>
  </si>
  <si>
    <t>Group</t>
  </si>
  <si>
    <t>Base Period</t>
  </si>
  <si>
    <t>CY2018</t>
  </si>
  <si>
    <t>Performance Period</t>
  </si>
  <si>
    <t>6 Months Ended 6/30/19</t>
  </si>
  <si>
    <t>Comment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</si>
  <si>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</si>
  <si>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</si>
  <si>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</si>
  <si>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</si>
  <si>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</si>
  <si>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</si>
  <si>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</si>
  <si>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</si>
  <si>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</si>
  <si>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</si>
  <si>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</si>
  <si>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Excluded</t>
  </si>
  <si>
    <t>Base</t>
  </si>
  <si>
    <t>Performance</t>
  </si>
  <si>
    <t>N/A</t>
  </si>
  <si>
    <t>Cost PBPM</t>
  </si>
  <si>
    <t>Triggered prior to beginning of Base Year</t>
  </si>
  <si>
    <t>Triggered during base year</t>
  </si>
  <si>
    <t>Triggered during performance period</t>
  </si>
  <si>
    <t>Next Performance Period</t>
  </si>
  <si>
    <t>Triggered after performance period (in next performance period)</t>
  </si>
  <si>
    <t>Episode Length</t>
  </si>
  <si>
    <t>180 Days</t>
  </si>
  <si>
    <t>Episode Start</t>
  </si>
  <si>
    <t>Inflation (Base to Performance)</t>
  </si>
  <si>
    <t>Savings Calculation</t>
  </si>
  <si>
    <t>Assumptions</t>
  </si>
  <si>
    <t>Inflation Rate</t>
  </si>
  <si>
    <t>Target Costs</t>
  </si>
  <si>
    <t>M</t>
  </si>
  <si>
    <t>Eligible Beneficiaries</t>
  </si>
  <si>
    <t>PBPM</t>
  </si>
  <si>
    <t>Savings %</t>
  </si>
  <si>
    <t>Savings PBPY</t>
  </si>
  <si>
    <t>Savings Total</t>
  </si>
  <si>
    <t>Beneficiaries Meeting Cohort Trigger event</t>
  </si>
  <si>
    <t>Example of savings calculation for a CTI with a 180-day episode length implemented 1/1/2019</t>
  </si>
  <si>
    <t>Payment Start Date</t>
  </si>
  <si>
    <t>(Performance measured in 6 month windows)</t>
  </si>
  <si>
    <t>(An episode can not be triggered for a beneficiary already in an episode)</t>
  </si>
  <si>
    <t>Trigger Date + 1</t>
  </si>
  <si>
    <t>(Trigger date + 0 will be used if triggering event is expected to be impacted by the intervention)</t>
  </si>
  <si>
    <t>Total Cost During Episode Window</t>
  </si>
  <si>
    <t>ID</t>
  </si>
  <si>
    <t>No episode as Beneficiary H being measured for trigger on 3/5/2019</t>
  </si>
  <si>
    <t>Triggered during performance period, a beneficiary can be in both cohorts as long as the episodes don't overlap</t>
  </si>
  <si>
    <t>(Inflation actually calculated at a detail level and applied to appropriate number of periods or parts thereof)</t>
  </si>
  <si>
    <t>Intervention Start Date</t>
  </si>
  <si>
    <t>Date Meeting Trigger 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</si>
</sst>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165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0" fontId="0" fillId="0" borderId="1" xfId="0" applyNumberFormat="1" applyBorder="1" applyAlignment="1">
      <alignment horizontal="center"/>
    </xf>
    <xf numFmtId="166" fontId="0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workbookViewId="0">
      <selection activeCell="D6" sqref="D6"/>
    </sheetView>
  </sheetViews>
  <sheetFormatPr defaultRowHeight="15" x14ac:dyDescent="0.25"/>
  <cols>
    <col min="1" max="2" width="4" customWidth="1"/>
    <col min="3" max="3" width="26" customWidth="1"/>
    <col min="4" max="4" width="24.5703125" customWidth="1"/>
    <col min="5" max="5" width="23.85546875" bestFit="1" customWidth="1"/>
    <col min="6" max="6" width="23.140625" customWidth="1"/>
    <col min="7" max="7" width="11.5703125" customWidth="1"/>
    <col min="8" max="8" width="2.140625" customWidth="1"/>
    <col min="9" max="10" width="60.140625" bestFit="1" customWidth="1"/>
  </cols>
  <sheetData>
    <row r="1" spans="1:13" x14ac:dyDescent="0.25">
      <c r="A1" s="8" t="s">
        <v>43</v>
      </c>
      <c r="B1" s="8"/>
    </row>
    <row r="2" spans="1:13" x14ac:dyDescent="0.25">
      <c r="A2" s="8"/>
      <c r="B2" s="8"/>
    </row>
    <row r="3" spans="1:13" x14ac:dyDescent="0.25">
      <c r="A3" s="9" t="s">
        <v>33</v>
      </c>
      <c r="B3" s="9"/>
    </row>
    <row r="4" spans="1:13" x14ac:dyDescent="0.25">
      <c r="B4" t="s">
        <v>54</v>
      </c>
      <c r="D4" s="2">
        <v>43466</v>
      </c>
    </row>
    <row r="5" spans="1:13" x14ac:dyDescent="0.25">
      <c r="B5" t="s">
        <v>2</v>
      </c>
      <c r="D5" s="1" t="s">
        <v>3</v>
      </c>
    </row>
    <row r="6" spans="1:13" x14ac:dyDescent="0.25">
      <c r="B6" t="s">
        <v>4</v>
      </c>
      <c r="D6" s="1" t="s">
        <v>5</v>
      </c>
      <c r="E6" t="s">
        <v>45</v>
      </c>
    </row>
    <row r="7" spans="1:13" x14ac:dyDescent="0.25">
      <c r="B7" t="s">
        <v>28</v>
      </c>
      <c r="D7" s="1" t="s">
        <v>29</v>
      </c>
      <c r="E7" t="s">
        <v>46</v>
      </c>
    </row>
    <row r="8" spans="1:13" x14ac:dyDescent="0.25">
      <c r="B8" t="s">
        <v>30</v>
      </c>
      <c r="D8" s="1" t="s">
        <v>47</v>
      </c>
      <c r="E8" t="s">
        <v>48</v>
      </c>
    </row>
    <row r="9" spans="1:13" x14ac:dyDescent="0.25">
      <c r="B9" t="s">
        <v>44</v>
      </c>
      <c r="D9" s="2">
        <v>44013</v>
      </c>
    </row>
    <row r="10" spans="1:13" x14ac:dyDescent="0.25">
      <c r="B10" t="s">
        <v>31</v>
      </c>
      <c r="D10" s="3">
        <v>1.4999999999999999E-2</v>
      </c>
      <c r="E10" t="s">
        <v>53</v>
      </c>
    </row>
    <row r="11" spans="1:13" x14ac:dyDescent="0.25">
      <c r="D11" s="3"/>
    </row>
    <row r="12" spans="1:13" x14ac:dyDescent="0.25">
      <c r="D12" s="3"/>
    </row>
    <row r="13" spans="1:13" x14ac:dyDescent="0.25">
      <c r="A13" s="9" t="s">
        <v>42</v>
      </c>
    </row>
    <row r="14" spans="1:13" ht="30" x14ac:dyDescent="0.25">
      <c r="B14" s="12" t="s">
        <v>50</v>
      </c>
      <c r="C14" s="12" t="s">
        <v>55</v>
      </c>
      <c r="D14" s="12" t="s">
        <v>1</v>
      </c>
      <c r="E14" s="12" t="s">
        <v>0</v>
      </c>
      <c r="F14" s="12" t="s">
        <v>49</v>
      </c>
      <c r="G14" s="12" t="s">
        <v>22</v>
      </c>
      <c r="H14" s="12"/>
      <c r="I14" s="12" t="s">
        <v>6</v>
      </c>
    </row>
    <row r="15" spans="1:13" x14ac:dyDescent="0.25">
      <c r="B15" s="1" t="s">
        <v>7</v>
      </c>
      <c r="C15" s="2">
        <v>43100</v>
      </c>
      <c r="D15" s="1" t="s">
        <v>18</v>
      </c>
      <c r="E15" s="1" t="s">
        <v>21</v>
      </c>
      <c r="I15" t="s">
        <v>23</v>
      </c>
    </row>
    <row r="16" spans="1:13" x14ac:dyDescent="0.25">
      <c r="B16" s="1" t="s">
        <v>8</v>
      </c>
      <c r="C16" s="2">
        <v>43101</v>
      </c>
      <c r="D16" s="1" t="s">
        <v>19</v>
      </c>
      <c r="E16" s="1" t="str">
        <f>TEXT(C16+1,"MM/DD/YY")&amp;" - "&amp;TEXT(C16+181,"MM/DD/YY")</f>
        <v>01/02/18 - 07/01/18</v>
      </c>
      <c r="F16" s="6">
        <v>4948.5</v>
      </c>
      <c r="G16" s="6">
        <f>F16/6</f>
        <v>824.75</v>
      </c>
      <c r="I16" t="s">
        <v>24</v>
      </c>
      <c r="M16" s="5"/>
    </row>
    <row r="17" spans="1:13" x14ac:dyDescent="0.25">
      <c r="B17" s="1" t="s">
        <v>9</v>
      </c>
      <c r="C17" s="2">
        <v>43251</v>
      </c>
      <c r="D17" s="1" t="s">
        <v>19</v>
      </c>
      <c r="E17" s="1" t="str">
        <f t="shared" ref="E17:E28" si="0">TEXT(C17+1,"MM/DD/YY")&amp;" - "&amp;TEXT(C17+181,"MM/DD/YY")</f>
        <v>06/01/18 - 11/28/18</v>
      </c>
      <c r="F17" s="6">
        <v>4944.5</v>
      </c>
      <c r="G17" s="6">
        <f t="shared" ref="G17:G25" si="1">F17/6</f>
        <v>824.08333333333337</v>
      </c>
      <c r="I17" t="s">
        <v>24</v>
      </c>
      <c r="M17" s="5"/>
    </row>
    <row r="18" spans="1:13" x14ac:dyDescent="0.25">
      <c r="B18" s="1" t="s">
        <v>10</v>
      </c>
      <c r="C18" s="2">
        <v>43256</v>
      </c>
      <c r="D18" s="1" t="s">
        <v>19</v>
      </c>
      <c r="E18" s="1" t="str">
        <f t="shared" si="0"/>
        <v>06/06/18 - 12/03/18</v>
      </c>
      <c r="F18" s="6">
        <v>4860.5</v>
      </c>
      <c r="G18" s="6">
        <f t="shared" si="1"/>
        <v>810.08333333333337</v>
      </c>
      <c r="I18" t="s">
        <v>24</v>
      </c>
      <c r="M18" s="5"/>
    </row>
    <row r="19" spans="1:13" x14ac:dyDescent="0.25">
      <c r="B19" s="1" t="s">
        <v>11</v>
      </c>
      <c r="C19" s="2">
        <v>43285</v>
      </c>
      <c r="D19" s="1" t="s">
        <v>19</v>
      </c>
      <c r="E19" s="1" t="str">
        <f t="shared" si="0"/>
        <v>07/05/18 - 01/01/19</v>
      </c>
      <c r="F19" s="6">
        <v>4840</v>
      </c>
      <c r="G19" s="6">
        <f t="shared" si="1"/>
        <v>806.66666666666663</v>
      </c>
      <c r="I19" t="s">
        <v>24</v>
      </c>
      <c r="M19" s="5"/>
    </row>
    <row r="20" spans="1:13" x14ac:dyDescent="0.25">
      <c r="B20" s="1" t="s">
        <v>12</v>
      </c>
      <c r="C20" s="2">
        <v>43464</v>
      </c>
      <c r="D20" s="1" t="s">
        <v>19</v>
      </c>
      <c r="E20" s="1" t="str">
        <f t="shared" si="0"/>
        <v>12/31/18 - 06/29/19</v>
      </c>
      <c r="F20" s="6">
        <v>4779.5</v>
      </c>
      <c r="G20" s="6">
        <f t="shared" si="1"/>
        <v>796.58333333333337</v>
      </c>
      <c r="I20" t="s">
        <v>24</v>
      </c>
      <c r="M20" s="5"/>
    </row>
    <row r="21" spans="1:13" x14ac:dyDescent="0.25">
      <c r="B21" s="1" t="s">
        <v>13</v>
      </c>
      <c r="C21" s="2">
        <v>43466</v>
      </c>
      <c r="D21" s="1" t="s">
        <v>20</v>
      </c>
      <c r="E21" s="1" t="str">
        <f t="shared" si="0"/>
        <v>01/02/19 - 07/01/19</v>
      </c>
      <c r="F21" s="6">
        <v>4397.4000000000005</v>
      </c>
      <c r="G21" s="6">
        <f t="shared" si="1"/>
        <v>732.90000000000009</v>
      </c>
      <c r="I21" t="s">
        <v>25</v>
      </c>
    </row>
    <row r="22" spans="1:13" x14ac:dyDescent="0.25">
      <c r="B22" s="1" t="s">
        <v>14</v>
      </c>
      <c r="C22" s="2">
        <v>43529</v>
      </c>
      <c r="D22" s="1" t="s">
        <v>20</v>
      </c>
      <c r="E22" s="1" t="str">
        <f t="shared" si="0"/>
        <v>03/06/19 - 09/02/19</v>
      </c>
      <c r="F22" s="6">
        <v>4336.2</v>
      </c>
      <c r="G22" s="6">
        <f t="shared" si="1"/>
        <v>722.69999999999993</v>
      </c>
      <c r="I22" t="s">
        <v>25</v>
      </c>
    </row>
    <row r="23" spans="1:13" x14ac:dyDescent="0.25">
      <c r="B23" s="1" t="s">
        <v>15</v>
      </c>
      <c r="C23" s="2">
        <v>43531</v>
      </c>
      <c r="D23" s="1" t="s">
        <v>20</v>
      </c>
      <c r="E23" s="1" t="str">
        <f t="shared" si="0"/>
        <v>03/08/19 - 09/04/19</v>
      </c>
      <c r="F23" s="6">
        <v>4295.7</v>
      </c>
      <c r="G23" s="6">
        <f t="shared" si="1"/>
        <v>715.94999999999993</v>
      </c>
      <c r="I23" t="s">
        <v>25</v>
      </c>
    </row>
    <row r="24" spans="1:13" x14ac:dyDescent="0.25">
      <c r="B24" s="1" t="s">
        <v>16</v>
      </c>
      <c r="C24" s="2">
        <v>43573</v>
      </c>
      <c r="D24" s="1" t="s">
        <v>20</v>
      </c>
      <c r="E24" s="1" t="str">
        <f t="shared" si="0"/>
        <v>04/19/19 - 10/16/19</v>
      </c>
      <c r="F24" s="6">
        <v>4425.3</v>
      </c>
      <c r="G24" s="6">
        <f t="shared" si="1"/>
        <v>737.55000000000007</v>
      </c>
      <c r="I24" t="s">
        <v>25</v>
      </c>
    </row>
    <row r="25" spans="1:13" x14ac:dyDescent="0.25">
      <c r="B25" s="1" t="s">
        <v>17</v>
      </c>
      <c r="C25" s="2">
        <v>43600</v>
      </c>
      <c r="D25" s="1" t="s">
        <v>20</v>
      </c>
      <c r="E25" s="1" t="str">
        <f t="shared" si="0"/>
        <v>05/16/19 - 11/12/19</v>
      </c>
      <c r="F25" s="6">
        <v>4356.9000000000005</v>
      </c>
      <c r="G25" s="6">
        <f t="shared" si="1"/>
        <v>726.15000000000009</v>
      </c>
      <c r="I25" t="s">
        <v>25</v>
      </c>
    </row>
    <row r="26" spans="1:13" x14ac:dyDescent="0.25">
      <c r="B26" s="1" t="s">
        <v>14</v>
      </c>
      <c r="C26" s="2">
        <v>43602</v>
      </c>
      <c r="D26" s="1" t="s">
        <v>18</v>
      </c>
      <c r="E26" s="1" t="s">
        <v>21</v>
      </c>
      <c r="F26" s="6"/>
      <c r="G26" s="6"/>
      <c r="I26" t="s">
        <v>51</v>
      </c>
    </row>
    <row r="27" spans="1:13" x14ac:dyDescent="0.25">
      <c r="B27" s="1" t="s">
        <v>11</v>
      </c>
      <c r="C27" s="2">
        <v>43646</v>
      </c>
      <c r="D27" s="1" t="s">
        <v>20</v>
      </c>
      <c r="E27" s="1" t="str">
        <f t="shared" ref="E27" si="2">TEXT(C27+1,"MM/DD/YY")&amp;" - "&amp;TEXT(C27+181,"MM/DD/YY")</f>
        <v>07/01/19 - 12/28/19</v>
      </c>
      <c r="F27" s="6">
        <v>4467</v>
      </c>
      <c r="G27" s="6">
        <f t="shared" ref="G27:G28" si="3">F27/6</f>
        <v>744.5</v>
      </c>
      <c r="I27" t="s">
        <v>52</v>
      </c>
    </row>
    <row r="28" spans="1:13" x14ac:dyDescent="0.25">
      <c r="B28" s="1" t="s">
        <v>36</v>
      </c>
      <c r="C28" s="2">
        <v>43647</v>
      </c>
      <c r="D28" s="1" t="s">
        <v>26</v>
      </c>
      <c r="E28" s="1" t="str">
        <f t="shared" si="0"/>
        <v>07/02/19 - 12/29/19</v>
      </c>
      <c r="F28" s="6">
        <v>4470.3</v>
      </c>
      <c r="G28" s="6">
        <f t="shared" si="3"/>
        <v>745.05000000000007</v>
      </c>
      <c r="I28" t="s">
        <v>27</v>
      </c>
    </row>
    <row r="30" spans="1:13" x14ac:dyDescent="0.25">
      <c r="A30" s="15" t="s">
        <v>32</v>
      </c>
      <c r="B30" s="7"/>
    </row>
    <row r="31" spans="1:13" x14ac:dyDescent="0.25">
      <c r="D31" s="11" t="s">
        <v>37</v>
      </c>
      <c r="E31" s="11" t="s">
        <v>38</v>
      </c>
    </row>
    <row r="32" spans="1:13" x14ac:dyDescent="0.25">
      <c r="C32" s="4" t="s">
        <v>19</v>
      </c>
      <c r="D32" s="1">
        <f>COUNTIF(D15:D28,C32)</f>
        <v>5</v>
      </c>
      <c r="E32" s="10">
        <f>SUMIF(D15:D28,C32,G15:G28)/D32</f>
        <v>812.43333333333339</v>
      </c>
    </row>
    <row r="33" spans="3:5" x14ac:dyDescent="0.25">
      <c r="C33" s="4" t="s">
        <v>34</v>
      </c>
      <c r="E33" s="13">
        <f>D10</f>
        <v>1.4999999999999999E-2</v>
      </c>
    </row>
    <row r="34" spans="3:5" x14ac:dyDescent="0.25">
      <c r="C34" s="4" t="s">
        <v>35</v>
      </c>
      <c r="E34" s="10">
        <f>E32*(1+E33)</f>
        <v>824.6198333333333</v>
      </c>
    </row>
    <row r="36" spans="3:5" x14ac:dyDescent="0.25">
      <c r="C36" s="4" t="s">
        <v>20</v>
      </c>
      <c r="D36" s="1">
        <f>COUNTIF(D15:D28,C36)</f>
        <v>6</v>
      </c>
      <c r="E36" s="10">
        <f>SUMIF(D15:D28,C36,G15:G28)/D36</f>
        <v>729.95833333333337</v>
      </c>
    </row>
    <row r="38" spans="3:5" x14ac:dyDescent="0.25">
      <c r="C38" s="4" t="s">
        <v>40</v>
      </c>
      <c r="E38" s="10">
        <f>E34-E36</f>
        <v>94.661499999999933</v>
      </c>
    </row>
    <row r="39" spans="3:5" x14ac:dyDescent="0.25">
      <c r="C39" s="4" t="s">
        <v>41</v>
      </c>
      <c r="E39" s="10">
        <f>E38*D36</f>
        <v>567.9689999999996</v>
      </c>
    </row>
    <row r="40" spans="3:5" x14ac:dyDescent="0.25">
      <c r="C40" s="4" t="s">
        <v>39</v>
      </c>
      <c r="E40" s="14">
        <f>E38/E34</f>
        <v>0.11479411017480977</v>
      </c>
    </row>
  </sheetData>
  <pageMargins left="0.7" right="0.7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9EB1A8C-7873-486E-9268-421E8AD784D8}"/>
</file>

<file path=customXml/itemProps2.xml><?xml version="1.0" encoding="utf-8"?>
<ds:datastoreItem xmlns:ds="http://schemas.openxmlformats.org/officeDocument/2006/customXml" ds:itemID="{70399AB0-025C-4360-B0F8-CFEEDE54444B}"/>
</file>

<file path=customXml/itemProps3.xml><?xml version="1.0" encoding="utf-8"?>
<ds:datastoreItem xmlns:ds="http://schemas.openxmlformats.org/officeDocument/2006/customXml" ds:itemID="{A281C1D2-F96A-4196-8FB5-F50D2436D2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William Henderson</dc:creator>
  <cp:lastModifiedBy>Jessica Hale</cp:lastModifiedBy>
  <cp:lastPrinted>2019-08-12T21:35:21Z</cp:lastPrinted>
  <dcterms:created xsi:type="dcterms:W3CDTF">2019-08-12T20:59:33Z</dcterms:created>
  <dcterms:modified xsi:type="dcterms:W3CDTF">2019-08-16T20:55:57Z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1052000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