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Sept 19 Mtg\"/>
    </mc:Choice>
  </mc:AlternateContent>
  <bookViews>
    <workbookView xWindow="540" yWindow="-165" windowWidth="12465" windowHeight="14370" tabRatio="838" activeTab="1"/>
  </bookViews>
  <sheets>
    <sheet name="Old At-Risk Scaling" sheetId="3" r:id="rId1"/>
    <sheet name="Final Scores Performance" sheetId="7" r:id="rId2"/>
    <sheet name="PPC IMPROVEMENT BY HOSPITAL" sheetId="8" r:id="rId3"/>
  </sheets>
  <externalReferences>
    <externalReference r:id="rId4"/>
  </externalReferences>
  <definedNames>
    <definedName name="_xlnm._FilterDatabase" localSheetId="1" hidden="1">'Final Scores Performance'!$A$2:$O$2</definedName>
  </definedNames>
  <calcPr calcId="152511" calcMode="autoNoTable" iterate="1" iterateCount="1" iterateDelta="0"/>
</workbook>
</file>

<file path=xl/calcChain.xml><?xml version="1.0" encoding="utf-8"?>
<calcChain xmlns="http://schemas.openxmlformats.org/spreadsheetml/2006/main">
  <c r="N9" i="7" l="1"/>
  <c r="N32" i="7"/>
  <c r="N4" i="7"/>
  <c r="N13" i="7"/>
  <c r="N28" i="7"/>
  <c r="N26" i="7"/>
  <c r="N27" i="7"/>
  <c r="N17" i="7"/>
  <c r="N25" i="7"/>
  <c r="N31" i="7"/>
  <c r="N47" i="7"/>
  <c r="N23" i="7"/>
  <c r="N7" i="7"/>
  <c r="N8" i="7"/>
  <c r="N21" i="7"/>
  <c r="N22" i="7"/>
  <c r="N5" i="7"/>
  <c r="N12" i="7"/>
  <c r="N20" i="7"/>
  <c r="N36" i="7"/>
  <c r="N42" i="7"/>
  <c r="N46" i="7"/>
  <c r="N45" i="7"/>
  <c r="N38" i="7"/>
  <c r="N11" i="7"/>
  <c r="N10" i="7"/>
  <c r="N41" i="7"/>
  <c r="N29" i="7"/>
  <c r="N37" i="7"/>
  <c r="N43" i="7"/>
  <c r="N34" i="7"/>
  <c r="N19" i="7"/>
  <c r="N15" i="7"/>
  <c r="N48" i="7"/>
  <c r="N6" i="7"/>
  <c r="N24" i="7"/>
  <c r="N18" i="7"/>
  <c r="N16" i="7"/>
  <c r="N33" i="7"/>
  <c r="N14" i="7"/>
  <c r="N40" i="7"/>
  <c r="N44" i="7"/>
  <c r="N35" i="7"/>
  <c r="N3" i="7"/>
  <c r="N30" i="7"/>
  <c r="N39" i="7"/>
  <c r="M9" i="7"/>
  <c r="M32" i="7"/>
  <c r="M4" i="7"/>
  <c r="O4" i="7" s="1"/>
  <c r="M13" i="7"/>
  <c r="M28" i="7"/>
  <c r="M26" i="7"/>
  <c r="M27" i="7"/>
  <c r="O27" i="7" s="1"/>
  <c r="M17" i="7"/>
  <c r="M25" i="7"/>
  <c r="M31" i="7"/>
  <c r="M47" i="7"/>
  <c r="O47" i="7" s="1"/>
  <c r="M23" i="7"/>
  <c r="M7" i="7"/>
  <c r="M8" i="7"/>
  <c r="M21" i="7"/>
  <c r="O21" i="7" s="1"/>
  <c r="M22" i="7"/>
  <c r="M5" i="7"/>
  <c r="M12" i="7"/>
  <c r="M20" i="7"/>
  <c r="O20" i="7" s="1"/>
  <c r="M36" i="7"/>
  <c r="M42" i="7"/>
  <c r="M46" i="7"/>
  <c r="M45" i="7"/>
  <c r="O45" i="7" s="1"/>
  <c r="M38" i="7"/>
  <c r="M11" i="7"/>
  <c r="M10" i="7"/>
  <c r="M41" i="7"/>
  <c r="O41" i="7" s="1"/>
  <c r="M29" i="7"/>
  <c r="M37" i="7"/>
  <c r="M43" i="7"/>
  <c r="M34" i="7"/>
  <c r="O34" i="7" s="1"/>
  <c r="M19" i="7"/>
  <c r="M15" i="7"/>
  <c r="M48" i="7"/>
  <c r="M6" i="7"/>
  <c r="O6" i="7" s="1"/>
  <c r="M24" i="7"/>
  <c r="M18" i="7"/>
  <c r="M16" i="7"/>
  <c r="M33" i="7"/>
  <c r="O33" i="7" s="1"/>
  <c r="M14" i="7"/>
  <c r="M40" i="7"/>
  <c r="M44" i="7"/>
  <c r="M35" i="7"/>
  <c r="O35" i="7" s="1"/>
  <c r="M3" i="7"/>
  <c r="M30" i="7"/>
  <c r="M39" i="7"/>
  <c r="O39" i="7" l="1"/>
  <c r="O44" i="7"/>
  <c r="O16" i="7"/>
  <c r="O48" i="7"/>
  <c r="O43" i="7"/>
  <c r="O10" i="7"/>
  <c r="O46" i="7"/>
  <c r="O12" i="7"/>
  <c r="O8" i="7"/>
  <c r="O31" i="7"/>
  <c r="O26" i="7"/>
  <c r="O32" i="7"/>
  <c r="O30" i="7"/>
  <c r="O40" i="7"/>
  <c r="O18" i="7"/>
  <c r="O15" i="7"/>
  <c r="O37" i="7"/>
  <c r="O11" i="7"/>
  <c r="O42" i="7"/>
  <c r="O5" i="7"/>
  <c r="O7" i="7"/>
  <c r="O25" i="7"/>
  <c r="O28" i="7"/>
  <c r="O9" i="7"/>
  <c r="O3" i="7"/>
  <c r="O14" i="7"/>
  <c r="O24" i="7"/>
  <c r="O19" i="7"/>
  <c r="O29" i="7"/>
  <c r="O38" i="7"/>
  <c r="O36" i="7"/>
  <c r="O22" i="7"/>
  <c r="O23" i="7"/>
  <c r="O17" i="7"/>
  <c r="O13" i="7"/>
  <c r="D69" i="3"/>
  <c r="C69" i="3"/>
  <c r="B5" i="3"/>
  <c r="B6" i="3" s="1"/>
  <c r="B7" i="3" s="1"/>
  <c r="B8" i="3" s="1"/>
  <c r="B9" i="3" s="1"/>
  <c r="D4" i="3"/>
  <c r="C4" i="3"/>
  <c r="D5" i="3" l="1"/>
  <c r="B10" i="3"/>
  <c r="B11" i="3" s="1"/>
  <c r="B12" i="3" s="1"/>
  <c r="B13" i="3" s="1"/>
  <c r="D9" i="3"/>
  <c r="C8" i="3"/>
  <c r="D8" i="3"/>
  <c r="C11" i="3"/>
  <c r="C6" i="3"/>
  <c r="D7" i="3"/>
  <c r="C7" i="3"/>
  <c r="C5" i="3"/>
  <c r="D6" i="3"/>
  <c r="C9" i="3"/>
  <c r="D11" i="3" l="1"/>
  <c r="C10" i="3"/>
  <c r="D10" i="3"/>
  <c r="D12" i="3"/>
  <c r="B14" i="3"/>
  <c r="D13" i="3"/>
  <c r="C12" i="3"/>
  <c r="C13" i="3"/>
  <c r="B15" i="3" l="1"/>
  <c r="C14" i="3"/>
  <c r="D14" i="3"/>
  <c r="B16" i="3" l="1"/>
  <c r="D15" i="3"/>
  <c r="C15" i="3"/>
  <c r="B17" i="3" l="1"/>
  <c r="C16" i="3"/>
  <c r="D16" i="3"/>
  <c r="B18" i="3" l="1"/>
  <c r="D17" i="3"/>
  <c r="C17" i="3"/>
  <c r="B19" i="3" l="1"/>
  <c r="D18" i="3"/>
  <c r="C18" i="3"/>
  <c r="B20" i="3" l="1"/>
  <c r="C19" i="3"/>
  <c r="D19" i="3"/>
  <c r="B21" i="3" l="1"/>
  <c r="D20" i="3"/>
  <c r="C20" i="3"/>
  <c r="B22" i="3" l="1"/>
  <c r="D21" i="3"/>
  <c r="C21" i="3"/>
  <c r="B23" i="3" l="1"/>
  <c r="C22" i="3"/>
  <c r="D22" i="3"/>
  <c r="B24" i="3" l="1"/>
  <c r="D23" i="3"/>
  <c r="C23" i="3"/>
  <c r="B25" i="3" l="1"/>
  <c r="C24" i="3"/>
  <c r="D24" i="3"/>
  <c r="B26" i="3" l="1"/>
  <c r="D25" i="3"/>
  <c r="C25" i="3"/>
  <c r="B27" i="3" l="1"/>
  <c r="D26" i="3"/>
  <c r="C26" i="3"/>
  <c r="B28" i="3" l="1"/>
  <c r="C27" i="3"/>
  <c r="D27" i="3"/>
  <c r="B29" i="3" l="1"/>
  <c r="D28" i="3"/>
  <c r="C28" i="3"/>
  <c r="B30" i="3" l="1"/>
  <c r="D29" i="3"/>
  <c r="C29" i="3"/>
  <c r="B31" i="3" l="1"/>
  <c r="C30" i="3"/>
  <c r="D30" i="3"/>
  <c r="B32" i="3" l="1"/>
  <c r="C31" i="3"/>
  <c r="D31" i="3"/>
  <c r="B33" i="3" l="1"/>
  <c r="C32" i="3"/>
  <c r="D32" i="3"/>
  <c r="B34" i="3" l="1"/>
  <c r="D33" i="3"/>
  <c r="C33" i="3"/>
  <c r="B35" i="3" l="1"/>
  <c r="C34" i="3"/>
  <c r="B36" i="3" l="1"/>
  <c r="C35" i="3"/>
  <c r="B37" i="3" l="1"/>
  <c r="C36" i="3"/>
  <c r="B38" i="3" l="1"/>
  <c r="C37" i="3"/>
  <c r="B39" i="3" l="1"/>
  <c r="B40" i="3" s="1"/>
  <c r="B41" i="3" s="1"/>
  <c r="B42" i="3" s="1"/>
  <c r="B43" i="3" s="1"/>
  <c r="B44" i="3" s="1"/>
  <c r="B45" i="3" s="1"/>
  <c r="B46" i="3" s="1"/>
  <c r="B47" i="3" s="1"/>
  <c r="B48" i="3" s="1"/>
  <c r="C38" i="3"/>
  <c r="B49" i="3" l="1"/>
  <c r="D48" i="3"/>
  <c r="D49" i="3" l="1"/>
  <c r="B50" i="3"/>
  <c r="D50" i="3" l="1"/>
  <c r="B51" i="3"/>
  <c r="D51" i="3" l="1"/>
  <c r="B52" i="3"/>
  <c r="D52" i="3" l="1"/>
  <c r="B53" i="3"/>
  <c r="D53" i="3" l="1"/>
  <c r="B54" i="3"/>
  <c r="B55" i="3" l="1"/>
  <c r="D54" i="3"/>
  <c r="D55" i="3" l="1"/>
  <c r="B56" i="3"/>
  <c r="B57" i="3" l="1"/>
  <c r="D56" i="3"/>
  <c r="D57" i="3" l="1"/>
  <c r="B58" i="3"/>
  <c r="D58" i="3" l="1"/>
  <c r="B59" i="3"/>
  <c r="D59" i="3" l="1"/>
  <c r="B60" i="3"/>
  <c r="B61" i="3" l="1"/>
  <c r="D60" i="3"/>
  <c r="D61" i="3" l="1"/>
  <c r="B62" i="3"/>
  <c r="B63" i="3" l="1"/>
  <c r="D62" i="3"/>
  <c r="D63" i="3" l="1"/>
  <c r="B64" i="3"/>
  <c r="D64" i="3" l="1"/>
  <c r="B65" i="3"/>
  <c r="D65" i="3" l="1"/>
  <c r="B66" i="3"/>
  <c r="D66" i="3" s="1"/>
</calcChain>
</file>

<file path=xl/sharedStrings.xml><?xml version="1.0" encoding="utf-8"?>
<sst xmlns="http://schemas.openxmlformats.org/spreadsheetml/2006/main" count="133" uniqueCount="85">
  <si>
    <t>Performance Year CY2014 State Quality Target = 8%</t>
  </si>
  <si>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</si>
  <si>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</si>
  <si>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</si>
  <si>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</si>
  <si>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</si>
  <si>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</si>
  <si>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</si>
  <si>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</si>
  <si>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</t>
  </si>
  <si>
    <t>MERITUS</t>
  </si>
  <si>
    <t>PRINCE GEORGE</t>
  </si>
  <si>
    <t>HOLY CROSS</t>
  </si>
  <si>
    <t>FREDERICK MEMORIAL</t>
  </si>
  <si>
    <t>HARFORD</t>
  </si>
  <si>
    <t>MERCY</t>
  </si>
  <si>
    <t>DORCHESTER</t>
  </si>
  <si>
    <t>ST. AGNES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</si>
  <si>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</si>
  <si>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</si>
  <si>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</si>
  <si>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</si>
  <si>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</si>
  <si>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</si>
  <si>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</si>
  <si>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</si>
  <si>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</si>
  <si>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</si>
  <si>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</si>
  <si>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</si>
  <si>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</si>
  <si>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</si>
  <si>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</si>
  <si>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</si>
  <si>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</si>
  <si>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</si>
  <si>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</si>
  <si>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</si>
  <si>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</si>
  <si>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</si>
  <si>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</si>
  <si>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</si>
  <si>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</si>
  <si>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</si>
  <si>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</si>
  <si>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</si>
  <si>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</si>
  <si>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</si>
  <si>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</si>
  <si>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</si>
  <si>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</si>
  <si>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</si>
  <si>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</si>
  <si>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.</t>
  </si>
  <si>
    <t>HOSPITAL ID</t>
  </si>
  <si>
    <t>HOSPITAL NAME</t>
  </si>
  <si>
    <t>TOTAL NUMBER OF PPCs</t>
  </si>
  <si>
    <t>DENOMINATOR TIER 1</t>
  </si>
  <si>
    <t>FINAL POINTS TIER 1</t>
  </si>
  <si>
    <t>DENOMINATOR TIER 2</t>
  </si>
  <si>
    <t>FINAL POINTS TIER 2</t>
  </si>
  <si>
    <t>DENOMINATOR TIER 3</t>
  </si>
  <si>
    <t>FINAL POINTS TIER 3</t>
  </si>
  <si>
    <t>FINAL WEIGHTED SCORE</t>
  </si>
  <si>
    <t>TOTAL NUMBER OF PPCs IN TIER1</t>
  </si>
  <si>
    <t>TOTAL NUMBER OF PPCs IN TIER2</t>
  </si>
  <si>
    <t>TOTAL NUMBER OF PPCs IN TIER3</t>
  </si>
  <si>
    <t>STATEWIDE</t>
  </si>
  <si>
    <t>UNIVERSITY OF MARYLAND</t>
  </si>
  <si>
    <t>JOHNS HOPKINS</t>
  </si>
  <si>
    <t>SINAI</t>
  </si>
  <si>
    <t>FINAL WEIGHTED POINTS</t>
  </si>
  <si>
    <t>3. Scaling for Penalties and Rewards based upon Final MHAC Scores</t>
  </si>
  <si>
    <t>WEIGTHED DENOMINATOR</t>
  </si>
  <si>
    <t>7.  Final Scores by Hospital</t>
  </si>
  <si>
    <t>OBSERVED CY2013 BASE PERIOD YTD</t>
  </si>
  <si>
    <t>EXPECTED CY2013 BASE PERIOD YTD</t>
  </si>
  <si>
    <t>RATIO CY2013 BASE PERIOD YTD</t>
  </si>
  <si>
    <t>RISK ADJUSTED RATE CY2013 BASE PERIOD YTD</t>
  </si>
  <si>
    <t>OBSERVED  PERFORMANCE PERIOD YTD</t>
  </si>
  <si>
    <t>EXPECTED PERFORMANCE PERIOD YTD</t>
  </si>
  <si>
    <t>RATIO PERFORMANCE PERIOD YTD</t>
  </si>
  <si>
    <t>RISK ADJUSTED RATE PERFORMANCE PERIOD YTD</t>
  </si>
  <si>
    <t>IMPROVEMENT PERFORMANCE YTD</t>
  </si>
  <si>
    <t>8.  PPC IMPROVEMENTS FROM CY2013 BASE PERIOD YTD TO PERFORMANCE PERIOD YTD BY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</si>
</sst>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CD6BE"/>
      </bottom>
      <diagonal/>
    </border>
    <border>
      <left style="medium">
        <color indexed="64"/>
      </left>
      <right style="medium">
        <color indexed="64"/>
      </right>
      <top/>
      <bottom style="thin">
        <color rgb="FFCCD6BE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CCD6B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D6BE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rgb="FFCCD6BE"/>
      </right>
      <top style="medium">
        <color indexed="64"/>
      </top>
      <bottom style="thin">
        <color rgb="FFCCD6BE"/>
      </bottom>
      <diagonal/>
    </border>
    <border>
      <left/>
      <right style="thin">
        <color rgb="FFCCD6BE"/>
      </right>
      <top style="medium">
        <color indexed="64"/>
      </top>
      <bottom style="thin">
        <color rgb="FFCCD6BE"/>
      </bottom>
      <diagonal/>
    </border>
    <border>
      <left/>
      <right style="medium">
        <color indexed="64"/>
      </right>
      <top style="medium">
        <color indexed="64"/>
      </top>
      <bottom style="thin">
        <color rgb="FFCCD6BE"/>
      </bottom>
      <diagonal/>
    </border>
    <border>
      <left style="medium">
        <color indexed="64"/>
      </left>
      <right style="thin">
        <color rgb="FFCCD6BE"/>
      </right>
      <top/>
      <bottom style="thin">
        <color rgb="FFCCD6BE"/>
      </bottom>
      <diagonal/>
    </border>
    <border>
      <left/>
      <right style="medium">
        <color indexed="64"/>
      </right>
      <top/>
      <bottom style="thin">
        <color rgb="FFCCD6BE"/>
      </bottom>
      <diagonal/>
    </border>
    <border>
      <left style="medium">
        <color indexed="64"/>
      </left>
      <right style="thin">
        <color rgb="FFCCD6BE"/>
      </right>
      <top style="medium">
        <color indexed="64"/>
      </top>
      <bottom style="medium">
        <color indexed="64"/>
      </bottom>
      <diagonal/>
    </border>
    <border>
      <left/>
      <right style="thin">
        <color rgb="FFCCD6B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D6BE"/>
      </right>
      <top/>
      <bottom style="medium">
        <color indexed="64"/>
      </bottom>
      <diagonal/>
    </border>
    <border>
      <left/>
      <right style="thin">
        <color rgb="FFCCD6BE"/>
      </right>
      <top/>
      <bottom style="medium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 applyFont="1" applyAlignment="1">
      <alignment horizontal="center"/>
    </xf>
    <xf numFmtId="0" fontId="16" fillId="36" borderId="18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10" fontId="16" fillId="35" borderId="19" xfId="0" applyNumberFormat="1" applyFont="1" applyFill="1" applyBorder="1" applyAlignment="1">
      <alignment horizontal="center"/>
    </xf>
    <xf numFmtId="0" fontId="0" fillId="0" borderId="16" xfId="0" applyFont="1" applyBorder="1"/>
    <xf numFmtId="10" fontId="0" fillId="0" borderId="19" xfId="0" applyNumberFormat="1" applyFont="1" applyBorder="1" applyAlignment="1">
      <alignment horizontal="center"/>
    </xf>
    <xf numFmtId="10" fontId="16" fillId="0" borderId="19" xfId="0" applyNumberFormat="1" applyFont="1" applyBorder="1" applyAlignment="1">
      <alignment horizontal="center"/>
    </xf>
    <xf numFmtId="0" fontId="0" fillId="0" borderId="0" xfId="0" applyFont="1"/>
    <xf numFmtId="2" fontId="21" fillId="36" borderId="19" xfId="0" applyNumberFormat="1" applyFont="1" applyFill="1" applyBorder="1" applyAlignment="1" applyProtection="1">
      <alignment horizontal="center" wrapText="1"/>
    </xf>
    <xf numFmtId="0" fontId="24" fillId="34" borderId="1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0" fontId="19" fillId="33" borderId="13" xfId="0" applyNumberFormat="1" applyFont="1" applyFill="1" applyBorder="1" applyAlignment="1" applyProtection="1">
      <alignment horizontal="left" wrapText="1"/>
    </xf>
    <xf numFmtId="0" fontId="19" fillId="33" borderId="14" xfId="0" applyNumberFormat="1" applyFont="1" applyFill="1" applyBorder="1" applyAlignment="1" applyProtection="1">
      <alignment horizontal="left" wrapText="1"/>
    </xf>
    <xf numFmtId="0" fontId="24" fillId="34" borderId="22" xfId="0" applyNumberFormat="1" applyFont="1" applyFill="1" applyBorder="1" applyAlignment="1" applyProtection="1">
      <alignment horizontal="center" vertical="center" wrapText="1"/>
    </xf>
    <xf numFmtId="0" fontId="19" fillId="33" borderId="28" xfId="0" applyNumberFormat="1" applyFont="1" applyFill="1" applyBorder="1" applyAlignment="1" applyProtection="1">
      <alignment horizontal="left" wrapText="1"/>
    </xf>
    <xf numFmtId="0" fontId="19" fillId="33" borderId="26" xfId="0" applyNumberFormat="1" applyFont="1" applyFill="1" applyBorder="1" applyAlignment="1" applyProtection="1">
      <alignment horizontal="left" wrapText="1"/>
    </xf>
    <xf numFmtId="2" fontId="16" fillId="0" borderId="17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0" fontId="23" fillId="33" borderId="26" xfId="0" applyNumberFormat="1" applyFont="1" applyFill="1" applyBorder="1" applyAlignment="1" applyProtection="1">
      <alignment wrapText="1"/>
    </xf>
    <xf numFmtId="0" fontId="24" fillId="37" borderId="27" xfId="0" applyNumberFormat="1" applyFont="1" applyFill="1" applyBorder="1" applyAlignment="1" applyProtection="1">
      <alignment horizontal="center" vertical="center" wrapText="1"/>
    </xf>
    <xf numFmtId="0" fontId="24" fillId="38" borderId="27" xfId="0" applyNumberFormat="1" applyFont="1" applyFill="1" applyBorder="1" applyAlignment="1" applyProtection="1">
      <alignment horizontal="center" vertical="center" wrapText="1"/>
    </xf>
    <xf numFmtId="0" fontId="24" fillId="39" borderId="27" xfId="0" applyNumberFormat="1" applyFont="1" applyFill="1" applyBorder="1" applyAlignment="1" applyProtection="1">
      <alignment horizontal="center" vertical="center" wrapText="1"/>
    </xf>
    <xf numFmtId="0" fontId="24" fillId="40" borderId="27" xfId="0" applyNumberFormat="1" applyFont="1" applyFill="1" applyBorder="1" applyAlignment="1" applyProtection="1">
      <alignment horizontal="center" vertical="center" wrapText="1"/>
    </xf>
    <xf numFmtId="0" fontId="24" fillId="38" borderId="35" xfId="0" applyNumberFormat="1" applyFont="1" applyFill="1" applyBorder="1" applyAlignment="1" applyProtection="1">
      <alignment horizontal="center" vertical="center" wrapText="1"/>
    </xf>
    <xf numFmtId="0" fontId="24" fillId="40" borderId="32" xfId="0" applyNumberFormat="1" applyFont="1" applyFill="1" applyBorder="1" applyAlignment="1" applyProtection="1">
      <alignment horizontal="center" vertical="center" wrapText="1"/>
    </xf>
    <xf numFmtId="0" fontId="24" fillId="34" borderId="27" xfId="0" applyNumberFormat="1" applyFont="1" applyFill="1" applyBorder="1" applyAlignment="1" applyProtection="1">
      <alignment horizontal="center" vertical="center" wrapText="1"/>
    </xf>
    <xf numFmtId="0" fontId="19" fillId="33" borderId="27" xfId="0" applyNumberFormat="1" applyFont="1" applyFill="1" applyBorder="1" applyAlignment="1" applyProtection="1">
      <alignment horizontal="left" wrapText="1"/>
    </xf>
    <xf numFmtId="0" fontId="19" fillId="33" borderId="24" xfId="0" applyNumberFormat="1" applyFont="1" applyFill="1" applyBorder="1" applyAlignment="1" applyProtection="1">
      <alignment horizontal="left" wrapText="1"/>
    </xf>
    <xf numFmtId="0" fontId="19" fillId="33" borderId="29" xfId="0" applyNumberFormat="1" applyFont="1" applyFill="1" applyBorder="1" applyAlignment="1" applyProtection="1">
      <alignment horizontal="left" wrapText="1"/>
    </xf>
    <xf numFmtId="0" fontId="19" fillId="33" borderId="25" xfId="0" applyNumberFormat="1" applyFont="1" applyFill="1" applyBorder="1" applyAlignment="1" applyProtection="1">
      <alignment horizontal="left" wrapText="1"/>
    </xf>
    <xf numFmtId="0" fontId="19" fillId="33" borderId="30" xfId="0" applyNumberFormat="1" applyFont="1" applyFill="1" applyBorder="1" applyAlignment="1" applyProtection="1">
      <alignment horizontal="left" wrapText="1"/>
    </xf>
    <xf numFmtId="0" fontId="18" fillId="33" borderId="37" xfId="0" applyNumberFormat="1" applyFont="1" applyFill="1" applyBorder="1" applyAlignment="1" applyProtection="1">
      <alignment horizontal="right" wrapText="1"/>
    </xf>
    <xf numFmtId="0" fontId="18" fillId="33" borderId="34" xfId="0" applyNumberFormat="1" applyFont="1" applyFill="1" applyBorder="1" applyAlignment="1" applyProtection="1">
      <alignment horizontal="right" wrapText="1"/>
    </xf>
    <xf numFmtId="0" fontId="18" fillId="33" borderId="0" xfId="0" applyNumberFormat="1" applyFont="1" applyFill="1" applyBorder="1" applyAlignment="1" applyProtection="1">
      <alignment horizontal="right" wrapText="1"/>
    </xf>
    <xf numFmtId="0" fontId="18" fillId="33" borderId="31" xfId="0" applyNumberFormat="1" applyFont="1" applyFill="1" applyBorder="1" applyAlignment="1" applyProtection="1">
      <alignment horizontal="right" wrapText="1"/>
    </xf>
    <xf numFmtId="0" fontId="18" fillId="33" borderId="45" xfId="0" applyNumberFormat="1" applyFont="1" applyFill="1" applyBorder="1" applyAlignment="1" applyProtection="1">
      <alignment horizontal="right" wrapText="1"/>
    </xf>
    <xf numFmtId="0" fontId="18" fillId="33" borderId="46" xfId="0" applyNumberFormat="1" applyFont="1" applyFill="1" applyBorder="1" applyAlignment="1" applyProtection="1">
      <alignment horizontal="right" wrapText="1"/>
    </xf>
    <xf numFmtId="0" fontId="18" fillId="33" borderId="10" xfId="0" applyNumberFormat="1" applyFont="1" applyFill="1" applyBorder="1" applyAlignment="1" applyProtection="1">
      <alignment horizontal="right" wrapText="1"/>
    </xf>
    <xf numFmtId="0" fontId="18" fillId="33" borderId="40" xfId="0" applyNumberFormat="1" applyFont="1" applyFill="1" applyBorder="1" applyAlignment="1" applyProtection="1">
      <alignment horizontal="right" wrapText="1"/>
    </xf>
    <xf numFmtId="0" fontId="18" fillId="33" borderId="38" xfId="0" applyNumberFormat="1" applyFont="1" applyFill="1" applyBorder="1" applyAlignment="1" applyProtection="1">
      <alignment horizontal="right" wrapText="1"/>
    </xf>
    <xf numFmtId="2" fontId="18" fillId="33" borderId="34" xfId="0" applyNumberFormat="1" applyFont="1" applyFill="1" applyBorder="1" applyAlignment="1" applyProtection="1">
      <alignment horizontal="right" wrapText="1"/>
    </xf>
    <xf numFmtId="2" fontId="18" fillId="33" borderId="36" xfId="0" applyNumberFormat="1" applyFont="1" applyFill="1" applyBorder="1" applyAlignment="1" applyProtection="1">
      <alignment horizontal="right" wrapText="1"/>
    </xf>
    <xf numFmtId="0" fontId="18" fillId="33" borderId="39" xfId="0" applyNumberFormat="1" applyFont="1" applyFill="1" applyBorder="1" applyAlignment="1" applyProtection="1">
      <alignment horizontal="right" wrapText="1"/>
    </xf>
    <xf numFmtId="0" fontId="18" fillId="33" borderId="41" xfId="0" applyNumberFormat="1" applyFont="1" applyFill="1" applyBorder="1" applyAlignment="1" applyProtection="1">
      <alignment horizontal="right" wrapText="1"/>
    </xf>
    <xf numFmtId="2" fontId="18" fillId="33" borderId="33" xfId="0" applyNumberFormat="1" applyFont="1" applyFill="1" applyBorder="1" applyAlignment="1" applyProtection="1">
      <alignment horizontal="right" wrapText="1"/>
    </xf>
    <xf numFmtId="0" fontId="18" fillId="33" borderId="42" xfId="0" applyNumberFormat="1" applyFont="1" applyFill="1" applyBorder="1" applyAlignment="1" applyProtection="1">
      <alignment horizontal="right" wrapText="1"/>
    </xf>
    <xf numFmtId="0" fontId="19" fillId="33" borderId="44" xfId="0" applyNumberFormat="1" applyFont="1" applyFill="1" applyBorder="1" applyAlignment="1" applyProtection="1">
      <alignment horizontal="right" wrapText="1"/>
    </xf>
    <xf numFmtId="0" fontId="19" fillId="33" borderId="21" xfId="0" applyNumberFormat="1" applyFont="1" applyFill="1" applyBorder="1" applyAlignment="1" applyProtection="1">
      <alignment horizontal="right" wrapText="1"/>
    </xf>
    <xf numFmtId="10" fontId="19" fillId="33" borderId="21" xfId="1" applyNumberFormat="1" applyFont="1" applyFill="1" applyBorder="1" applyAlignment="1" applyProtection="1">
      <alignment horizontal="right" wrapText="1"/>
    </xf>
    <xf numFmtId="10" fontId="18" fillId="33" borderId="13" xfId="1" applyNumberFormat="1" applyFont="1" applyFill="1" applyBorder="1" applyAlignment="1" applyProtection="1">
      <alignment horizontal="right" wrapText="1"/>
    </xf>
    <xf numFmtId="10" fontId="18" fillId="33" borderId="12" xfId="1" applyNumberFormat="1" applyFont="1" applyFill="1" applyBorder="1" applyAlignment="1" applyProtection="1">
      <alignment horizontal="right" wrapText="1"/>
    </xf>
    <xf numFmtId="0" fontId="24" fillId="34" borderId="23" xfId="0" applyNumberFormat="1" applyFont="1" applyFill="1" applyBorder="1" applyAlignment="1" applyProtection="1">
      <alignment horizontal="center" vertical="center" wrapText="1"/>
    </xf>
    <xf numFmtId="0" fontId="24" fillId="34" borderId="21" xfId="0" applyNumberFormat="1" applyFont="1" applyFill="1" applyBorder="1" applyAlignment="1" applyProtection="1">
      <alignment horizontal="center" vertical="center" wrapText="1"/>
    </xf>
    <xf numFmtId="0" fontId="24" fillId="34" borderId="36" xfId="0" applyNumberFormat="1" applyFont="1" applyFill="1" applyBorder="1" applyAlignment="1" applyProtection="1">
      <alignment horizontal="center" vertical="center" wrapText="1"/>
    </xf>
    <xf numFmtId="2" fontId="18" fillId="33" borderId="46" xfId="0" applyNumberFormat="1" applyFont="1" applyFill="1" applyBorder="1" applyAlignment="1" applyProtection="1">
      <alignment horizontal="right" wrapText="1"/>
    </xf>
    <xf numFmtId="0" fontId="18" fillId="33" borderId="24" xfId="0" applyNumberFormat="1" applyFont="1" applyFill="1" applyBorder="1" applyAlignment="1" applyProtection="1">
      <alignment horizontal="right" wrapText="1"/>
    </xf>
    <xf numFmtId="10" fontId="18" fillId="33" borderId="14" xfId="1" applyNumberFormat="1" applyFont="1" applyFill="1" applyBorder="1" applyAlignment="1" applyProtection="1">
      <alignment horizontal="right" wrapText="1"/>
    </xf>
    <xf numFmtId="165" fontId="19" fillId="33" borderId="43" xfId="45" applyNumberFormat="1" applyFont="1" applyFill="1" applyBorder="1" applyAlignment="1" applyProtection="1">
      <alignment horizontal="right" wrapText="1"/>
    </xf>
    <xf numFmtId="0" fontId="18" fillId="33" borderId="14" xfId="0" applyNumberFormat="1" applyFont="1" applyFill="1" applyBorder="1" applyAlignment="1" applyProtection="1">
      <alignment horizontal="right" wrapText="1"/>
    </xf>
    <xf numFmtId="2" fontId="18" fillId="33" borderId="39" xfId="0" applyNumberFormat="1" applyFont="1" applyFill="1" applyBorder="1" applyAlignment="1" applyProtection="1">
      <alignment horizontal="right" wrapText="1"/>
    </xf>
    <xf numFmtId="0" fontId="18" fillId="33" borderId="27" xfId="0" applyNumberFormat="1" applyFont="1" applyFill="1" applyBorder="1" applyAlignment="1" applyProtection="1">
      <alignment horizontal="right" wrapText="1"/>
    </xf>
    <xf numFmtId="165" fontId="18" fillId="33" borderId="38" xfId="45" applyNumberFormat="1" applyFont="1" applyFill="1" applyBorder="1" applyAlignment="1" applyProtection="1">
      <alignment horizontal="right" wrapText="1"/>
    </xf>
    <xf numFmtId="165" fontId="18" fillId="33" borderId="45" xfId="45" applyNumberFormat="1" applyFont="1" applyFill="1" applyBorder="1" applyAlignment="1" applyProtection="1">
      <alignment horizontal="right" wrapText="1"/>
    </xf>
    <xf numFmtId="165" fontId="18" fillId="33" borderId="41" xfId="45" applyNumberFormat="1" applyFont="1" applyFill="1" applyBorder="1" applyAlignment="1" applyProtection="1">
      <alignment horizontal="right" wrapText="1"/>
    </xf>
    <xf numFmtId="2" fontId="18" fillId="33" borderId="10" xfId="0" applyNumberFormat="1" applyFont="1" applyFill="1" applyBorder="1" applyAlignment="1" applyProtection="1">
      <alignment horizontal="right" wrapText="1"/>
    </xf>
    <xf numFmtId="0" fontId="0" fillId="0" borderId="2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20" fillId="0" borderId="15" xfId="0" applyFont="1" applyBorder="1" applyAlignment="1">
      <alignment horizontal="left"/>
    </xf>
    <xf numFmtId="2" fontId="16" fillId="36" borderId="16" xfId="1" applyNumberFormat="1" applyFont="1" applyFill="1" applyBorder="1" applyAlignment="1">
      <alignment horizontal="center" vertical="center" wrapText="1"/>
    </xf>
    <xf numFmtId="2" fontId="16" fillId="36" borderId="17" xfId="1" applyNumberFormat="1" applyFont="1" applyFill="1" applyBorder="1" applyAlignment="1">
      <alignment horizontal="center" vertical="center" wrapText="1"/>
    </xf>
    <xf numFmtId="0" fontId="16" fillId="36" borderId="16" xfId="0" applyFont="1" applyFill="1" applyBorder="1" applyAlignment="1">
      <alignment horizontal="center"/>
    </xf>
    <xf numFmtId="0" fontId="16" fillId="36" borderId="17" xfId="0" applyFont="1" applyFill="1" applyBorder="1" applyAlignment="1">
      <alignment horizontal="center"/>
    </xf>
    <xf numFmtId="0" fontId="23" fillId="33" borderId="26" xfId="0" applyNumberFormat="1" applyFont="1" applyFill="1" applyBorder="1" applyAlignment="1" applyProtection="1">
      <alignment wrapText="1"/>
    </xf>
    <xf numFmtId="0" fontId="0" fillId="0" borderId="26" xfId="0" applyBorder="1" applyAlignment="1">
      <alignment wrapText="1"/>
    </xf>
    <xf numFmtId="0" fontId="23" fillId="33" borderId="37" xfId="0" applyNumberFormat="1" applyFont="1" applyFill="1" applyBorder="1" applyAlignment="1" applyProtection="1">
      <alignment horizontal="center"/>
    </xf>
    <xf numFmtId="0" fontId="23" fillId="33" borderId="0" xfId="0" applyNumberFormat="1" applyFont="1" applyFill="1" applyBorder="1" applyAlignment="1" applyProtection="1">
      <alignment horizontal="center"/>
    </xf>
    <xf numFmtId="0" fontId="22" fillId="0" borderId="23" xfId="0" applyFont="1" applyBorder="1" applyAlignment="1">
      <alignment horizontal="center"/>
    </xf>
    <xf numFmtId="0" fontId="22" fillId="0" borderId="22" xfId="0" applyFont="1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Percent 2" xfId="44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New%20MHAC%20Methodology\CY2013\Tables\MHAC%20Scaling%20Options_v14%20M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7109375" style="10" customWidth="1"/>
    <col min="2" max="2" width="12" style="3" customWidth="1"/>
    <col min="3" max="3" width="17.28515625" style="3" customWidth="1"/>
    <col min="4" max="4" width="17" style="3" customWidth="1"/>
    <col min="5" max="256" width="9.140625" style="1"/>
    <col min="257" max="257" width="14.7109375" style="1" customWidth="1"/>
    <col min="258" max="258" width="12" style="1" customWidth="1"/>
    <col min="259" max="259" width="17.28515625" style="1" customWidth="1"/>
    <col min="260" max="260" width="17" style="1" customWidth="1"/>
    <col min="261" max="512" width="9.140625" style="1"/>
    <col min="513" max="513" width="14.7109375" style="1" customWidth="1"/>
    <col min="514" max="514" width="12" style="1" customWidth="1"/>
    <col min="515" max="515" width="17.28515625" style="1" customWidth="1"/>
    <col min="516" max="516" width="17" style="1" customWidth="1"/>
    <col min="517" max="768" width="9.140625" style="1"/>
    <col min="769" max="769" width="14.7109375" style="1" customWidth="1"/>
    <col min="770" max="770" width="12" style="1" customWidth="1"/>
    <col min="771" max="771" width="17.28515625" style="1" customWidth="1"/>
    <col min="772" max="772" width="17" style="1" customWidth="1"/>
    <col min="773" max="1024" width="9.140625" style="1"/>
    <col min="1025" max="1025" width="14.7109375" style="1" customWidth="1"/>
    <col min="1026" max="1026" width="12" style="1" customWidth="1"/>
    <col min="1027" max="1027" width="17.28515625" style="1" customWidth="1"/>
    <col min="1028" max="1028" width="17" style="1" customWidth="1"/>
    <col min="1029" max="1280" width="9.140625" style="1"/>
    <col min="1281" max="1281" width="14.7109375" style="1" customWidth="1"/>
    <col min="1282" max="1282" width="12" style="1" customWidth="1"/>
    <col min="1283" max="1283" width="17.28515625" style="1" customWidth="1"/>
    <col min="1284" max="1284" width="17" style="1" customWidth="1"/>
    <col min="1285" max="1536" width="9.140625" style="1"/>
    <col min="1537" max="1537" width="14.7109375" style="1" customWidth="1"/>
    <col min="1538" max="1538" width="12" style="1" customWidth="1"/>
    <col min="1539" max="1539" width="17.28515625" style="1" customWidth="1"/>
    <col min="1540" max="1540" width="17" style="1" customWidth="1"/>
    <col min="1541" max="1792" width="9.140625" style="1"/>
    <col min="1793" max="1793" width="14.7109375" style="1" customWidth="1"/>
    <col min="1794" max="1794" width="12" style="1" customWidth="1"/>
    <col min="1795" max="1795" width="17.28515625" style="1" customWidth="1"/>
    <col min="1796" max="1796" width="17" style="1" customWidth="1"/>
    <col min="1797" max="2048" width="9.140625" style="1"/>
    <col min="2049" max="2049" width="14.7109375" style="1" customWidth="1"/>
    <col min="2050" max="2050" width="12" style="1" customWidth="1"/>
    <col min="2051" max="2051" width="17.28515625" style="1" customWidth="1"/>
    <col min="2052" max="2052" width="17" style="1" customWidth="1"/>
    <col min="2053" max="2304" width="9.140625" style="1"/>
    <col min="2305" max="2305" width="14.7109375" style="1" customWidth="1"/>
    <col min="2306" max="2306" width="12" style="1" customWidth="1"/>
    <col min="2307" max="2307" width="17.28515625" style="1" customWidth="1"/>
    <col min="2308" max="2308" width="17" style="1" customWidth="1"/>
    <col min="2309" max="2560" width="9.140625" style="1"/>
    <col min="2561" max="2561" width="14.7109375" style="1" customWidth="1"/>
    <col min="2562" max="2562" width="12" style="1" customWidth="1"/>
    <col min="2563" max="2563" width="17.28515625" style="1" customWidth="1"/>
    <col min="2564" max="2564" width="17" style="1" customWidth="1"/>
    <col min="2565" max="2816" width="9.140625" style="1"/>
    <col min="2817" max="2817" width="14.7109375" style="1" customWidth="1"/>
    <col min="2818" max="2818" width="12" style="1" customWidth="1"/>
    <col min="2819" max="2819" width="17.28515625" style="1" customWidth="1"/>
    <col min="2820" max="2820" width="17" style="1" customWidth="1"/>
    <col min="2821" max="3072" width="9.140625" style="1"/>
    <col min="3073" max="3073" width="14.7109375" style="1" customWidth="1"/>
    <col min="3074" max="3074" width="12" style="1" customWidth="1"/>
    <col min="3075" max="3075" width="17.28515625" style="1" customWidth="1"/>
    <col min="3076" max="3076" width="17" style="1" customWidth="1"/>
    <col min="3077" max="3328" width="9.140625" style="1"/>
    <col min="3329" max="3329" width="14.7109375" style="1" customWidth="1"/>
    <col min="3330" max="3330" width="12" style="1" customWidth="1"/>
    <col min="3331" max="3331" width="17.28515625" style="1" customWidth="1"/>
    <col min="3332" max="3332" width="17" style="1" customWidth="1"/>
    <col min="3333" max="3584" width="9.140625" style="1"/>
    <col min="3585" max="3585" width="14.7109375" style="1" customWidth="1"/>
    <col min="3586" max="3586" width="12" style="1" customWidth="1"/>
    <col min="3587" max="3587" width="17.28515625" style="1" customWidth="1"/>
    <col min="3588" max="3588" width="17" style="1" customWidth="1"/>
    <col min="3589" max="3840" width="9.140625" style="1"/>
    <col min="3841" max="3841" width="14.7109375" style="1" customWidth="1"/>
    <col min="3842" max="3842" width="12" style="1" customWidth="1"/>
    <col min="3843" max="3843" width="17.28515625" style="1" customWidth="1"/>
    <col min="3844" max="3844" width="17" style="1" customWidth="1"/>
    <col min="3845" max="4096" width="9.140625" style="1"/>
    <col min="4097" max="4097" width="14.7109375" style="1" customWidth="1"/>
    <col min="4098" max="4098" width="12" style="1" customWidth="1"/>
    <col min="4099" max="4099" width="17.28515625" style="1" customWidth="1"/>
    <col min="4100" max="4100" width="17" style="1" customWidth="1"/>
    <col min="4101" max="4352" width="9.140625" style="1"/>
    <col min="4353" max="4353" width="14.7109375" style="1" customWidth="1"/>
    <col min="4354" max="4354" width="12" style="1" customWidth="1"/>
    <col min="4355" max="4355" width="17.28515625" style="1" customWidth="1"/>
    <col min="4356" max="4356" width="17" style="1" customWidth="1"/>
    <col min="4357" max="4608" width="9.140625" style="1"/>
    <col min="4609" max="4609" width="14.7109375" style="1" customWidth="1"/>
    <col min="4610" max="4610" width="12" style="1" customWidth="1"/>
    <col min="4611" max="4611" width="17.28515625" style="1" customWidth="1"/>
    <col min="4612" max="4612" width="17" style="1" customWidth="1"/>
    <col min="4613" max="4864" width="9.140625" style="1"/>
    <col min="4865" max="4865" width="14.7109375" style="1" customWidth="1"/>
    <col min="4866" max="4866" width="12" style="1" customWidth="1"/>
    <col min="4867" max="4867" width="17.28515625" style="1" customWidth="1"/>
    <col min="4868" max="4868" width="17" style="1" customWidth="1"/>
    <col min="4869" max="5120" width="9.140625" style="1"/>
    <col min="5121" max="5121" width="14.7109375" style="1" customWidth="1"/>
    <col min="5122" max="5122" width="12" style="1" customWidth="1"/>
    <col min="5123" max="5123" width="17.28515625" style="1" customWidth="1"/>
    <col min="5124" max="5124" width="17" style="1" customWidth="1"/>
    <col min="5125" max="5376" width="9.140625" style="1"/>
    <col min="5377" max="5377" width="14.7109375" style="1" customWidth="1"/>
    <col min="5378" max="5378" width="12" style="1" customWidth="1"/>
    <col min="5379" max="5379" width="17.28515625" style="1" customWidth="1"/>
    <col min="5380" max="5380" width="17" style="1" customWidth="1"/>
    <col min="5381" max="5632" width="9.140625" style="1"/>
    <col min="5633" max="5633" width="14.7109375" style="1" customWidth="1"/>
    <col min="5634" max="5634" width="12" style="1" customWidth="1"/>
    <col min="5635" max="5635" width="17.28515625" style="1" customWidth="1"/>
    <col min="5636" max="5636" width="17" style="1" customWidth="1"/>
    <col min="5637" max="5888" width="9.140625" style="1"/>
    <col min="5889" max="5889" width="14.7109375" style="1" customWidth="1"/>
    <col min="5890" max="5890" width="12" style="1" customWidth="1"/>
    <col min="5891" max="5891" width="17.28515625" style="1" customWidth="1"/>
    <col min="5892" max="5892" width="17" style="1" customWidth="1"/>
    <col min="5893" max="6144" width="9.140625" style="1"/>
    <col min="6145" max="6145" width="14.7109375" style="1" customWidth="1"/>
    <col min="6146" max="6146" width="12" style="1" customWidth="1"/>
    <col min="6147" max="6147" width="17.28515625" style="1" customWidth="1"/>
    <col min="6148" max="6148" width="17" style="1" customWidth="1"/>
    <col min="6149" max="6400" width="9.140625" style="1"/>
    <col min="6401" max="6401" width="14.7109375" style="1" customWidth="1"/>
    <col min="6402" max="6402" width="12" style="1" customWidth="1"/>
    <col min="6403" max="6403" width="17.28515625" style="1" customWidth="1"/>
    <col min="6404" max="6404" width="17" style="1" customWidth="1"/>
    <col min="6405" max="6656" width="9.140625" style="1"/>
    <col min="6657" max="6657" width="14.7109375" style="1" customWidth="1"/>
    <col min="6658" max="6658" width="12" style="1" customWidth="1"/>
    <col min="6659" max="6659" width="17.28515625" style="1" customWidth="1"/>
    <col min="6660" max="6660" width="17" style="1" customWidth="1"/>
    <col min="6661" max="6912" width="9.140625" style="1"/>
    <col min="6913" max="6913" width="14.7109375" style="1" customWidth="1"/>
    <col min="6914" max="6914" width="12" style="1" customWidth="1"/>
    <col min="6915" max="6915" width="17.28515625" style="1" customWidth="1"/>
    <col min="6916" max="6916" width="17" style="1" customWidth="1"/>
    <col min="6917" max="7168" width="9.140625" style="1"/>
    <col min="7169" max="7169" width="14.7109375" style="1" customWidth="1"/>
    <col min="7170" max="7170" width="12" style="1" customWidth="1"/>
    <col min="7171" max="7171" width="17.28515625" style="1" customWidth="1"/>
    <col min="7172" max="7172" width="17" style="1" customWidth="1"/>
    <col min="7173" max="7424" width="9.140625" style="1"/>
    <col min="7425" max="7425" width="14.7109375" style="1" customWidth="1"/>
    <col min="7426" max="7426" width="12" style="1" customWidth="1"/>
    <col min="7427" max="7427" width="17.28515625" style="1" customWidth="1"/>
    <col min="7428" max="7428" width="17" style="1" customWidth="1"/>
    <col min="7429" max="7680" width="9.140625" style="1"/>
    <col min="7681" max="7681" width="14.7109375" style="1" customWidth="1"/>
    <col min="7682" max="7682" width="12" style="1" customWidth="1"/>
    <col min="7683" max="7683" width="17.28515625" style="1" customWidth="1"/>
    <col min="7684" max="7684" width="17" style="1" customWidth="1"/>
    <col min="7685" max="7936" width="9.140625" style="1"/>
    <col min="7937" max="7937" width="14.7109375" style="1" customWidth="1"/>
    <col min="7938" max="7938" width="12" style="1" customWidth="1"/>
    <col min="7939" max="7939" width="17.28515625" style="1" customWidth="1"/>
    <col min="7940" max="7940" width="17" style="1" customWidth="1"/>
    <col min="7941" max="8192" width="9.140625" style="1"/>
    <col min="8193" max="8193" width="14.7109375" style="1" customWidth="1"/>
    <col min="8194" max="8194" width="12" style="1" customWidth="1"/>
    <col min="8195" max="8195" width="17.28515625" style="1" customWidth="1"/>
    <col min="8196" max="8196" width="17" style="1" customWidth="1"/>
    <col min="8197" max="8448" width="9.140625" style="1"/>
    <col min="8449" max="8449" width="14.7109375" style="1" customWidth="1"/>
    <col min="8450" max="8450" width="12" style="1" customWidth="1"/>
    <col min="8451" max="8451" width="17.28515625" style="1" customWidth="1"/>
    <col min="8452" max="8452" width="17" style="1" customWidth="1"/>
    <col min="8453" max="8704" width="9.140625" style="1"/>
    <col min="8705" max="8705" width="14.7109375" style="1" customWidth="1"/>
    <col min="8706" max="8706" width="12" style="1" customWidth="1"/>
    <col min="8707" max="8707" width="17.28515625" style="1" customWidth="1"/>
    <col min="8708" max="8708" width="17" style="1" customWidth="1"/>
    <col min="8709" max="8960" width="9.140625" style="1"/>
    <col min="8961" max="8961" width="14.7109375" style="1" customWidth="1"/>
    <col min="8962" max="8962" width="12" style="1" customWidth="1"/>
    <col min="8963" max="8963" width="17.28515625" style="1" customWidth="1"/>
    <col min="8964" max="8964" width="17" style="1" customWidth="1"/>
    <col min="8965" max="9216" width="9.140625" style="1"/>
    <col min="9217" max="9217" width="14.7109375" style="1" customWidth="1"/>
    <col min="9218" max="9218" width="12" style="1" customWidth="1"/>
    <col min="9219" max="9219" width="17.28515625" style="1" customWidth="1"/>
    <col min="9220" max="9220" width="17" style="1" customWidth="1"/>
    <col min="9221" max="9472" width="9.140625" style="1"/>
    <col min="9473" max="9473" width="14.7109375" style="1" customWidth="1"/>
    <col min="9474" max="9474" width="12" style="1" customWidth="1"/>
    <col min="9475" max="9475" width="17.28515625" style="1" customWidth="1"/>
    <col min="9476" max="9476" width="17" style="1" customWidth="1"/>
    <col min="9477" max="9728" width="9.140625" style="1"/>
    <col min="9729" max="9729" width="14.7109375" style="1" customWidth="1"/>
    <col min="9730" max="9730" width="12" style="1" customWidth="1"/>
    <col min="9731" max="9731" width="17.28515625" style="1" customWidth="1"/>
    <col min="9732" max="9732" width="17" style="1" customWidth="1"/>
    <col min="9733" max="9984" width="9.140625" style="1"/>
    <col min="9985" max="9985" width="14.7109375" style="1" customWidth="1"/>
    <col min="9986" max="9986" width="12" style="1" customWidth="1"/>
    <col min="9987" max="9987" width="17.28515625" style="1" customWidth="1"/>
    <col min="9988" max="9988" width="17" style="1" customWidth="1"/>
    <col min="9989" max="10240" width="9.140625" style="1"/>
    <col min="10241" max="10241" width="14.7109375" style="1" customWidth="1"/>
    <col min="10242" max="10242" width="12" style="1" customWidth="1"/>
    <col min="10243" max="10243" width="17.28515625" style="1" customWidth="1"/>
    <col min="10244" max="10244" width="17" style="1" customWidth="1"/>
    <col min="10245" max="10496" width="9.140625" style="1"/>
    <col min="10497" max="10497" width="14.7109375" style="1" customWidth="1"/>
    <col min="10498" max="10498" width="12" style="1" customWidth="1"/>
    <col min="10499" max="10499" width="17.28515625" style="1" customWidth="1"/>
    <col min="10500" max="10500" width="17" style="1" customWidth="1"/>
    <col min="10501" max="10752" width="9.140625" style="1"/>
    <col min="10753" max="10753" width="14.7109375" style="1" customWidth="1"/>
    <col min="10754" max="10754" width="12" style="1" customWidth="1"/>
    <col min="10755" max="10755" width="17.28515625" style="1" customWidth="1"/>
    <col min="10756" max="10756" width="17" style="1" customWidth="1"/>
    <col min="10757" max="11008" width="9.140625" style="1"/>
    <col min="11009" max="11009" width="14.7109375" style="1" customWidth="1"/>
    <col min="11010" max="11010" width="12" style="1" customWidth="1"/>
    <col min="11011" max="11011" width="17.28515625" style="1" customWidth="1"/>
    <col min="11012" max="11012" width="17" style="1" customWidth="1"/>
    <col min="11013" max="11264" width="9.140625" style="1"/>
    <col min="11265" max="11265" width="14.7109375" style="1" customWidth="1"/>
    <col min="11266" max="11266" width="12" style="1" customWidth="1"/>
    <col min="11267" max="11267" width="17.28515625" style="1" customWidth="1"/>
    <col min="11268" max="11268" width="17" style="1" customWidth="1"/>
    <col min="11269" max="11520" width="9.140625" style="1"/>
    <col min="11521" max="11521" width="14.7109375" style="1" customWidth="1"/>
    <col min="11522" max="11522" width="12" style="1" customWidth="1"/>
    <col min="11523" max="11523" width="17.28515625" style="1" customWidth="1"/>
    <col min="11524" max="11524" width="17" style="1" customWidth="1"/>
    <col min="11525" max="11776" width="9.140625" style="1"/>
    <col min="11777" max="11777" width="14.7109375" style="1" customWidth="1"/>
    <col min="11778" max="11778" width="12" style="1" customWidth="1"/>
    <col min="11779" max="11779" width="17.28515625" style="1" customWidth="1"/>
    <col min="11780" max="11780" width="17" style="1" customWidth="1"/>
    <col min="11781" max="12032" width="9.140625" style="1"/>
    <col min="12033" max="12033" width="14.7109375" style="1" customWidth="1"/>
    <col min="12034" max="12034" width="12" style="1" customWidth="1"/>
    <col min="12035" max="12035" width="17.28515625" style="1" customWidth="1"/>
    <col min="12036" max="12036" width="17" style="1" customWidth="1"/>
    <col min="12037" max="12288" width="9.140625" style="1"/>
    <col min="12289" max="12289" width="14.7109375" style="1" customWidth="1"/>
    <col min="12290" max="12290" width="12" style="1" customWidth="1"/>
    <col min="12291" max="12291" width="17.28515625" style="1" customWidth="1"/>
    <col min="12292" max="12292" width="17" style="1" customWidth="1"/>
    <col min="12293" max="12544" width="9.140625" style="1"/>
    <col min="12545" max="12545" width="14.7109375" style="1" customWidth="1"/>
    <col min="12546" max="12546" width="12" style="1" customWidth="1"/>
    <col min="12547" max="12547" width="17.28515625" style="1" customWidth="1"/>
    <col min="12548" max="12548" width="17" style="1" customWidth="1"/>
    <col min="12549" max="12800" width="9.140625" style="1"/>
    <col min="12801" max="12801" width="14.7109375" style="1" customWidth="1"/>
    <col min="12802" max="12802" width="12" style="1" customWidth="1"/>
    <col min="12803" max="12803" width="17.28515625" style="1" customWidth="1"/>
    <col min="12804" max="12804" width="17" style="1" customWidth="1"/>
    <col min="12805" max="13056" width="9.140625" style="1"/>
    <col min="13057" max="13057" width="14.7109375" style="1" customWidth="1"/>
    <col min="13058" max="13058" width="12" style="1" customWidth="1"/>
    <col min="13059" max="13059" width="17.28515625" style="1" customWidth="1"/>
    <col min="13060" max="13060" width="17" style="1" customWidth="1"/>
    <col min="13061" max="13312" width="9.140625" style="1"/>
    <col min="13313" max="13313" width="14.7109375" style="1" customWidth="1"/>
    <col min="13314" max="13314" width="12" style="1" customWidth="1"/>
    <col min="13315" max="13315" width="17.28515625" style="1" customWidth="1"/>
    <col min="13316" max="13316" width="17" style="1" customWidth="1"/>
    <col min="13317" max="13568" width="9.140625" style="1"/>
    <col min="13569" max="13569" width="14.7109375" style="1" customWidth="1"/>
    <col min="13570" max="13570" width="12" style="1" customWidth="1"/>
    <col min="13571" max="13571" width="17.28515625" style="1" customWidth="1"/>
    <col min="13572" max="13572" width="17" style="1" customWidth="1"/>
    <col min="13573" max="13824" width="9.140625" style="1"/>
    <col min="13825" max="13825" width="14.7109375" style="1" customWidth="1"/>
    <col min="13826" max="13826" width="12" style="1" customWidth="1"/>
    <col min="13827" max="13827" width="17.28515625" style="1" customWidth="1"/>
    <col min="13828" max="13828" width="17" style="1" customWidth="1"/>
    <col min="13829" max="14080" width="9.140625" style="1"/>
    <col min="14081" max="14081" width="14.7109375" style="1" customWidth="1"/>
    <col min="14082" max="14082" width="12" style="1" customWidth="1"/>
    <col min="14083" max="14083" width="17.28515625" style="1" customWidth="1"/>
    <col min="14084" max="14084" width="17" style="1" customWidth="1"/>
    <col min="14085" max="14336" width="9.140625" style="1"/>
    <col min="14337" max="14337" width="14.7109375" style="1" customWidth="1"/>
    <col min="14338" max="14338" width="12" style="1" customWidth="1"/>
    <col min="14339" max="14339" width="17.28515625" style="1" customWidth="1"/>
    <col min="14340" max="14340" width="17" style="1" customWidth="1"/>
    <col min="14341" max="14592" width="9.140625" style="1"/>
    <col min="14593" max="14593" width="14.7109375" style="1" customWidth="1"/>
    <col min="14594" max="14594" width="12" style="1" customWidth="1"/>
    <col min="14595" max="14595" width="17.28515625" style="1" customWidth="1"/>
    <col min="14596" max="14596" width="17" style="1" customWidth="1"/>
    <col min="14597" max="14848" width="9.140625" style="1"/>
    <col min="14849" max="14849" width="14.7109375" style="1" customWidth="1"/>
    <col min="14850" max="14850" width="12" style="1" customWidth="1"/>
    <col min="14851" max="14851" width="17.28515625" style="1" customWidth="1"/>
    <col min="14852" max="14852" width="17" style="1" customWidth="1"/>
    <col min="14853" max="15104" width="9.140625" style="1"/>
    <col min="15105" max="15105" width="14.7109375" style="1" customWidth="1"/>
    <col min="15106" max="15106" width="12" style="1" customWidth="1"/>
    <col min="15107" max="15107" width="17.28515625" style="1" customWidth="1"/>
    <col min="15108" max="15108" width="17" style="1" customWidth="1"/>
    <col min="15109" max="15360" width="9.140625" style="1"/>
    <col min="15361" max="15361" width="14.7109375" style="1" customWidth="1"/>
    <col min="15362" max="15362" width="12" style="1" customWidth="1"/>
    <col min="15363" max="15363" width="17.28515625" style="1" customWidth="1"/>
    <col min="15364" max="15364" width="17" style="1" customWidth="1"/>
    <col min="15365" max="15616" width="9.140625" style="1"/>
    <col min="15617" max="15617" width="14.7109375" style="1" customWidth="1"/>
    <col min="15618" max="15618" width="12" style="1" customWidth="1"/>
    <col min="15619" max="15619" width="17.28515625" style="1" customWidth="1"/>
    <col min="15620" max="15620" width="17" style="1" customWidth="1"/>
    <col min="15621" max="15872" width="9.140625" style="1"/>
    <col min="15873" max="15873" width="14.7109375" style="1" customWidth="1"/>
    <col min="15874" max="15874" width="12" style="1" customWidth="1"/>
    <col min="15875" max="15875" width="17.28515625" style="1" customWidth="1"/>
    <col min="15876" max="15876" width="17" style="1" customWidth="1"/>
    <col min="15877" max="16128" width="9.140625" style="1"/>
    <col min="16129" max="16129" width="14.7109375" style="1" customWidth="1"/>
    <col min="16130" max="16130" width="12" style="1" customWidth="1"/>
    <col min="16131" max="16131" width="17.28515625" style="1" customWidth="1"/>
    <col min="16132" max="16132" width="17" style="1" customWidth="1"/>
    <col min="16133" max="16384" width="9.140625" style="1"/>
  </cols>
  <sheetData>
    <row r="1" spans="1:4" x14ac:dyDescent="0.25">
      <c r="A1" s="2" t="s">
        <v>72</v>
      </c>
    </row>
    <row r="2" spans="1:4" x14ac:dyDescent="0.25">
      <c r="A2" s="70" t="s">
        <v>0</v>
      </c>
      <c r="B2" s="70"/>
      <c r="C2" s="70"/>
      <c r="D2" s="70"/>
    </row>
    <row r="3" spans="1:4" ht="34.5" customHeight="1" x14ac:dyDescent="0.25">
      <c r="A3" s="71" t="s">
        <v>1</v>
      </c>
      <c r="B3" s="72"/>
      <c r="C3" s="4" t="s">
        <v>2</v>
      </c>
      <c r="D3" s="4" t="s">
        <v>3</v>
      </c>
    </row>
    <row r="4" spans="1:4" ht="30" customHeight="1" x14ac:dyDescent="0.25">
      <c r="A4" s="5" t="s">
        <v>4</v>
      </c>
      <c r="B4" s="19">
        <v>0.17</v>
      </c>
      <c r="C4" s="6">
        <f>'[1]1.Payment Scale-'!C5</f>
        <v>-0.04</v>
      </c>
      <c r="D4" s="6">
        <f>'[1]1.Payment Scale-'!D5</f>
        <v>-0.01</v>
      </c>
    </row>
    <row r="5" spans="1:4" ht="13.5" customHeight="1" x14ac:dyDescent="0.25">
      <c r="A5" s="7"/>
      <c r="B5" s="20">
        <f>B4+0.01</f>
        <v>0.18000000000000002</v>
      </c>
      <c r="C5" s="8">
        <f t="shared" ref="C5:C38" si="0">$C$4- ((B5-$B$4)*($C$4/($C$69-$B$4)))</f>
        <v>-3.8823529411764708E-2</v>
      </c>
      <c r="D5" s="8">
        <f t="shared" ref="D5:D33" si="1">$D$4- ((B5-$B$4)*($D$4/($D$69-$B$4)))</f>
        <v>-9.655172413793104E-3</v>
      </c>
    </row>
    <row r="6" spans="1:4" ht="13.5" customHeight="1" x14ac:dyDescent="0.25">
      <c r="A6" s="7"/>
      <c r="B6" s="20">
        <f t="shared" ref="B6:B62" si="2">B5+0.01</f>
        <v>0.19000000000000003</v>
      </c>
      <c r="C6" s="8">
        <f t="shared" si="0"/>
        <v>-3.7647058823529408E-2</v>
      </c>
      <c r="D6" s="8">
        <f t="shared" si="1"/>
        <v>-9.3103448275862061E-3</v>
      </c>
    </row>
    <row r="7" spans="1:4" ht="13.5" customHeight="1" x14ac:dyDescent="0.25">
      <c r="A7" s="7"/>
      <c r="B7" s="20">
        <f t="shared" si="2"/>
        <v>0.20000000000000004</v>
      </c>
      <c r="C7" s="8">
        <f t="shared" si="0"/>
        <v>-3.6470588235294116E-2</v>
      </c>
      <c r="D7" s="8">
        <f t="shared" si="1"/>
        <v>-8.9655172413793099E-3</v>
      </c>
    </row>
    <row r="8" spans="1:4" ht="13.5" customHeight="1" x14ac:dyDescent="0.25">
      <c r="A8" s="7"/>
      <c r="B8" s="20">
        <f t="shared" si="2"/>
        <v>0.21000000000000005</v>
      </c>
      <c r="C8" s="8">
        <f t="shared" si="0"/>
        <v>-3.5294117647058823E-2</v>
      </c>
      <c r="D8" s="8">
        <f t="shared" si="1"/>
        <v>-8.6206896551724137E-3</v>
      </c>
    </row>
    <row r="9" spans="1:4" ht="13.5" customHeight="1" x14ac:dyDescent="0.25">
      <c r="A9" s="7"/>
      <c r="B9" s="20">
        <f t="shared" si="2"/>
        <v>0.22000000000000006</v>
      </c>
      <c r="C9" s="8">
        <f t="shared" si="0"/>
        <v>-3.4117647058823523E-2</v>
      </c>
      <c r="D9" s="8">
        <f t="shared" si="1"/>
        <v>-8.2758620689655157E-3</v>
      </c>
    </row>
    <row r="10" spans="1:4" ht="13.5" customHeight="1" x14ac:dyDescent="0.25">
      <c r="A10" s="7"/>
      <c r="B10" s="20">
        <f t="shared" si="2"/>
        <v>0.23000000000000007</v>
      </c>
      <c r="C10" s="8">
        <f t="shared" si="0"/>
        <v>-3.2941176470588231E-2</v>
      </c>
      <c r="D10" s="8">
        <f t="shared" si="1"/>
        <v>-7.9310344827586195E-3</v>
      </c>
    </row>
    <row r="11" spans="1:4" ht="13.5" customHeight="1" x14ac:dyDescent="0.25">
      <c r="A11" s="7"/>
      <c r="B11" s="20">
        <f t="shared" si="2"/>
        <v>0.24000000000000007</v>
      </c>
      <c r="C11" s="8">
        <f t="shared" si="0"/>
        <v>-3.1764705882352931E-2</v>
      </c>
      <c r="D11" s="8">
        <f t="shared" si="1"/>
        <v>-7.5862068965517216E-3</v>
      </c>
    </row>
    <row r="12" spans="1:4" ht="13.5" customHeight="1" x14ac:dyDescent="0.25">
      <c r="A12" s="7"/>
      <c r="B12" s="20">
        <f t="shared" si="2"/>
        <v>0.25000000000000006</v>
      </c>
      <c r="C12" s="8">
        <f t="shared" si="0"/>
        <v>-3.0588235294117642E-2</v>
      </c>
      <c r="D12" s="8">
        <f t="shared" si="1"/>
        <v>-7.2413793103448263E-3</v>
      </c>
    </row>
    <row r="13" spans="1:4" ht="13.5" customHeight="1" x14ac:dyDescent="0.25">
      <c r="A13" s="7"/>
      <c r="B13" s="20">
        <f t="shared" si="2"/>
        <v>0.26000000000000006</v>
      </c>
      <c r="C13" s="8">
        <f t="shared" si="0"/>
        <v>-2.9411764705882346E-2</v>
      </c>
      <c r="D13" s="8">
        <f t="shared" si="1"/>
        <v>-6.8965517241379292E-3</v>
      </c>
    </row>
    <row r="14" spans="1:4" ht="13.5" customHeight="1" x14ac:dyDescent="0.25">
      <c r="A14" s="7"/>
      <c r="B14" s="20">
        <f t="shared" si="2"/>
        <v>0.27000000000000007</v>
      </c>
      <c r="C14" s="8">
        <f t="shared" si="0"/>
        <v>-2.8235294117647053E-2</v>
      </c>
      <c r="D14" s="8">
        <f t="shared" si="1"/>
        <v>-6.551724137931033E-3</v>
      </c>
    </row>
    <row r="15" spans="1:4" ht="13.5" customHeight="1" x14ac:dyDescent="0.25">
      <c r="A15" s="7"/>
      <c r="B15" s="20">
        <f t="shared" si="2"/>
        <v>0.28000000000000008</v>
      </c>
      <c r="C15" s="8">
        <f t="shared" si="0"/>
        <v>-2.7058823529411757E-2</v>
      </c>
      <c r="D15" s="8">
        <f t="shared" si="1"/>
        <v>-6.2068965517241359E-3</v>
      </c>
    </row>
    <row r="16" spans="1:4" ht="13.5" customHeight="1" x14ac:dyDescent="0.25">
      <c r="A16" s="7"/>
      <c r="B16" s="20">
        <f t="shared" si="2"/>
        <v>0.29000000000000009</v>
      </c>
      <c r="C16" s="8">
        <f t="shared" si="0"/>
        <v>-2.5882352941176461E-2</v>
      </c>
      <c r="D16" s="8">
        <f t="shared" si="1"/>
        <v>-5.8620689655172389E-3</v>
      </c>
    </row>
    <row r="17" spans="1:4" ht="13.5" customHeight="1" x14ac:dyDescent="0.25">
      <c r="A17" s="7"/>
      <c r="B17" s="20">
        <f t="shared" si="2"/>
        <v>0.3000000000000001</v>
      </c>
      <c r="C17" s="8">
        <f t="shared" si="0"/>
        <v>-2.4705882352941168E-2</v>
      </c>
      <c r="D17" s="8">
        <f t="shared" si="1"/>
        <v>-5.5172413793103418E-3</v>
      </c>
    </row>
    <row r="18" spans="1:4" ht="13.5" customHeight="1" x14ac:dyDescent="0.25">
      <c r="A18" s="7"/>
      <c r="B18" s="20">
        <f t="shared" si="2"/>
        <v>0.31000000000000011</v>
      </c>
      <c r="C18" s="8">
        <f t="shared" si="0"/>
        <v>-2.3529411764705872E-2</v>
      </c>
      <c r="D18" s="8">
        <f t="shared" si="1"/>
        <v>-5.1724137931034456E-3</v>
      </c>
    </row>
    <row r="19" spans="1:4" ht="13.5" customHeight="1" x14ac:dyDescent="0.25">
      <c r="A19" s="7"/>
      <c r="B19" s="20">
        <f t="shared" si="2"/>
        <v>0.32000000000000012</v>
      </c>
      <c r="C19" s="8">
        <f t="shared" si="0"/>
        <v>-2.2352941176470575E-2</v>
      </c>
      <c r="D19" s="8">
        <f t="shared" si="1"/>
        <v>-4.8275862068965485E-3</v>
      </c>
    </row>
    <row r="20" spans="1:4" ht="13.5" customHeight="1" x14ac:dyDescent="0.25">
      <c r="A20" s="7"/>
      <c r="B20" s="20">
        <f t="shared" si="2"/>
        <v>0.33000000000000013</v>
      </c>
      <c r="C20" s="8">
        <f t="shared" si="0"/>
        <v>-2.1176470588235279E-2</v>
      </c>
      <c r="D20" s="8">
        <f t="shared" si="1"/>
        <v>-4.4827586206896515E-3</v>
      </c>
    </row>
    <row r="21" spans="1:4" ht="13.5" customHeight="1" x14ac:dyDescent="0.25">
      <c r="A21" s="7"/>
      <c r="B21" s="20">
        <f t="shared" si="2"/>
        <v>0.34000000000000014</v>
      </c>
      <c r="C21" s="8">
        <f t="shared" si="0"/>
        <v>-1.9999999999999983E-2</v>
      </c>
      <c r="D21" s="8">
        <f t="shared" si="1"/>
        <v>-4.1379310344827544E-3</v>
      </c>
    </row>
    <row r="22" spans="1:4" ht="13.5" customHeight="1" x14ac:dyDescent="0.25">
      <c r="A22" s="7"/>
      <c r="B22" s="20">
        <f t="shared" si="2"/>
        <v>0.35000000000000014</v>
      </c>
      <c r="C22" s="8">
        <f t="shared" si="0"/>
        <v>-1.882352941176469E-2</v>
      </c>
      <c r="D22" s="8">
        <f t="shared" si="1"/>
        <v>-3.7931034482758582E-3</v>
      </c>
    </row>
    <row r="23" spans="1:4" ht="13.5" customHeight="1" x14ac:dyDescent="0.25">
      <c r="A23" s="7"/>
      <c r="B23" s="20">
        <f t="shared" si="2"/>
        <v>0.36000000000000015</v>
      </c>
      <c r="C23" s="8">
        <f t="shared" si="0"/>
        <v>-1.7647058823529394E-2</v>
      </c>
      <c r="D23" s="8">
        <f t="shared" si="1"/>
        <v>-3.4482758620689611E-3</v>
      </c>
    </row>
    <row r="24" spans="1:4" ht="13.5" customHeight="1" x14ac:dyDescent="0.25">
      <c r="A24" s="7"/>
      <c r="B24" s="20">
        <f t="shared" si="2"/>
        <v>0.37000000000000016</v>
      </c>
      <c r="C24" s="8">
        <f t="shared" si="0"/>
        <v>-1.6470588235294098E-2</v>
      </c>
      <c r="D24" s="8">
        <f t="shared" si="1"/>
        <v>-3.1034482758620641E-3</v>
      </c>
    </row>
    <row r="25" spans="1:4" ht="13.5" customHeight="1" x14ac:dyDescent="0.25">
      <c r="A25" s="7"/>
      <c r="B25" s="20">
        <f t="shared" si="2"/>
        <v>0.38000000000000017</v>
      </c>
      <c r="C25" s="8">
        <f t="shared" si="0"/>
        <v>-1.5294117647058802E-2</v>
      </c>
      <c r="D25" s="8">
        <f t="shared" si="1"/>
        <v>-2.758620689655167E-3</v>
      </c>
    </row>
    <row r="26" spans="1:4" ht="13.5" customHeight="1" x14ac:dyDescent="0.25">
      <c r="A26" s="7"/>
      <c r="B26" s="20">
        <f t="shared" si="2"/>
        <v>0.39000000000000018</v>
      </c>
      <c r="C26" s="8">
        <f t="shared" si="0"/>
        <v>-1.4117647058823509E-2</v>
      </c>
      <c r="D26" s="8">
        <f t="shared" si="1"/>
        <v>-2.4137931034482708E-3</v>
      </c>
    </row>
    <row r="27" spans="1:4" ht="13.5" customHeight="1" x14ac:dyDescent="0.25">
      <c r="A27" s="7"/>
      <c r="B27" s="20">
        <f t="shared" si="2"/>
        <v>0.40000000000000019</v>
      </c>
      <c r="C27" s="8">
        <f t="shared" si="0"/>
        <v>-1.2941176470588213E-2</v>
      </c>
      <c r="D27" s="8">
        <f t="shared" si="1"/>
        <v>-2.0689655172413737E-3</v>
      </c>
    </row>
    <row r="28" spans="1:4" ht="13.5" customHeight="1" x14ac:dyDescent="0.25">
      <c r="A28" s="7"/>
      <c r="B28" s="20">
        <f t="shared" si="2"/>
        <v>0.4100000000000002</v>
      </c>
      <c r="C28" s="8">
        <f t="shared" si="0"/>
        <v>-1.1764705882352917E-2</v>
      </c>
      <c r="D28" s="8">
        <f t="shared" si="1"/>
        <v>-1.7241379310344775E-3</v>
      </c>
    </row>
    <row r="29" spans="1:4" ht="13.5" customHeight="1" x14ac:dyDescent="0.25">
      <c r="A29" s="7"/>
      <c r="B29" s="20">
        <f t="shared" si="2"/>
        <v>0.42000000000000021</v>
      </c>
      <c r="C29" s="8">
        <f t="shared" si="0"/>
        <v>-1.0588235294117617E-2</v>
      </c>
      <c r="D29" s="8">
        <f t="shared" si="1"/>
        <v>-1.3793103448275796E-3</v>
      </c>
    </row>
    <row r="30" spans="1:4" ht="13.5" customHeight="1" x14ac:dyDescent="0.25">
      <c r="A30" s="7"/>
      <c r="B30" s="20">
        <f t="shared" si="2"/>
        <v>0.43000000000000022</v>
      </c>
      <c r="C30" s="8">
        <f t="shared" si="0"/>
        <v>-9.4117647058823244E-3</v>
      </c>
      <c r="D30" s="8">
        <f t="shared" si="1"/>
        <v>-1.0344827586206817E-3</v>
      </c>
    </row>
    <row r="31" spans="1:4" ht="13.5" customHeight="1" x14ac:dyDescent="0.25">
      <c r="A31" s="7"/>
      <c r="B31" s="20">
        <f t="shared" si="2"/>
        <v>0.44000000000000022</v>
      </c>
      <c r="C31" s="8">
        <f t="shared" si="0"/>
        <v>-8.2352941176470282E-3</v>
      </c>
      <c r="D31" s="8">
        <f t="shared" si="1"/>
        <v>-6.8965517241378546E-4</v>
      </c>
    </row>
    <row r="32" spans="1:4" ht="13.5" customHeight="1" x14ac:dyDescent="0.25">
      <c r="A32" s="7"/>
      <c r="B32" s="20">
        <f t="shared" si="2"/>
        <v>0.45000000000000023</v>
      </c>
      <c r="C32" s="8">
        <f t="shared" si="0"/>
        <v>-7.0588235294117355E-3</v>
      </c>
      <c r="D32" s="8">
        <f t="shared" si="1"/>
        <v>-3.4482758620688753E-4</v>
      </c>
    </row>
    <row r="33" spans="1:4" ht="13.5" customHeight="1" x14ac:dyDescent="0.25">
      <c r="A33" s="7"/>
      <c r="B33" s="20">
        <f t="shared" si="2"/>
        <v>0.46000000000000024</v>
      </c>
      <c r="C33" s="8">
        <f t="shared" si="0"/>
        <v>-5.8823529411764358E-3</v>
      </c>
      <c r="D33" s="8">
        <f t="shared" si="1"/>
        <v>0</v>
      </c>
    </row>
    <row r="34" spans="1:4" ht="13.5" customHeight="1" x14ac:dyDescent="0.25">
      <c r="A34" s="7"/>
      <c r="B34" s="20">
        <f t="shared" si="2"/>
        <v>0.47000000000000025</v>
      </c>
      <c r="C34" s="8">
        <f t="shared" si="0"/>
        <v>-4.7058823529411431E-3</v>
      </c>
      <c r="D34" s="8">
        <v>0</v>
      </c>
    </row>
    <row r="35" spans="1:4" ht="13.5" customHeight="1" x14ac:dyDescent="0.25">
      <c r="A35" s="7"/>
      <c r="B35" s="20">
        <f t="shared" si="2"/>
        <v>0.48000000000000026</v>
      </c>
      <c r="C35" s="8">
        <f t="shared" si="0"/>
        <v>-3.5294117647058504E-3</v>
      </c>
      <c r="D35" s="8">
        <v>0</v>
      </c>
    </row>
    <row r="36" spans="1:4" ht="13.5" customHeight="1" x14ac:dyDescent="0.25">
      <c r="A36" s="7"/>
      <c r="B36" s="20">
        <f t="shared" si="2"/>
        <v>0.49000000000000027</v>
      </c>
      <c r="C36" s="8">
        <f t="shared" si="0"/>
        <v>-2.3529411764705507E-3</v>
      </c>
      <c r="D36" s="8">
        <v>0</v>
      </c>
    </row>
    <row r="37" spans="1:4" ht="13.5" customHeight="1" x14ac:dyDescent="0.25">
      <c r="A37" s="7"/>
      <c r="B37" s="20">
        <f t="shared" si="2"/>
        <v>0.50000000000000022</v>
      </c>
      <c r="C37" s="8">
        <f t="shared" si="0"/>
        <v>-1.1764705882352719E-3</v>
      </c>
      <c r="D37" s="8">
        <v>0</v>
      </c>
    </row>
    <row r="38" spans="1:4" ht="13.5" customHeight="1" x14ac:dyDescent="0.25">
      <c r="A38" s="7"/>
      <c r="B38" s="20">
        <f t="shared" si="2"/>
        <v>0.51000000000000023</v>
      </c>
      <c r="C38" s="8">
        <f t="shared" si="0"/>
        <v>0</v>
      </c>
      <c r="D38" s="8">
        <v>0</v>
      </c>
    </row>
    <row r="39" spans="1:4" ht="13.5" customHeight="1" x14ac:dyDescent="0.25">
      <c r="A39" s="7"/>
      <c r="B39" s="20">
        <f t="shared" si="2"/>
        <v>0.52000000000000024</v>
      </c>
      <c r="C39" s="8">
        <v>0</v>
      </c>
      <c r="D39" s="8">
        <v>0</v>
      </c>
    </row>
    <row r="40" spans="1:4" ht="13.5" customHeight="1" x14ac:dyDescent="0.25">
      <c r="A40" s="7"/>
      <c r="B40" s="20">
        <f t="shared" si="2"/>
        <v>0.53000000000000025</v>
      </c>
      <c r="C40" s="8">
        <v>0</v>
      </c>
      <c r="D40" s="8">
        <v>0</v>
      </c>
    </row>
    <row r="41" spans="1:4" ht="13.5" customHeight="1" x14ac:dyDescent="0.25">
      <c r="A41" s="7"/>
      <c r="B41" s="20">
        <f t="shared" si="2"/>
        <v>0.54000000000000026</v>
      </c>
      <c r="C41" s="8">
        <v>0</v>
      </c>
      <c r="D41" s="8">
        <v>0</v>
      </c>
    </row>
    <row r="42" spans="1:4" ht="13.5" customHeight="1" x14ac:dyDescent="0.25">
      <c r="A42" s="7"/>
      <c r="B42" s="20">
        <f t="shared" si="2"/>
        <v>0.55000000000000027</v>
      </c>
      <c r="C42" s="8">
        <v>0</v>
      </c>
      <c r="D42" s="8">
        <v>0</v>
      </c>
    </row>
    <row r="43" spans="1:4" ht="13.5" customHeight="1" x14ac:dyDescent="0.25">
      <c r="A43" s="7"/>
      <c r="B43" s="20">
        <f t="shared" si="2"/>
        <v>0.56000000000000028</v>
      </c>
      <c r="C43" s="8">
        <v>0</v>
      </c>
      <c r="D43" s="8">
        <v>0</v>
      </c>
    </row>
    <row r="44" spans="1:4" ht="13.5" customHeight="1" x14ac:dyDescent="0.25">
      <c r="A44" s="7"/>
      <c r="B44" s="20">
        <f t="shared" si="2"/>
        <v>0.57000000000000028</v>
      </c>
      <c r="C44" s="8">
        <v>0</v>
      </c>
      <c r="D44" s="8">
        <v>0</v>
      </c>
    </row>
    <row r="45" spans="1:4" ht="13.5" customHeight="1" x14ac:dyDescent="0.25">
      <c r="A45" s="7"/>
      <c r="B45" s="20">
        <f t="shared" si="2"/>
        <v>0.58000000000000029</v>
      </c>
      <c r="C45" s="8">
        <v>0</v>
      </c>
      <c r="D45" s="8">
        <v>0</v>
      </c>
    </row>
    <row r="46" spans="1:4" ht="13.5" customHeight="1" x14ac:dyDescent="0.25">
      <c r="A46" s="7"/>
      <c r="B46" s="20">
        <f t="shared" si="2"/>
        <v>0.5900000000000003</v>
      </c>
      <c r="C46" s="8">
        <v>0</v>
      </c>
      <c r="D46" s="8">
        <v>0</v>
      </c>
    </row>
    <row r="47" spans="1:4" ht="13.5" customHeight="1" x14ac:dyDescent="0.25">
      <c r="A47" s="7"/>
      <c r="B47" s="20">
        <f t="shared" si="2"/>
        <v>0.60000000000000031</v>
      </c>
      <c r="C47" s="8">
        <v>0</v>
      </c>
      <c r="D47" s="8">
        <v>0</v>
      </c>
    </row>
    <row r="48" spans="1:4" ht="13.5" customHeight="1" x14ac:dyDescent="0.25">
      <c r="A48" s="7"/>
      <c r="B48" s="20">
        <f t="shared" si="2"/>
        <v>0.61000000000000032</v>
      </c>
      <c r="C48" s="8">
        <v>0</v>
      </c>
      <c r="D48" s="8">
        <f>$D$67- ((B48-$B$67)*($D$67/($D$70-$B$67)))</f>
        <v>1.7347234759768071E-17</v>
      </c>
    </row>
    <row r="49" spans="1:4" ht="13.5" customHeight="1" x14ac:dyDescent="0.25">
      <c r="A49" s="7"/>
      <c r="B49" s="20">
        <f t="shared" si="2"/>
        <v>0.62000000000000033</v>
      </c>
      <c r="C49" s="8">
        <v>0</v>
      </c>
      <c r="D49" s="8">
        <f>$D$67- ((B49-$B$67)*($D$67/($D$70-$B$67)))</f>
        <v>5.2631578947370285E-4</v>
      </c>
    </row>
    <row r="50" spans="1:4" ht="13.5" customHeight="1" x14ac:dyDescent="0.25">
      <c r="A50" s="7"/>
      <c r="B50" s="20">
        <f t="shared" si="2"/>
        <v>0.63000000000000034</v>
      </c>
      <c r="C50" s="8">
        <v>0</v>
      </c>
      <c r="D50" s="8">
        <f>$D$67- ((B50-$B$67)*($D$67/($D$70-$B$67)))</f>
        <v>1.0526315789473866E-3</v>
      </c>
    </row>
    <row r="51" spans="1:4" ht="13.5" customHeight="1" x14ac:dyDescent="0.25">
      <c r="A51" s="7"/>
      <c r="B51" s="20">
        <f t="shared" si="2"/>
        <v>0.64000000000000035</v>
      </c>
      <c r="C51" s="8">
        <v>0</v>
      </c>
      <c r="D51" s="8">
        <f t="shared" ref="D51:D62" si="3">$D$67- ((B51-$B$67)*($D$67/($D$70-$B$67)))</f>
        <v>1.5789473684210721E-3</v>
      </c>
    </row>
    <row r="52" spans="1:4" ht="13.5" customHeight="1" x14ac:dyDescent="0.25">
      <c r="A52" s="7"/>
      <c r="B52" s="20">
        <f t="shared" si="2"/>
        <v>0.65000000000000036</v>
      </c>
      <c r="C52" s="8">
        <v>0</v>
      </c>
      <c r="D52" s="8">
        <f t="shared" si="3"/>
        <v>2.1052631578947559E-3</v>
      </c>
    </row>
    <row r="53" spans="1:4" ht="13.5" customHeight="1" x14ac:dyDescent="0.25">
      <c r="A53" s="7"/>
      <c r="B53" s="20">
        <f t="shared" si="2"/>
        <v>0.66000000000000036</v>
      </c>
      <c r="C53" s="8">
        <v>0</v>
      </c>
      <c r="D53" s="8">
        <f t="shared" si="3"/>
        <v>2.6315789473684405E-3</v>
      </c>
    </row>
    <row r="54" spans="1:4" ht="13.5" customHeight="1" x14ac:dyDescent="0.25">
      <c r="A54" s="7"/>
      <c r="B54" s="20">
        <f t="shared" si="2"/>
        <v>0.67000000000000037</v>
      </c>
      <c r="C54" s="8">
        <v>0</v>
      </c>
      <c r="D54" s="8">
        <f t="shared" si="3"/>
        <v>3.1578947368421251E-3</v>
      </c>
    </row>
    <row r="55" spans="1:4" ht="13.5" customHeight="1" x14ac:dyDescent="0.25">
      <c r="A55" s="7"/>
      <c r="B55" s="20">
        <f t="shared" si="2"/>
        <v>0.68000000000000038</v>
      </c>
      <c r="C55" s="8">
        <v>0</v>
      </c>
      <c r="D55" s="8">
        <f t="shared" si="3"/>
        <v>3.6842105263158098E-3</v>
      </c>
    </row>
    <row r="56" spans="1:4" ht="13.5" customHeight="1" x14ac:dyDescent="0.25">
      <c r="A56" s="7"/>
      <c r="B56" s="20">
        <f t="shared" si="2"/>
        <v>0.69000000000000039</v>
      </c>
      <c r="C56" s="8">
        <v>0</v>
      </c>
      <c r="D56" s="8">
        <f t="shared" si="3"/>
        <v>4.2105263157894935E-3</v>
      </c>
    </row>
    <row r="57" spans="1:4" ht="13.5" customHeight="1" x14ac:dyDescent="0.25">
      <c r="A57" s="7"/>
      <c r="B57" s="20">
        <f t="shared" si="2"/>
        <v>0.7000000000000004</v>
      </c>
      <c r="C57" s="8">
        <v>0</v>
      </c>
      <c r="D57" s="8">
        <f t="shared" si="3"/>
        <v>4.7368421052631782E-3</v>
      </c>
    </row>
    <row r="58" spans="1:4" ht="13.5" customHeight="1" x14ac:dyDescent="0.25">
      <c r="A58" s="7"/>
      <c r="B58" s="20">
        <f t="shared" si="2"/>
        <v>0.71000000000000041</v>
      </c>
      <c r="C58" s="8">
        <v>0</v>
      </c>
      <c r="D58" s="8">
        <f t="shared" si="3"/>
        <v>5.2631578947368628E-3</v>
      </c>
    </row>
    <row r="59" spans="1:4" ht="13.5" customHeight="1" x14ac:dyDescent="0.25">
      <c r="A59" s="7"/>
      <c r="B59" s="20">
        <f t="shared" si="2"/>
        <v>0.72000000000000042</v>
      </c>
      <c r="C59" s="8">
        <v>0</v>
      </c>
      <c r="D59" s="8">
        <f t="shared" si="3"/>
        <v>5.7894736842105474E-3</v>
      </c>
    </row>
    <row r="60" spans="1:4" ht="13.5" customHeight="1" x14ac:dyDescent="0.25">
      <c r="A60" s="7"/>
      <c r="B60" s="20">
        <f t="shared" si="2"/>
        <v>0.73000000000000043</v>
      </c>
      <c r="C60" s="8">
        <v>0</v>
      </c>
      <c r="D60" s="8">
        <f t="shared" si="3"/>
        <v>6.3157894736842321E-3</v>
      </c>
    </row>
    <row r="61" spans="1:4" ht="13.5" customHeight="1" x14ac:dyDescent="0.25">
      <c r="A61" s="7"/>
      <c r="B61" s="20">
        <f t="shared" si="2"/>
        <v>0.74000000000000044</v>
      </c>
      <c r="C61" s="8">
        <v>0</v>
      </c>
      <c r="D61" s="8">
        <f t="shared" si="3"/>
        <v>6.8421052631579167E-3</v>
      </c>
    </row>
    <row r="62" spans="1:4" ht="13.5" customHeight="1" x14ac:dyDescent="0.25">
      <c r="A62" s="7"/>
      <c r="B62" s="20">
        <f t="shared" si="2"/>
        <v>0.75000000000000044</v>
      </c>
      <c r="C62" s="8">
        <v>0</v>
      </c>
      <c r="D62" s="8">
        <f t="shared" si="3"/>
        <v>7.3684210526316005E-3</v>
      </c>
    </row>
    <row r="63" spans="1:4" ht="13.5" customHeight="1" x14ac:dyDescent="0.25">
      <c r="A63" s="7"/>
      <c r="B63" s="20">
        <f>B62+0.01</f>
        <v>0.76000000000000045</v>
      </c>
      <c r="C63" s="8">
        <v>0</v>
      </c>
      <c r="D63" s="8">
        <f>$D$67- ((B63-$B$67)*($D$67/($D$70-$B$67)))</f>
        <v>7.894736842105286E-3</v>
      </c>
    </row>
    <row r="64" spans="1:4" ht="13.5" customHeight="1" x14ac:dyDescent="0.25">
      <c r="A64" s="7"/>
      <c r="B64" s="20">
        <f>B63+0.01</f>
        <v>0.77000000000000046</v>
      </c>
      <c r="C64" s="8">
        <v>0</v>
      </c>
      <c r="D64" s="8">
        <f>$D$67- ((B64-$B$67)*($D$67/($D$70-$B$67)))</f>
        <v>8.4210526315789697E-3</v>
      </c>
    </row>
    <row r="65" spans="1:4" ht="13.5" customHeight="1" x14ac:dyDescent="0.25">
      <c r="A65" s="7"/>
      <c r="B65" s="20">
        <f>B64+0.01</f>
        <v>0.78000000000000047</v>
      </c>
      <c r="C65" s="8">
        <v>0</v>
      </c>
      <c r="D65" s="8">
        <f>$D$67- ((B65-$B$67)*($D$67/($D$70-$B$67)))</f>
        <v>8.9473684210526552E-3</v>
      </c>
    </row>
    <row r="66" spans="1:4" ht="13.5" customHeight="1" x14ac:dyDescent="0.25">
      <c r="A66" s="7"/>
      <c r="B66" s="20">
        <f>B65+0.01</f>
        <v>0.79000000000000048</v>
      </c>
      <c r="C66" s="8">
        <v>0</v>
      </c>
      <c r="D66" s="8">
        <f>$D$67- ((B66-$B$67)*($D$67/($D$70-$B$67)))</f>
        <v>9.473684210526339E-3</v>
      </c>
    </row>
    <row r="67" spans="1:4" ht="27.75" customHeight="1" x14ac:dyDescent="0.25">
      <c r="A67" s="5" t="s">
        <v>5</v>
      </c>
      <c r="B67" s="19">
        <v>0.8</v>
      </c>
      <c r="C67" s="9">
        <v>0</v>
      </c>
      <c r="D67" s="9">
        <v>0.01</v>
      </c>
    </row>
    <row r="69" spans="1:4" ht="13.5" customHeight="1" x14ac:dyDescent="0.25">
      <c r="A69" s="73" t="s">
        <v>6</v>
      </c>
      <c r="B69" s="74"/>
      <c r="C69" s="11">
        <f>'[1]A-Scaling Parameters'!C5</f>
        <v>0.51</v>
      </c>
      <c r="D69" s="11">
        <f>'[1]A-Scaling Parameters'!C6</f>
        <v>0.46</v>
      </c>
    </row>
    <row r="70" spans="1:4" ht="13.5" customHeight="1" x14ac:dyDescent="0.25">
      <c r="A70" s="73" t="s">
        <v>7</v>
      </c>
      <c r="B70" s="74"/>
      <c r="C70" s="11" t="s">
        <v>8</v>
      </c>
      <c r="D70" s="11">
        <v>0.61</v>
      </c>
    </row>
    <row r="71" spans="1:4" ht="13.5" customHeight="1" x14ac:dyDescent="0.25">
      <c r="A71" s="68" t="s">
        <v>9</v>
      </c>
      <c r="B71" s="68"/>
      <c r="C71" s="68"/>
      <c r="D71" s="68"/>
    </row>
    <row r="72" spans="1:4" x14ac:dyDescent="0.25">
      <c r="A72" s="69"/>
      <c r="B72" s="69"/>
      <c r="C72" s="69"/>
      <c r="D72" s="69"/>
    </row>
  </sheetData>
  <mergeCells count="5">
    <mergeCell ref="A71:D72"/>
    <mergeCell ref="A2:D2"/>
    <mergeCell ref="A3:B3"/>
    <mergeCell ref="A69:B69"/>
    <mergeCell ref="A70:B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120" zoomScaleNormal="120" workbookViewId="0">
      <pane xSplit="2" ySplit="2" topLeftCell="H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RowHeight="15" x14ac:dyDescent="0.25"/>
  <cols>
    <col min="1" max="1" width="12.28515625" customWidth="1"/>
    <col min="2" max="2" width="46" customWidth="1"/>
    <col min="3" max="3" width="15.28515625" customWidth="1"/>
    <col min="4" max="4" width="16" customWidth="1"/>
    <col min="5" max="5" width="19.42578125" customWidth="1"/>
    <col min="6" max="6" width="16.7109375" customWidth="1"/>
    <col min="7" max="7" width="18.85546875" customWidth="1"/>
    <col min="8" max="8" width="20.140625" customWidth="1"/>
    <col min="9" max="9" width="19.140625" customWidth="1"/>
    <col min="10" max="10" width="16.7109375" customWidth="1"/>
    <col min="11" max="12" width="19.140625" customWidth="1"/>
    <col min="13" max="15" width="19.140625" style="1" customWidth="1"/>
  </cols>
  <sheetData>
    <row r="1" spans="1:15" ht="18.600000000000001" customHeight="1" thickBot="1" x14ac:dyDescent="0.35">
      <c r="A1" s="75" t="s">
        <v>74</v>
      </c>
      <c r="B1" s="76"/>
      <c r="C1" s="76"/>
      <c r="D1" s="76"/>
      <c r="E1" s="76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75.75" thickBot="1" x14ac:dyDescent="0.3">
      <c r="A2" s="28" t="s">
        <v>54</v>
      </c>
      <c r="B2" s="28" t="s">
        <v>55</v>
      </c>
      <c r="C2" s="28" t="s">
        <v>56</v>
      </c>
      <c r="D2" s="22" t="s">
        <v>58</v>
      </c>
      <c r="E2" s="22" t="s">
        <v>57</v>
      </c>
      <c r="F2" s="22" t="s">
        <v>64</v>
      </c>
      <c r="G2" s="26" t="s">
        <v>60</v>
      </c>
      <c r="H2" s="23" t="s">
        <v>59</v>
      </c>
      <c r="I2" s="23" t="s">
        <v>65</v>
      </c>
      <c r="J2" s="24" t="s">
        <v>62</v>
      </c>
      <c r="K2" s="24" t="s">
        <v>61</v>
      </c>
      <c r="L2" s="24" t="s">
        <v>66</v>
      </c>
      <c r="M2" s="27" t="s">
        <v>71</v>
      </c>
      <c r="N2" s="25" t="s">
        <v>73</v>
      </c>
      <c r="O2" s="25" t="s">
        <v>63</v>
      </c>
    </row>
    <row r="3" spans="1:15" ht="15.75" x14ac:dyDescent="0.25">
      <c r="A3" s="29">
        <v>210062</v>
      </c>
      <c r="B3" s="31" t="s">
        <v>51</v>
      </c>
      <c r="C3" s="63">
        <v>61</v>
      </c>
      <c r="D3" s="42">
        <v>54</v>
      </c>
      <c r="E3" s="45">
        <v>200</v>
      </c>
      <c r="F3" s="41">
        <v>20</v>
      </c>
      <c r="G3" s="42">
        <v>46</v>
      </c>
      <c r="H3" s="45">
        <v>90</v>
      </c>
      <c r="I3" s="41">
        <v>9</v>
      </c>
      <c r="J3" s="42">
        <v>145</v>
      </c>
      <c r="K3" s="45">
        <v>320</v>
      </c>
      <c r="L3" s="41">
        <v>32</v>
      </c>
      <c r="M3" s="37">
        <f>(D3*1)+(G3*0.6)+(J3*0.4)</f>
        <v>139.6</v>
      </c>
      <c r="N3" s="37">
        <f>(E3*1)+(H3*0.6)+(K3*0.4)</f>
        <v>382</v>
      </c>
      <c r="O3" s="44">
        <f>M3/N3</f>
        <v>0.36544502617801045</v>
      </c>
    </row>
    <row r="4" spans="1:15" ht="15.75" x14ac:dyDescent="0.25">
      <c r="A4" s="30">
        <v>210004</v>
      </c>
      <c r="B4" s="32" t="s">
        <v>12</v>
      </c>
      <c r="C4" s="58">
        <v>64</v>
      </c>
      <c r="D4" s="46">
        <v>64</v>
      </c>
      <c r="E4" s="40">
        <v>200</v>
      </c>
      <c r="F4" s="48">
        <v>20</v>
      </c>
      <c r="G4" s="46">
        <v>18</v>
      </c>
      <c r="H4" s="40">
        <v>90</v>
      </c>
      <c r="I4" s="48">
        <v>9</v>
      </c>
      <c r="J4" s="46">
        <v>198</v>
      </c>
      <c r="K4" s="40">
        <v>350</v>
      </c>
      <c r="L4" s="48">
        <v>35</v>
      </c>
      <c r="M4" s="36">
        <f>(D4*1)+(G4*0.6)+(J4*0.4)</f>
        <v>154</v>
      </c>
      <c r="N4" s="36">
        <f>(E4*1)+(H4*0.6)+(K4*0.4)</f>
        <v>394</v>
      </c>
      <c r="O4" s="47">
        <f>M4/N4</f>
        <v>0.39086294416243655</v>
      </c>
    </row>
    <row r="5" spans="1:15" ht="15.75" x14ac:dyDescent="0.25">
      <c r="A5" s="30">
        <v>210022</v>
      </c>
      <c r="B5" s="32" t="s">
        <v>24</v>
      </c>
      <c r="C5" s="58">
        <v>56</v>
      </c>
      <c r="D5" s="46">
        <v>75</v>
      </c>
      <c r="E5" s="40">
        <v>200</v>
      </c>
      <c r="F5" s="48">
        <v>20</v>
      </c>
      <c r="G5" s="46">
        <v>42</v>
      </c>
      <c r="H5" s="40">
        <v>90</v>
      </c>
      <c r="I5" s="48">
        <v>9</v>
      </c>
      <c r="J5" s="46">
        <v>115</v>
      </c>
      <c r="K5" s="40">
        <v>270</v>
      </c>
      <c r="L5" s="48">
        <v>27</v>
      </c>
      <c r="M5" s="36">
        <f>(D5*1)+(G5*0.6)+(J5*0.4)</f>
        <v>146.19999999999999</v>
      </c>
      <c r="N5" s="36">
        <f>(E5*1)+(H5*0.6)+(K5*0.4)</f>
        <v>362</v>
      </c>
      <c r="O5" s="47">
        <f>M5/N5</f>
        <v>0.40386740331491711</v>
      </c>
    </row>
    <row r="6" spans="1:15" ht="15.75" x14ac:dyDescent="0.25">
      <c r="A6" s="30">
        <v>210048</v>
      </c>
      <c r="B6" s="32" t="s">
        <v>42</v>
      </c>
      <c r="C6" s="58">
        <v>61</v>
      </c>
      <c r="D6" s="46">
        <v>77</v>
      </c>
      <c r="E6" s="40">
        <v>200</v>
      </c>
      <c r="F6" s="48">
        <v>20</v>
      </c>
      <c r="G6" s="46">
        <v>43</v>
      </c>
      <c r="H6" s="40">
        <v>90</v>
      </c>
      <c r="I6" s="48">
        <v>9</v>
      </c>
      <c r="J6" s="46">
        <v>148</v>
      </c>
      <c r="K6" s="40">
        <v>320</v>
      </c>
      <c r="L6" s="48">
        <v>32</v>
      </c>
      <c r="M6" s="36">
        <f>(D6*1)+(G6*0.6)+(J6*0.4)</f>
        <v>162</v>
      </c>
      <c r="N6" s="36">
        <f>(E6*1)+(H6*0.6)+(K6*0.4)</f>
        <v>382</v>
      </c>
      <c r="O6" s="47">
        <f>M6/N6</f>
        <v>0.42408376963350786</v>
      </c>
    </row>
    <row r="7" spans="1:15" ht="15.75" x14ac:dyDescent="0.25">
      <c r="A7" s="30">
        <v>210016</v>
      </c>
      <c r="B7" s="32" t="s">
        <v>20</v>
      </c>
      <c r="C7" s="58">
        <v>61</v>
      </c>
      <c r="D7" s="46">
        <v>79</v>
      </c>
      <c r="E7" s="40">
        <v>190</v>
      </c>
      <c r="F7" s="48">
        <v>19</v>
      </c>
      <c r="G7" s="46">
        <v>38</v>
      </c>
      <c r="H7" s="40">
        <v>90</v>
      </c>
      <c r="I7" s="48">
        <v>9</v>
      </c>
      <c r="J7" s="46">
        <v>156</v>
      </c>
      <c r="K7" s="40">
        <v>330</v>
      </c>
      <c r="L7" s="48">
        <v>33</v>
      </c>
      <c r="M7" s="36">
        <f>(D7*1)+(G7*0.6)+(J7*0.4)</f>
        <v>164.2</v>
      </c>
      <c r="N7" s="36">
        <f>(E7*1)+(H7*0.6)+(K7*0.4)</f>
        <v>376</v>
      </c>
      <c r="O7" s="47">
        <f>M7/N7</f>
        <v>0.43670212765957445</v>
      </c>
    </row>
    <row r="8" spans="1:15" ht="15.75" x14ac:dyDescent="0.25">
      <c r="A8" s="30">
        <v>210017</v>
      </c>
      <c r="B8" s="32" t="s">
        <v>21</v>
      </c>
      <c r="C8" s="58">
        <v>28</v>
      </c>
      <c r="D8" s="46">
        <v>53</v>
      </c>
      <c r="E8" s="40">
        <v>140</v>
      </c>
      <c r="F8" s="48">
        <v>14</v>
      </c>
      <c r="G8" s="46">
        <v>10</v>
      </c>
      <c r="H8" s="40">
        <v>30</v>
      </c>
      <c r="I8" s="48">
        <v>3</v>
      </c>
      <c r="J8" s="46">
        <v>82</v>
      </c>
      <c r="K8" s="40">
        <v>110</v>
      </c>
      <c r="L8" s="48">
        <v>11</v>
      </c>
      <c r="M8" s="36">
        <f>(D8*1)+(G8*0.6)+(J8*0.4)</f>
        <v>91.800000000000011</v>
      </c>
      <c r="N8" s="36">
        <f>(E8*1)+(H8*0.6)+(K8*0.4)</f>
        <v>202</v>
      </c>
      <c r="O8" s="47">
        <f>M8/N8</f>
        <v>0.45445544554455453</v>
      </c>
    </row>
    <row r="9" spans="1:15" ht="15.75" x14ac:dyDescent="0.25">
      <c r="A9" s="30">
        <v>210002</v>
      </c>
      <c r="B9" s="32" t="s">
        <v>68</v>
      </c>
      <c r="C9" s="58">
        <v>65</v>
      </c>
      <c r="D9" s="46">
        <v>83</v>
      </c>
      <c r="E9" s="40">
        <v>200</v>
      </c>
      <c r="F9" s="48">
        <v>20</v>
      </c>
      <c r="G9" s="46">
        <v>55</v>
      </c>
      <c r="H9" s="40">
        <v>90</v>
      </c>
      <c r="I9" s="48">
        <v>9</v>
      </c>
      <c r="J9" s="46">
        <v>174</v>
      </c>
      <c r="K9" s="40">
        <v>360</v>
      </c>
      <c r="L9" s="48">
        <v>36</v>
      </c>
      <c r="M9" s="36">
        <f>(D9*1)+(G9*0.6)+(J9*0.4)</f>
        <v>185.60000000000002</v>
      </c>
      <c r="N9" s="36">
        <f>(E9*1)+(H9*0.6)+(K9*0.4)</f>
        <v>398</v>
      </c>
      <c r="O9" s="47">
        <f>M9/N9</f>
        <v>0.46633165829145734</v>
      </c>
    </row>
    <row r="10" spans="1:15" ht="15.75" x14ac:dyDescent="0.25">
      <c r="A10" s="30">
        <v>210034</v>
      </c>
      <c r="B10" s="32" t="s">
        <v>33</v>
      </c>
      <c r="C10" s="58">
        <v>58</v>
      </c>
      <c r="D10" s="46">
        <v>108</v>
      </c>
      <c r="E10" s="40">
        <v>190</v>
      </c>
      <c r="F10" s="48">
        <v>19</v>
      </c>
      <c r="G10" s="46">
        <v>11</v>
      </c>
      <c r="H10" s="40">
        <v>90</v>
      </c>
      <c r="I10" s="48">
        <v>9</v>
      </c>
      <c r="J10" s="46">
        <v>144</v>
      </c>
      <c r="K10" s="40">
        <v>300</v>
      </c>
      <c r="L10" s="48">
        <v>30</v>
      </c>
      <c r="M10" s="36">
        <f>(D10*1)+(G10*0.6)+(J10*0.4)</f>
        <v>172.2</v>
      </c>
      <c r="N10" s="36">
        <f>(E10*1)+(H10*0.6)+(K10*0.4)</f>
        <v>364</v>
      </c>
      <c r="O10" s="47">
        <f>M10/N10</f>
        <v>0.47307692307692306</v>
      </c>
    </row>
    <row r="11" spans="1:15" ht="15.75" x14ac:dyDescent="0.25">
      <c r="A11" s="30">
        <v>210033</v>
      </c>
      <c r="B11" s="32" t="s">
        <v>32</v>
      </c>
      <c r="C11" s="58">
        <v>61</v>
      </c>
      <c r="D11" s="46">
        <v>101</v>
      </c>
      <c r="E11" s="40">
        <v>200</v>
      </c>
      <c r="F11" s="48">
        <v>20</v>
      </c>
      <c r="G11" s="46">
        <v>26</v>
      </c>
      <c r="H11" s="40">
        <v>90</v>
      </c>
      <c r="I11" s="48">
        <v>9</v>
      </c>
      <c r="J11" s="46">
        <v>161</v>
      </c>
      <c r="K11" s="40">
        <v>320</v>
      </c>
      <c r="L11" s="48">
        <v>32</v>
      </c>
      <c r="M11" s="36">
        <f>(D11*1)+(G11*0.6)+(J11*0.4)</f>
        <v>181</v>
      </c>
      <c r="N11" s="36">
        <f>(E11*1)+(H11*0.6)+(K11*0.4)</f>
        <v>382</v>
      </c>
      <c r="O11" s="47">
        <f>M11/N11</f>
        <v>0.47382198952879578</v>
      </c>
    </row>
    <row r="12" spans="1:15" ht="15.75" x14ac:dyDescent="0.25">
      <c r="A12" s="30">
        <v>210023</v>
      </c>
      <c r="B12" s="32" t="s">
        <v>25</v>
      </c>
      <c r="C12" s="58">
        <v>64</v>
      </c>
      <c r="D12" s="46">
        <v>99</v>
      </c>
      <c r="E12" s="40">
        <v>200</v>
      </c>
      <c r="F12" s="48">
        <v>20</v>
      </c>
      <c r="G12" s="46">
        <v>40</v>
      </c>
      <c r="H12" s="40">
        <v>90</v>
      </c>
      <c r="I12" s="48">
        <v>9</v>
      </c>
      <c r="J12" s="46">
        <v>163</v>
      </c>
      <c r="K12" s="40">
        <v>350</v>
      </c>
      <c r="L12" s="48">
        <v>35</v>
      </c>
      <c r="M12" s="36">
        <f>(D12*1)+(G12*0.6)+(J12*0.4)</f>
        <v>188.2</v>
      </c>
      <c r="N12" s="36">
        <f>(E12*1)+(H12*0.6)+(K12*0.4)</f>
        <v>394</v>
      </c>
      <c r="O12" s="47">
        <f>M12/N12</f>
        <v>0.47766497461928931</v>
      </c>
    </row>
    <row r="13" spans="1:15" ht="15.75" x14ac:dyDescent="0.25">
      <c r="A13" s="30">
        <v>210005</v>
      </c>
      <c r="B13" s="32" t="s">
        <v>13</v>
      </c>
      <c r="C13" s="58">
        <v>62</v>
      </c>
      <c r="D13" s="46">
        <v>104</v>
      </c>
      <c r="E13" s="40">
        <v>200</v>
      </c>
      <c r="F13" s="48">
        <v>20</v>
      </c>
      <c r="G13" s="46">
        <v>21</v>
      </c>
      <c r="H13" s="40">
        <v>90</v>
      </c>
      <c r="I13" s="48">
        <v>9</v>
      </c>
      <c r="J13" s="46">
        <v>174</v>
      </c>
      <c r="K13" s="40">
        <v>330</v>
      </c>
      <c r="L13" s="48">
        <v>33</v>
      </c>
      <c r="M13" s="36">
        <f>(D13*1)+(G13*0.6)+(J13*0.4)</f>
        <v>186.2</v>
      </c>
      <c r="N13" s="36">
        <f>(E13*1)+(H13*0.6)+(K13*0.4)</f>
        <v>386</v>
      </c>
      <c r="O13" s="47">
        <f>M13/N13</f>
        <v>0.48238341968911913</v>
      </c>
    </row>
    <row r="14" spans="1:15" ht="15.75" x14ac:dyDescent="0.25">
      <c r="A14" s="30">
        <v>210057</v>
      </c>
      <c r="B14" s="32" t="s">
        <v>47</v>
      </c>
      <c r="C14" s="58">
        <v>61</v>
      </c>
      <c r="D14" s="46">
        <v>88</v>
      </c>
      <c r="E14" s="40">
        <v>200</v>
      </c>
      <c r="F14" s="48">
        <v>20</v>
      </c>
      <c r="G14" s="46">
        <v>38</v>
      </c>
      <c r="H14" s="40">
        <v>90</v>
      </c>
      <c r="I14" s="48">
        <v>9</v>
      </c>
      <c r="J14" s="46">
        <v>189</v>
      </c>
      <c r="K14" s="40">
        <v>320</v>
      </c>
      <c r="L14" s="48">
        <v>32</v>
      </c>
      <c r="M14" s="36">
        <f>(D14*1)+(G14*0.6)+(J14*0.4)</f>
        <v>186.4</v>
      </c>
      <c r="N14" s="36">
        <f>(E14*1)+(H14*0.6)+(K14*0.4)</f>
        <v>382</v>
      </c>
      <c r="O14" s="47">
        <f>M14/N14</f>
        <v>0.48795811518324611</v>
      </c>
    </row>
    <row r="15" spans="1:15" ht="15.75" x14ac:dyDescent="0.25">
      <c r="A15" s="30">
        <v>210044</v>
      </c>
      <c r="B15" s="32" t="s">
        <v>40</v>
      </c>
      <c r="C15" s="58">
        <v>63</v>
      </c>
      <c r="D15" s="46">
        <v>97</v>
      </c>
      <c r="E15" s="40">
        <v>200</v>
      </c>
      <c r="F15" s="48">
        <v>20</v>
      </c>
      <c r="G15" s="46">
        <v>30</v>
      </c>
      <c r="H15" s="40">
        <v>90</v>
      </c>
      <c r="I15" s="48">
        <v>9</v>
      </c>
      <c r="J15" s="46">
        <v>194</v>
      </c>
      <c r="K15" s="40">
        <v>340</v>
      </c>
      <c r="L15" s="48">
        <v>34</v>
      </c>
      <c r="M15" s="36">
        <f>(D15*1)+(G15*0.6)+(J15*0.4)</f>
        <v>192.60000000000002</v>
      </c>
      <c r="N15" s="36">
        <f>(E15*1)+(H15*0.6)+(K15*0.4)</f>
        <v>390</v>
      </c>
      <c r="O15" s="47">
        <f>M15/N15</f>
        <v>0.49384615384615388</v>
      </c>
    </row>
    <row r="16" spans="1:15" ht="15.75" x14ac:dyDescent="0.25">
      <c r="A16" s="30">
        <v>210055</v>
      </c>
      <c r="B16" s="32" t="s">
        <v>45</v>
      </c>
      <c r="C16" s="58">
        <v>47</v>
      </c>
      <c r="D16" s="46">
        <v>77</v>
      </c>
      <c r="E16" s="40">
        <v>170</v>
      </c>
      <c r="F16" s="48">
        <v>17</v>
      </c>
      <c r="G16" s="46">
        <v>31</v>
      </c>
      <c r="H16" s="40">
        <v>70</v>
      </c>
      <c r="I16" s="48">
        <v>7</v>
      </c>
      <c r="J16" s="46">
        <v>141</v>
      </c>
      <c r="K16" s="40">
        <v>230</v>
      </c>
      <c r="L16" s="48">
        <v>23</v>
      </c>
      <c r="M16" s="36">
        <f>(D16*1)+(G16*0.6)+(J16*0.4)</f>
        <v>152</v>
      </c>
      <c r="N16" s="36">
        <f>(E16*1)+(H16*0.6)+(K16*0.4)</f>
        <v>304</v>
      </c>
      <c r="O16" s="47">
        <f>M16/N16</f>
        <v>0.5</v>
      </c>
    </row>
    <row r="17" spans="1:15" ht="15.75" x14ac:dyDescent="0.25">
      <c r="A17" s="30">
        <v>210010</v>
      </c>
      <c r="B17" s="32" t="s">
        <v>16</v>
      </c>
      <c r="C17" s="58">
        <v>26</v>
      </c>
      <c r="D17" s="46">
        <v>60</v>
      </c>
      <c r="E17" s="40">
        <v>130</v>
      </c>
      <c r="F17" s="48">
        <v>13</v>
      </c>
      <c r="G17" s="46">
        <v>7</v>
      </c>
      <c r="H17" s="40">
        <v>40</v>
      </c>
      <c r="I17" s="48">
        <v>4</v>
      </c>
      <c r="J17" s="46">
        <v>78</v>
      </c>
      <c r="K17" s="40">
        <v>90</v>
      </c>
      <c r="L17" s="48">
        <v>9</v>
      </c>
      <c r="M17" s="36">
        <f>(D17*1)+(G17*0.6)+(J17*0.4)</f>
        <v>95.4</v>
      </c>
      <c r="N17" s="36">
        <f>(E17*1)+(H17*0.6)+(K17*0.4)</f>
        <v>190</v>
      </c>
      <c r="O17" s="47">
        <f>M17/N17</f>
        <v>0.50210526315789472</v>
      </c>
    </row>
    <row r="18" spans="1:15" ht="15.75" x14ac:dyDescent="0.25">
      <c r="A18" s="30">
        <v>210051</v>
      </c>
      <c r="B18" s="32" t="s">
        <v>44</v>
      </c>
      <c r="C18" s="58">
        <v>53</v>
      </c>
      <c r="D18" s="46">
        <v>89</v>
      </c>
      <c r="E18" s="40">
        <v>200</v>
      </c>
      <c r="F18" s="48">
        <v>20</v>
      </c>
      <c r="G18" s="46">
        <v>51</v>
      </c>
      <c r="H18" s="40">
        <v>90</v>
      </c>
      <c r="I18" s="48">
        <v>9</v>
      </c>
      <c r="J18" s="46">
        <v>146</v>
      </c>
      <c r="K18" s="40">
        <v>240</v>
      </c>
      <c r="L18" s="48">
        <v>24</v>
      </c>
      <c r="M18" s="36">
        <f>(D18*1)+(G18*0.6)+(J18*0.4)</f>
        <v>178</v>
      </c>
      <c r="N18" s="36">
        <f>(E18*1)+(H18*0.6)+(K18*0.4)</f>
        <v>350</v>
      </c>
      <c r="O18" s="47">
        <f>M18/N18</f>
        <v>0.50857142857142856</v>
      </c>
    </row>
    <row r="19" spans="1:15" ht="15.75" x14ac:dyDescent="0.25">
      <c r="A19" s="30">
        <v>210043</v>
      </c>
      <c r="B19" s="32" t="s">
        <v>39</v>
      </c>
      <c r="C19" s="58">
        <v>64</v>
      </c>
      <c r="D19" s="46">
        <v>91</v>
      </c>
      <c r="E19" s="40">
        <v>200</v>
      </c>
      <c r="F19" s="48">
        <v>20</v>
      </c>
      <c r="G19" s="46">
        <v>51</v>
      </c>
      <c r="H19" s="40">
        <v>90</v>
      </c>
      <c r="I19" s="48">
        <v>9</v>
      </c>
      <c r="J19" s="46">
        <v>208</v>
      </c>
      <c r="K19" s="40">
        <v>350</v>
      </c>
      <c r="L19" s="48">
        <v>35</v>
      </c>
      <c r="M19" s="36">
        <f>(D19*1)+(G19*0.6)+(J19*0.4)</f>
        <v>204.8</v>
      </c>
      <c r="N19" s="36">
        <f>(E19*1)+(H19*0.6)+(K19*0.4)</f>
        <v>394</v>
      </c>
      <c r="O19" s="47">
        <f>M19/N19</f>
        <v>0.51979695431472084</v>
      </c>
    </row>
    <row r="20" spans="1:15" ht="15.75" x14ac:dyDescent="0.25">
      <c r="A20" s="30">
        <v>210024</v>
      </c>
      <c r="B20" s="32" t="s">
        <v>26</v>
      </c>
      <c r="C20" s="58">
        <v>56</v>
      </c>
      <c r="D20" s="46">
        <v>109</v>
      </c>
      <c r="E20" s="40">
        <v>200</v>
      </c>
      <c r="F20" s="48">
        <v>20</v>
      </c>
      <c r="G20" s="46">
        <v>47</v>
      </c>
      <c r="H20" s="40">
        <v>90</v>
      </c>
      <c r="I20" s="48">
        <v>9</v>
      </c>
      <c r="J20" s="46">
        <v>129</v>
      </c>
      <c r="K20" s="40">
        <v>270</v>
      </c>
      <c r="L20" s="48">
        <v>27</v>
      </c>
      <c r="M20" s="36">
        <f>(D20*1)+(G20*0.6)+(J20*0.4)</f>
        <v>188.79999999999998</v>
      </c>
      <c r="N20" s="36">
        <f>(E20*1)+(H20*0.6)+(K20*0.4)</f>
        <v>362</v>
      </c>
      <c r="O20" s="47">
        <f>M20/N20</f>
        <v>0.52154696132596678</v>
      </c>
    </row>
    <row r="21" spans="1:15" ht="15.75" x14ac:dyDescent="0.25">
      <c r="A21" s="30">
        <v>210018</v>
      </c>
      <c r="B21" s="32" t="s">
        <v>22</v>
      </c>
      <c r="C21" s="58">
        <v>53</v>
      </c>
      <c r="D21" s="46">
        <v>92</v>
      </c>
      <c r="E21" s="40">
        <v>180</v>
      </c>
      <c r="F21" s="48">
        <v>18</v>
      </c>
      <c r="G21" s="46">
        <v>27</v>
      </c>
      <c r="H21" s="40">
        <v>80</v>
      </c>
      <c r="I21" s="48">
        <v>8</v>
      </c>
      <c r="J21" s="46">
        <v>174</v>
      </c>
      <c r="K21" s="40">
        <v>270</v>
      </c>
      <c r="L21" s="48">
        <v>27</v>
      </c>
      <c r="M21" s="36">
        <f>(D21*1)+(G21*0.6)+(J21*0.4)</f>
        <v>177.8</v>
      </c>
      <c r="N21" s="36">
        <f>(E21*1)+(H21*0.6)+(K21*0.4)</f>
        <v>336</v>
      </c>
      <c r="O21" s="47">
        <f>M21/N21</f>
        <v>0.52916666666666667</v>
      </c>
    </row>
    <row r="22" spans="1:15" ht="15.75" x14ac:dyDescent="0.25">
      <c r="A22" s="30">
        <v>210019</v>
      </c>
      <c r="B22" s="32" t="s">
        <v>23</v>
      </c>
      <c r="C22" s="58">
        <v>64</v>
      </c>
      <c r="D22" s="46">
        <v>109</v>
      </c>
      <c r="E22" s="40">
        <v>200</v>
      </c>
      <c r="F22" s="48">
        <v>20</v>
      </c>
      <c r="G22" s="46">
        <v>46</v>
      </c>
      <c r="H22" s="40">
        <v>90</v>
      </c>
      <c r="I22" s="48">
        <v>9</v>
      </c>
      <c r="J22" s="46">
        <v>192</v>
      </c>
      <c r="K22" s="40">
        <v>350</v>
      </c>
      <c r="L22" s="48">
        <v>35</v>
      </c>
      <c r="M22" s="36">
        <f>(D22*1)+(G22*0.6)+(J22*0.4)</f>
        <v>213.4</v>
      </c>
      <c r="N22" s="36">
        <f>(E22*1)+(H22*0.6)+(K22*0.4)</f>
        <v>394</v>
      </c>
      <c r="O22" s="47">
        <f>M22/N22</f>
        <v>0.54162436548223347</v>
      </c>
    </row>
    <row r="23" spans="1:15" ht="15.75" x14ac:dyDescent="0.25">
      <c r="A23" s="30">
        <v>210015</v>
      </c>
      <c r="B23" s="32" t="s">
        <v>19</v>
      </c>
      <c r="C23" s="58">
        <v>64</v>
      </c>
      <c r="D23" s="46">
        <v>98</v>
      </c>
      <c r="E23" s="40">
        <v>200</v>
      </c>
      <c r="F23" s="48">
        <v>20</v>
      </c>
      <c r="G23" s="46">
        <v>53</v>
      </c>
      <c r="H23" s="40">
        <v>90</v>
      </c>
      <c r="I23" s="48">
        <v>9</v>
      </c>
      <c r="J23" s="46">
        <v>211</v>
      </c>
      <c r="K23" s="40">
        <v>350</v>
      </c>
      <c r="L23" s="48">
        <v>35</v>
      </c>
      <c r="M23" s="36">
        <f>(D23*1)+(G23*0.6)+(J23*0.4)</f>
        <v>214.20000000000002</v>
      </c>
      <c r="N23" s="36">
        <f>(E23*1)+(H23*0.6)+(K23*0.4)</f>
        <v>394</v>
      </c>
      <c r="O23" s="47">
        <f>M23/N23</f>
        <v>0.54365482233502538</v>
      </c>
    </row>
    <row r="24" spans="1:15" ht="15.75" x14ac:dyDescent="0.25">
      <c r="A24" s="30">
        <v>210049</v>
      </c>
      <c r="B24" s="32" t="s">
        <v>43</v>
      </c>
      <c r="C24" s="58">
        <v>61</v>
      </c>
      <c r="D24" s="46">
        <v>126</v>
      </c>
      <c r="E24" s="40">
        <v>200</v>
      </c>
      <c r="F24" s="48">
        <v>20</v>
      </c>
      <c r="G24" s="46">
        <v>34</v>
      </c>
      <c r="H24" s="40">
        <v>90</v>
      </c>
      <c r="I24" s="48">
        <v>9</v>
      </c>
      <c r="J24" s="46">
        <v>168</v>
      </c>
      <c r="K24" s="40">
        <v>320</v>
      </c>
      <c r="L24" s="48">
        <v>32</v>
      </c>
      <c r="M24" s="36">
        <f>(D24*1)+(G24*0.6)+(J24*0.4)</f>
        <v>213.60000000000002</v>
      </c>
      <c r="N24" s="36">
        <f>(E24*1)+(H24*0.6)+(K24*0.4)</f>
        <v>382</v>
      </c>
      <c r="O24" s="47">
        <f>M24/N24</f>
        <v>0.55916230366492148</v>
      </c>
    </row>
    <row r="25" spans="1:15" ht="15.75" x14ac:dyDescent="0.25">
      <c r="A25" s="30">
        <v>210011</v>
      </c>
      <c r="B25" s="32" t="s">
        <v>17</v>
      </c>
      <c r="C25" s="58">
        <v>64</v>
      </c>
      <c r="D25" s="46">
        <v>101</v>
      </c>
      <c r="E25" s="40">
        <v>200</v>
      </c>
      <c r="F25" s="48">
        <v>20</v>
      </c>
      <c r="G25" s="46">
        <v>66</v>
      </c>
      <c r="H25" s="40">
        <v>90</v>
      </c>
      <c r="I25" s="48">
        <v>9</v>
      </c>
      <c r="J25" s="46">
        <v>200</v>
      </c>
      <c r="K25" s="40">
        <v>350</v>
      </c>
      <c r="L25" s="48">
        <v>35</v>
      </c>
      <c r="M25" s="36">
        <f>(D25*1)+(G25*0.6)+(J25*0.4)</f>
        <v>220.6</v>
      </c>
      <c r="N25" s="36">
        <f>(E25*1)+(H25*0.6)+(K25*0.4)</f>
        <v>394</v>
      </c>
      <c r="O25" s="47">
        <f>M25/N25</f>
        <v>0.55989847715736041</v>
      </c>
    </row>
    <row r="26" spans="1:15" ht="15.75" x14ac:dyDescent="0.25">
      <c r="A26" s="30">
        <v>210008</v>
      </c>
      <c r="B26" s="32" t="s">
        <v>15</v>
      </c>
      <c r="C26" s="58">
        <v>62</v>
      </c>
      <c r="D26" s="46">
        <v>114</v>
      </c>
      <c r="E26" s="40">
        <v>200</v>
      </c>
      <c r="F26" s="48">
        <v>20</v>
      </c>
      <c r="G26" s="46">
        <v>59</v>
      </c>
      <c r="H26" s="40">
        <v>90</v>
      </c>
      <c r="I26" s="48">
        <v>9</v>
      </c>
      <c r="J26" s="46">
        <v>177</v>
      </c>
      <c r="K26" s="40">
        <v>330</v>
      </c>
      <c r="L26" s="48">
        <v>33</v>
      </c>
      <c r="M26" s="36">
        <f>(D26*1)+(G26*0.6)+(J26*0.4)</f>
        <v>220.2</v>
      </c>
      <c r="N26" s="36">
        <f>(E26*1)+(H26*0.6)+(K26*0.4)</f>
        <v>386</v>
      </c>
      <c r="O26" s="47">
        <f>M26/N26</f>
        <v>0.57046632124352326</v>
      </c>
    </row>
    <row r="27" spans="1:15" ht="15.75" x14ac:dyDescent="0.25">
      <c r="A27" s="30">
        <v>210009</v>
      </c>
      <c r="B27" s="32" t="s">
        <v>69</v>
      </c>
      <c r="C27" s="58">
        <v>65</v>
      </c>
      <c r="D27" s="46">
        <v>118</v>
      </c>
      <c r="E27" s="40">
        <v>200</v>
      </c>
      <c r="F27" s="48">
        <v>20</v>
      </c>
      <c r="G27" s="46">
        <v>56</v>
      </c>
      <c r="H27" s="40">
        <v>90</v>
      </c>
      <c r="I27" s="48">
        <v>9</v>
      </c>
      <c r="J27" s="46">
        <v>209</v>
      </c>
      <c r="K27" s="40">
        <v>360</v>
      </c>
      <c r="L27" s="48">
        <v>36</v>
      </c>
      <c r="M27" s="36">
        <f>(D27*1)+(G27*0.6)+(J27*0.4)</f>
        <v>235.2</v>
      </c>
      <c r="N27" s="36">
        <f>(E27*1)+(H27*0.6)+(K27*0.4)</f>
        <v>398</v>
      </c>
      <c r="O27" s="47">
        <f>M27/N27</f>
        <v>0.59095477386934669</v>
      </c>
    </row>
    <row r="28" spans="1:15" ht="15.75" x14ac:dyDescent="0.25">
      <c r="A28" s="30">
        <v>210006</v>
      </c>
      <c r="B28" s="32" t="s">
        <v>14</v>
      </c>
      <c r="C28" s="58">
        <v>36</v>
      </c>
      <c r="D28" s="46">
        <v>87</v>
      </c>
      <c r="E28" s="40">
        <v>160</v>
      </c>
      <c r="F28" s="48">
        <v>16</v>
      </c>
      <c r="G28" s="46">
        <v>36</v>
      </c>
      <c r="H28" s="40">
        <v>60</v>
      </c>
      <c r="I28" s="48">
        <v>6</v>
      </c>
      <c r="J28" s="46">
        <v>101</v>
      </c>
      <c r="K28" s="40">
        <v>140</v>
      </c>
      <c r="L28" s="48">
        <v>14</v>
      </c>
      <c r="M28" s="36">
        <f>(D28*1)+(G28*0.6)+(J28*0.4)</f>
        <v>149</v>
      </c>
      <c r="N28" s="36">
        <f>(E28*1)+(H28*0.6)+(K28*0.4)</f>
        <v>252</v>
      </c>
      <c r="O28" s="47">
        <f>M28/N28</f>
        <v>0.59126984126984128</v>
      </c>
    </row>
    <row r="29" spans="1:15" ht="15.75" x14ac:dyDescent="0.25">
      <c r="A29" s="30">
        <v>210037</v>
      </c>
      <c r="B29" s="32" t="s">
        <v>35</v>
      </c>
      <c r="C29" s="58">
        <v>51</v>
      </c>
      <c r="D29" s="46">
        <v>100</v>
      </c>
      <c r="E29" s="40">
        <v>170</v>
      </c>
      <c r="F29" s="48">
        <v>17</v>
      </c>
      <c r="G29" s="46">
        <v>45</v>
      </c>
      <c r="H29" s="40">
        <v>80</v>
      </c>
      <c r="I29" s="48">
        <v>8</v>
      </c>
      <c r="J29" s="46">
        <v>161</v>
      </c>
      <c r="K29" s="40">
        <v>260</v>
      </c>
      <c r="L29" s="48">
        <v>26</v>
      </c>
      <c r="M29" s="36">
        <f>(D29*1)+(G29*0.6)+(J29*0.4)</f>
        <v>191.4</v>
      </c>
      <c r="N29" s="36">
        <f>(E29*1)+(H29*0.6)+(K29*0.4)</f>
        <v>322</v>
      </c>
      <c r="O29" s="47">
        <f>M29/N29</f>
        <v>0.59440993788819874</v>
      </c>
    </row>
    <row r="30" spans="1:15" ht="15.75" x14ac:dyDescent="0.25">
      <c r="A30" s="30">
        <v>210063</v>
      </c>
      <c r="B30" s="32" t="s">
        <v>52</v>
      </c>
      <c r="C30" s="58">
        <v>64</v>
      </c>
      <c r="D30" s="46">
        <v>121</v>
      </c>
      <c r="E30" s="40">
        <v>200</v>
      </c>
      <c r="F30" s="48">
        <v>20</v>
      </c>
      <c r="G30" s="46">
        <v>44</v>
      </c>
      <c r="H30" s="40">
        <v>90</v>
      </c>
      <c r="I30" s="48">
        <v>9</v>
      </c>
      <c r="J30" s="46">
        <v>218</v>
      </c>
      <c r="K30" s="40">
        <v>350</v>
      </c>
      <c r="L30" s="48">
        <v>35</v>
      </c>
      <c r="M30" s="36">
        <f>(D30*1)+(G30*0.6)+(J30*0.4)</f>
        <v>234.60000000000002</v>
      </c>
      <c r="N30" s="36">
        <f>(E30*1)+(H30*0.6)+(K30*0.4)</f>
        <v>394</v>
      </c>
      <c r="O30" s="47">
        <f>M30/N30</f>
        <v>0.59543147208121838</v>
      </c>
    </row>
    <row r="31" spans="1:15" ht="15.75" x14ac:dyDescent="0.25">
      <c r="A31" s="30">
        <v>210012</v>
      </c>
      <c r="B31" s="32" t="s">
        <v>70</v>
      </c>
      <c r="C31" s="58">
        <v>65</v>
      </c>
      <c r="D31" s="46">
        <v>122</v>
      </c>
      <c r="E31" s="40">
        <v>200</v>
      </c>
      <c r="F31" s="48">
        <v>20</v>
      </c>
      <c r="G31" s="46">
        <v>55</v>
      </c>
      <c r="H31" s="40">
        <v>90</v>
      </c>
      <c r="I31" s="48">
        <v>9</v>
      </c>
      <c r="J31" s="46">
        <v>206</v>
      </c>
      <c r="K31" s="40">
        <v>360</v>
      </c>
      <c r="L31" s="48">
        <v>36</v>
      </c>
      <c r="M31" s="36">
        <f>(D31*1)+(G31*0.6)+(J31*0.4)</f>
        <v>237.4</v>
      </c>
      <c r="N31" s="36">
        <f>(E31*1)+(H31*0.6)+(K31*0.4)</f>
        <v>398</v>
      </c>
      <c r="O31" s="47">
        <f>M31/N31</f>
        <v>0.5964824120603015</v>
      </c>
    </row>
    <row r="32" spans="1:15" ht="15.75" x14ac:dyDescent="0.25">
      <c r="A32" s="30">
        <v>210003</v>
      </c>
      <c r="B32" s="32" t="s">
        <v>11</v>
      </c>
      <c r="C32" s="58">
        <v>58</v>
      </c>
      <c r="D32" s="46">
        <v>99</v>
      </c>
      <c r="E32" s="40">
        <v>190</v>
      </c>
      <c r="F32" s="48">
        <v>19</v>
      </c>
      <c r="G32" s="46">
        <v>56</v>
      </c>
      <c r="H32" s="40">
        <v>80</v>
      </c>
      <c r="I32" s="48">
        <v>8</v>
      </c>
      <c r="J32" s="46">
        <v>210</v>
      </c>
      <c r="K32" s="40">
        <v>310</v>
      </c>
      <c r="L32" s="48">
        <v>31</v>
      </c>
      <c r="M32" s="36">
        <f>(D32*1)+(G32*0.6)+(J32*0.4)</f>
        <v>216.6</v>
      </c>
      <c r="N32" s="36">
        <f>(E32*1)+(H32*0.6)+(K32*0.4)</f>
        <v>362</v>
      </c>
      <c r="O32" s="47">
        <f>M32/N32</f>
        <v>0.59834254143646404</v>
      </c>
    </row>
    <row r="33" spans="1:15" ht="15.75" x14ac:dyDescent="0.25">
      <c r="A33" s="30">
        <v>210056</v>
      </c>
      <c r="B33" s="32" t="s">
        <v>46</v>
      </c>
      <c r="C33" s="58">
        <v>53</v>
      </c>
      <c r="D33" s="46">
        <v>121</v>
      </c>
      <c r="E33" s="40">
        <v>190</v>
      </c>
      <c r="F33" s="48">
        <v>19</v>
      </c>
      <c r="G33" s="46">
        <v>46</v>
      </c>
      <c r="H33" s="40">
        <v>90</v>
      </c>
      <c r="I33" s="48">
        <v>9</v>
      </c>
      <c r="J33" s="46">
        <v>152</v>
      </c>
      <c r="K33" s="40">
        <v>250</v>
      </c>
      <c r="L33" s="48">
        <v>25</v>
      </c>
      <c r="M33" s="36">
        <f>(D33*1)+(G33*0.6)+(J33*0.4)</f>
        <v>209.4</v>
      </c>
      <c r="N33" s="36">
        <f>(E33*1)+(H33*0.6)+(K33*0.4)</f>
        <v>344</v>
      </c>
      <c r="O33" s="47">
        <f>M33/N33</f>
        <v>0.60872093023255813</v>
      </c>
    </row>
    <row r="34" spans="1:15" ht="15.75" x14ac:dyDescent="0.25">
      <c r="A34" s="30">
        <v>210040</v>
      </c>
      <c r="B34" s="32" t="s">
        <v>38</v>
      </c>
      <c r="C34" s="58">
        <v>51</v>
      </c>
      <c r="D34" s="46">
        <v>110</v>
      </c>
      <c r="E34" s="40">
        <v>190</v>
      </c>
      <c r="F34" s="48">
        <v>19</v>
      </c>
      <c r="G34" s="46">
        <v>54</v>
      </c>
      <c r="H34" s="40">
        <v>90</v>
      </c>
      <c r="I34" s="48">
        <v>9</v>
      </c>
      <c r="J34" s="46">
        <v>161</v>
      </c>
      <c r="K34" s="40">
        <v>230</v>
      </c>
      <c r="L34" s="48">
        <v>23</v>
      </c>
      <c r="M34" s="36">
        <f>(D34*1)+(G34*0.6)+(J34*0.4)</f>
        <v>206.8</v>
      </c>
      <c r="N34" s="36">
        <f>(E34*1)+(H34*0.6)+(K34*0.4)</f>
        <v>336</v>
      </c>
      <c r="O34" s="47">
        <f>M34/N34</f>
        <v>0.61547619047619051</v>
      </c>
    </row>
    <row r="35" spans="1:15" ht="15.75" x14ac:dyDescent="0.25">
      <c r="A35" s="30">
        <v>210061</v>
      </c>
      <c r="B35" s="32" t="s">
        <v>50</v>
      </c>
      <c r="C35" s="58">
        <v>36</v>
      </c>
      <c r="D35" s="46">
        <v>102</v>
      </c>
      <c r="E35" s="40">
        <v>160</v>
      </c>
      <c r="F35" s="48">
        <v>16</v>
      </c>
      <c r="G35" s="46">
        <v>21</v>
      </c>
      <c r="H35" s="40">
        <v>60</v>
      </c>
      <c r="I35" s="48">
        <v>6</v>
      </c>
      <c r="J35" s="46">
        <v>119</v>
      </c>
      <c r="K35" s="40">
        <v>140</v>
      </c>
      <c r="L35" s="48">
        <v>14</v>
      </c>
      <c r="M35" s="36">
        <f>(D35*1)+(G35*0.6)+(J35*0.4)</f>
        <v>162.19999999999999</v>
      </c>
      <c r="N35" s="36">
        <f>(E35*1)+(H35*0.6)+(K35*0.4)</f>
        <v>252</v>
      </c>
      <c r="O35" s="47">
        <f>M35/N35</f>
        <v>0.64365079365079358</v>
      </c>
    </row>
    <row r="36" spans="1:15" ht="15.75" x14ac:dyDescent="0.25">
      <c r="A36" s="30">
        <v>210027</v>
      </c>
      <c r="B36" s="32" t="s">
        <v>27</v>
      </c>
      <c r="C36" s="58">
        <v>61</v>
      </c>
      <c r="D36" s="46">
        <v>110</v>
      </c>
      <c r="E36" s="40">
        <v>190</v>
      </c>
      <c r="F36" s="48">
        <v>19</v>
      </c>
      <c r="G36" s="46">
        <v>72</v>
      </c>
      <c r="H36" s="40">
        <v>90</v>
      </c>
      <c r="I36" s="48">
        <v>9</v>
      </c>
      <c r="J36" s="46">
        <v>225</v>
      </c>
      <c r="K36" s="40">
        <v>330</v>
      </c>
      <c r="L36" s="48">
        <v>33</v>
      </c>
      <c r="M36" s="36">
        <f>(D36*1)+(G36*0.6)+(J36*0.4)</f>
        <v>243.2</v>
      </c>
      <c r="N36" s="36">
        <f>(E36*1)+(H36*0.6)+(K36*0.4)</f>
        <v>376</v>
      </c>
      <c r="O36" s="47">
        <f>M36/N36</f>
        <v>0.64680851063829781</v>
      </c>
    </row>
    <row r="37" spans="1:15" ht="15.75" x14ac:dyDescent="0.25">
      <c r="A37" s="30">
        <v>210038</v>
      </c>
      <c r="B37" s="32" t="s">
        <v>36</v>
      </c>
      <c r="C37" s="58">
        <v>45</v>
      </c>
      <c r="D37" s="46">
        <v>100</v>
      </c>
      <c r="E37" s="40">
        <v>180</v>
      </c>
      <c r="F37" s="48">
        <v>18</v>
      </c>
      <c r="G37" s="46">
        <v>70</v>
      </c>
      <c r="H37" s="40">
        <v>80</v>
      </c>
      <c r="I37" s="48">
        <v>8</v>
      </c>
      <c r="J37" s="46">
        <v>147</v>
      </c>
      <c r="K37" s="40">
        <v>190</v>
      </c>
      <c r="L37" s="48">
        <v>19</v>
      </c>
      <c r="M37" s="36">
        <f>(D37*1)+(G37*0.6)+(J37*0.4)</f>
        <v>200.8</v>
      </c>
      <c r="N37" s="36">
        <f>(E37*1)+(H37*0.6)+(K37*0.4)</f>
        <v>304</v>
      </c>
      <c r="O37" s="47">
        <f>M37/N37</f>
        <v>0.66052631578947374</v>
      </c>
    </row>
    <row r="38" spans="1:15" ht="15.75" x14ac:dyDescent="0.25">
      <c r="A38" s="30">
        <v>210032</v>
      </c>
      <c r="B38" s="32" t="s">
        <v>31</v>
      </c>
      <c r="C38" s="58">
        <v>50</v>
      </c>
      <c r="D38" s="46">
        <v>113</v>
      </c>
      <c r="E38" s="40">
        <v>170</v>
      </c>
      <c r="F38" s="48">
        <v>17</v>
      </c>
      <c r="G38" s="46">
        <v>56</v>
      </c>
      <c r="H38" s="40">
        <v>80</v>
      </c>
      <c r="I38" s="48">
        <v>8</v>
      </c>
      <c r="J38" s="46">
        <v>160</v>
      </c>
      <c r="K38" s="40">
        <v>250</v>
      </c>
      <c r="L38" s="48">
        <v>25</v>
      </c>
      <c r="M38" s="36">
        <f>(D38*1)+(G38*0.6)+(J38*0.4)</f>
        <v>210.6</v>
      </c>
      <c r="N38" s="36">
        <f>(E38*1)+(H38*0.6)+(K38*0.4)</f>
        <v>318</v>
      </c>
      <c r="O38" s="47">
        <f>M38/N38</f>
        <v>0.66226415094339619</v>
      </c>
    </row>
    <row r="39" spans="1:15" ht="15.75" x14ac:dyDescent="0.25">
      <c r="A39" s="30">
        <v>210001</v>
      </c>
      <c r="B39" s="32" t="s">
        <v>10</v>
      </c>
      <c r="C39" s="58">
        <v>61</v>
      </c>
      <c r="D39" s="46">
        <v>156</v>
      </c>
      <c r="E39" s="40">
        <v>200</v>
      </c>
      <c r="F39" s="48">
        <v>20</v>
      </c>
      <c r="G39" s="46">
        <v>53</v>
      </c>
      <c r="H39" s="40">
        <v>90</v>
      </c>
      <c r="I39" s="48">
        <v>9</v>
      </c>
      <c r="J39" s="46">
        <v>188</v>
      </c>
      <c r="K39" s="40">
        <v>320</v>
      </c>
      <c r="L39" s="48">
        <v>32</v>
      </c>
      <c r="M39" s="36">
        <f>(D39*1)+(G39*0.6)+(J39*0.4)</f>
        <v>263</v>
      </c>
      <c r="N39" s="36">
        <f>(E39*1)+(H39*0.6)+(K39*0.4)</f>
        <v>382</v>
      </c>
      <c r="O39" s="47">
        <f>M39/N39</f>
        <v>0.68848167539267013</v>
      </c>
    </row>
    <row r="40" spans="1:15" ht="15.75" x14ac:dyDescent="0.25">
      <c r="A40" s="30">
        <v>210058</v>
      </c>
      <c r="B40" s="32" t="s">
        <v>48</v>
      </c>
      <c r="C40" s="58">
        <v>35</v>
      </c>
      <c r="D40" s="46">
        <v>98</v>
      </c>
      <c r="E40" s="40">
        <v>130</v>
      </c>
      <c r="F40" s="48">
        <v>13</v>
      </c>
      <c r="G40" s="46">
        <v>32</v>
      </c>
      <c r="H40" s="40">
        <v>60</v>
      </c>
      <c r="I40" s="48">
        <v>6</v>
      </c>
      <c r="J40" s="46">
        <v>109</v>
      </c>
      <c r="K40" s="40">
        <v>160</v>
      </c>
      <c r="L40" s="48">
        <v>16</v>
      </c>
      <c r="M40" s="36">
        <f>(D40*1)+(G40*0.6)+(J40*0.4)</f>
        <v>160.80000000000001</v>
      </c>
      <c r="N40" s="36">
        <f>(E40*1)+(H40*0.6)+(K40*0.4)</f>
        <v>230</v>
      </c>
      <c r="O40" s="47">
        <f>M40/N40</f>
        <v>0.69913043478260872</v>
      </c>
    </row>
    <row r="41" spans="1:15" ht="15.75" x14ac:dyDescent="0.25">
      <c r="A41" s="30">
        <v>210035</v>
      </c>
      <c r="B41" s="32" t="s">
        <v>34</v>
      </c>
      <c r="C41" s="58">
        <v>52</v>
      </c>
      <c r="D41" s="46">
        <v>116</v>
      </c>
      <c r="E41" s="40">
        <v>170</v>
      </c>
      <c r="F41" s="48">
        <v>17</v>
      </c>
      <c r="G41" s="46">
        <v>76</v>
      </c>
      <c r="H41" s="40">
        <v>80</v>
      </c>
      <c r="I41" s="48">
        <v>8</v>
      </c>
      <c r="J41" s="46">
        <v>171</v>
      </c>
      <c r="K41" s="40">
        <v>270</v>
      </c>
      <c r="L41" s="48">
        <v>27</v>
      </c>
      <c r="M41" s="36">
        <f>(D41*1)+(G41*0.6)+(J41*0.4)</f>
        <v>230</v>
      </c>
      <c r="N41" s="36">
        <f>(E41*1)+(H41*0.6)+(K41*0.4)</f>
        <v>326</v>
      </c>
      <c r="O41" s="47">
        <f>M41/N41</f>
        <v>0.70552147239263807</v>
      </c>
    </row>
    <row r="42" spans="1:15" ht="15.75" x14ac:dyDescent="0.25">
      <c r="A42" s="30">
        <v>210028</v>
      </c>
      <c r="B42" s="32" t="s">
        <v>28</v>
      </c>
      <c r="C42" s="58">
        <v>48</v>
      </c>
      <c r="D42" s="46">
        <v>136</v>
      </c>
      <c r="E42" s="40">
        <v>160</v>
      </c>
      <c r="F42" s="48">
        <v>16</v>
      </c>
      <c r="G42" s="46">
        <v>41</v>
      </c>
      <c r="H42" s="40">
        <v>70</v>
      </c>
      <c r="I42" s="48">
        <v>7</v>
      </c>
      <c r="J42" s="46">
        <v>136</v>
      </c>
      <c r="K42" s="40">
        <v>250</v>
      </c>
      <c r="L42" s="48">
        <v>25</v>
      </c>
      <c r="M42" s="36">
        <f>(D42*1)+(G42*0.6)+(J42*0.4)</f>
        <v>215</v>
      </c>
      <c r="N42" s="36">
        <f>(E42*1)+(H42*0.6)+(K42*0.4)</f>
        <v>302</v>
      </c>
      <c r="O42" s="47">
        <f>M42/N42</f>
        <v>0.71192052980132448</v>
      </c>
    </row>
    <row r="43" spans="1:15" ht="15.75" x14ac:dyDescent="0.25">
      <c r="A43" s="30">
        <v>210039</v>
      </c>
      <c r="B43" s="32" t="s">
        <v>37</v>
      </c>
      <c r="C43" s="58">
        <v>46</v>
      </c>
      <c r="D43" s="46">
        <v>114</v>
      </c>
      <c r="E43" s="40">
        <v>160</v>
      </c>
      <c r="F43" s="48">
        <v>16</v>
      </c>
      <c r="G43" s="46">
        <v>50</v>
      </c>
      <c r="H43" s="40">
        <v>70</v>
      </c>
      <c r="I43" s="48">
        <v>7</v>
      </c>
      <c r="J43" s="46">
        <v>165</v>
      </c>
      <c r="K43" s="40">
        <v>230</v>
      </c>
      <c r="L43" s="48">
        <v>23</v>
      </c>
      <c r="M43" s="36">
        <f>(D43*1)+(G43*0.6)+(J43*0.4)</f>
        <v>210</v>
      </c>
      <c r="N43" s="36">
        <f>(E43*1)+(H43*0.6)+(K43*0.4)</f>
        <v>294</v>
      </c>
      <c r="O43" s="47">
        <f>M43/N43</f>
        <v>0.7142857142857143</v>
      </c>
    </row>
    <row r="44" spans="1:15" ht="15.75" x14ac:dyDescent="0.25">
      <c r="A44" s="30">
        <v>210060</v>
      </c>
      <c r="B44" s="32" t="s">
        <v>49</v>
      </c>
      <c r="C44" s="58">
        <v>23</v>
      </c>
      <c r="D44" s="46">
        <v>88</v>
      </c>
      <c r="E44" s="40">
        <v>140</v>
      </c>
      <c r="F44" s="48">
        <v>14</v>
      </c>
      <c r="G44" s="46">
        <v>30</v>
      </c>
      <c r="H44" s="40">
        <v>30</v>
      </c>
      <c r="I44" s="48">
        <v>3</v>
      </c>
      <c r="J44" s="46">
        <v>60</v>
      </c>
      <c r="K44" s="40">
        <v>60</v>
      </c>
      <c r="L44" s="48">
        <v>6</v>
      </c>
      <c r="M44" s="36">
        <f>(D44*1)+(G44*0.6)+(J44*0.4)</f>
        <v>130</v>
      </c>
      <c r="N44" s="36">
        <f>(E44*1)+(H44*0.6)+(K44*0.4)</f>
        <v>182</v>
      </c>
      <c r="O44" s="47">
        <f>M44/N44</f>
        <v>0.7142857142857143</v>
      </c>
    </row>
    <row r="45" spans="1:15" ht="15.75" x14ac:dyDescent="0.25">
      <c r="A45" s="30">
        <v>210030</v>
      </c>
      <c r="B45" s="32" t="s">
        <v>30</v>
      </c>
      <c r="C45" s="58">
        <v>29</v>
      </c>
      <c r="D45" s="46">
        <v>122</v>
      </c>
      <c r="E45" s="40">
        <v>150</v>
      </c>
      <c r="F45" s="48">
        <v>15</v>
      </c>
      <c r="G45" s="46">
        <v>21</v>
      </c>
      <c r="H45" s="40">
        <v>60</v>
      </c>
      <c r="I45" s="48">
        <v>6</v>
      </c>
      <c r="J45" s="46">
        <v>62</v>
      </c>
      <c r="K45" s="40">
        <v>80</v>
      </c>
      <c r="L45" s="48">
        <v>8</v>
      </c>
      <c r="M45" s="36">
        <f>(D45*1)+(G45*0.6)+(J45*0.4)</f>
        <v>159.4</v>
      </c>
      <c r="N45" s="36">
        <f>(E45*1)+(H45*0.6)+(K45*0.4)</f>
        <v>218</v>
      </c>
      <c r="O45" s="47">
        <f>M45/N45</f>
        <v>0.73119266055045873</v>
      </c>
    </row>
    <row r="46" spans="1:15" ht="15.75" x14ac:dyDescent="0.25">
      <c r="A46" s="30">
        <v>210029</v>
      </c>
      <c r="B46" s="32" t="s">
        <v>29</v>
      </c>
      <c r="C46" s="58">
        <v>64</v>
      </c>
      <c r="D46" s="46">
        <v>155</v>
      </c>
      <c r="E46" s="40">
        <v>200</v>
      </c>
      <c r="F46" s="48">
        <v>20</v>
      </c>
      <c r="G46" s="46">
        <v>68</v>
      </c>
      <c r="H46" s="40">
        <v>90</v>
      </c>
      <c r="I46" s="48">
        <v>9</v>
      </c>
      <c r="J46" s="46">
        <v>233</v>
      </c>
      <c r="K46" s="40">
        <v>350</v>
      </c>
      <c r="L46" s="48">
        <v>35</v>
      </c>
      <c r="M46" s="36">
        <f>(D46*1)+(G46*0.6)+(J46*0.4)</f>
        <v>289</v>
      </c>
      <c r="N46" s="36">
        <f>(E46*1)+(H46*0.6)+(K46*0.4)</f>
        <v>394</v>
      </c>
      <c r="O46" s="47">
        <f>M46/N46</f>
        <v>0.73350253807106602</v>
      </c>
    </row>
    <row r="47" spans="1:15" ht="15.75" x14ac:dyDescent="0.25">
      <c r="A47" s="30">
        <v>210013</v>
      </c>
      <c r="B47" s="32" t="s">
        <v>18</v>
      </c>
      <c r="C47" s="58">
        <v>42</v>
      </c>
      <c r="D47" s="46">
        <v>129</v>
      </c>
      <c r="E47" s="40">
        <v>180</v>
      </c>
      <c r="F47" s="48">
        <v>18</v>
      </c>
      <c r="G47" s="46">
        <v>65</v>
      </c>
      <c r="H47" s="40">
        <v>80</v>
      </c>
      <c r="I47" s="48">
        <v>8</v>
      </c>
      <c r="J47" s="46">
        <v>123</v>
      </c>
      <c r="K47" s="40">
        <v>160</v>
      </c>
      <c r="L47" s="48">
        <v>16</v>
      </c>
      <c r="M47" s="36">
        <f>(D47*1)+(G47*0.6)+(J47*0.4)</f>
        <v>217.2</v>
      </c>
      <c r="N47" s="36">
        <f>(E47*1)+(H47*0.6)+(K47*0.4)</f>
        <v>292</v>
      </c>
      <c r="O47" s="47">
        <f>M47/N47</f>
        <v>0.74383561643835616</v>
      </c>
    </row>
    <row r="48" spans="1:15" ht="16.5" thickBot="1" x14ac:dyDescent="0.3">
      <c r="A48" s="15">
        <v>210045</v>
      </c>
      <c r="B48" s="33" t="s">
        <v>41</v>
      </c>
      <c r="C48" s="61">
        <v>6</v>
      </c>
      <c r="D48" s="38">
        <v>20</v>
      </c>
      <c r="E48" s="39">
        <v>20</v>
      </c>
      <c r="F48" s="35">
        <v>2</v>
      </c>
      <c r="G48" s="38">
        <v>0</v>
      </c>
      <c r="H48" s="39">
        <v>0</v>
      </c>
      <c r="I48" s="35" t="s">
        <v>53</v>
      </c>
      <c r="J48" s="38">
        <v>40</v>
      </c>
      <c r="K48" s="39">
        <v>40</v>
      </c>
      <c r="L48" s="35">
        <v>4</v>
      </c>
      <c r="M48" s="34">
        <f>(D48*1)+(G48*0.6)+(J48*0.4)</f>
        <v>36</v>
      </c>
      <c r="N48" s="34">
        <f>(E48*1)+(H48*0.6)+(K48*0.4)</f>
        <v>36</v>
      </c>
      <c r="O48" s="43">
        <f>M48/N48</f>
        <v>1</v>
      </c>
    </row>
  </sheetData>
  <sortState ref="A3:O48">
    <sortCondition ref="O3:O48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56" sqref="D56"/>
    </sheetView>
  </sheetViews>
  <sheetFormatPr defaultRowHeight="15" x14ac:dyDescent="0.25"/>
  <cols>
    <col min="1" max="1" width="19" customWidth="1"/>
    <col min="2" max="2" width="46.85546875" customWidth="1"/>
    <col min="3" max="3" width="17.28515625" customWidth="1"/>
    <col min="4" max="4" width="18.28515625" style="1" customWidth="1"/>
    <col min="5" max="5" width="15.5703125" style="1" customWidth="1"/>
    <col min="6" max="6" width="17.7109375" style="1" customWidth="1"/>
    <col min="7" max="7" width="20.140625" customWidth="1"/>
    <col min="8" max="9" width="19.7109375" customWidth="1"/>
    <col min="10" max="10" width="19.28515625" customWidth="1"/>
    <col min="11" max="11" width="19.140625" customWidth="1"/>
  </cols>
  <sheetData>
    <row r="1" spans="1:11" ht="19.5" customHeight="1" thickBot="1" x14ac:dyDescent="0.35">
      <c r="A1" s="77" t="s">
        <v>84</v>
      </c>
      <c r="B1" s="77"/>
      <c r="C1" s="78"/>
      <c r="D1" s="78"/>
      <c r="E1" s="78"/>
      <c r="F1" s="78"/>
      <c r="G1" s="78"/>
      <c r="H1" s="78"/>
      <c r="I1" s="78"/>
      <c r="J1" s="78"/>
      <c r="K1" s="77"/>
    </row>
    <row r="2" spans="1:11" ht="94.5" thickBot="1" x14ac:dyDescent="0.3">
      <c r="A2" s="12" t="s">
        <v>54</v>
      </c>
      <c r="B2" s="16" t="s">
        <v>55</v>
      </c>
      <c r="C2" s="54" t="s">
        <v>75</v>
      </c>
      <c r="D2" s="16" t="s">
        <v>76</v>
      </c>
      <c r="E2" s="16" t="s">
        <v>77</v>
      </c>
      <c r="F2" s="16" t="s">
        <v>78</v>
      </c>
      <c r="G2" s="54" t="s">
        <v>79</v>
      </c>
      <c r="H2" s="16" t="s">
        <v>80</v>
      </c>
      <c r="I2" s="16" t="s">
        <v>81</v>
      </c>
      <c r="J2" s="55" t="s">
        <v>82</v>
      </c>
      <c r="K2" s="56" t="s">
        <v>83</v>
      </c>
    </row>
    <row r="3" spans="1:11" ht="15.75" x14ac:dyDescent="0.25">
      <c r="A3" s="14">
        <v>210045</v>
      </c>
      <c r="B3" s="17" t="s">
        <v>41</v>
      </c>
      <c r="C3" s="64">
        <v>1</v>
      </c>
      <c r="D3" s="62">
        <v>0.77</v>
      </c>
      <c r="E3" s="45">
        <v>1.2961</v>
      </c>
      <c r="F3" s="41">
        <v>1.6288</v>
      </c>
      <c r="G3" s="64">
        <v>0</v>
      </c>
      <c r="H3" s="62">
        <v>0.76</v>
      </c>
      <c r="I3" s="45">
        <v>0</v>
      </c>
      <c r="J3" s="41">
        <v>0</v>
      </c>
      <c r="K3" s="53">
        <v>-1</v>
      </c>
    </row>
    <row r="4" spans="1:11" ht="15.75" x14ac:dyDescent="0.25">
      <c r="A4" s="14">
        <v>210029</v>
      </c>
      <c r="B4" s="17" t="s">
        <v>29</v>
      </c>
      <c r="C4" s="66">
        <v>566</v>
      </c>
      <c r="D4" s="67">
        <v>477.83</v>
      </c>
      <c r="E4" s="40">
        <v>1.18451</v>
      </c>
      <c r="F4" s="48">
        <v>1.4885600000000001</v>
      </c>
      <c r="G4" s="66">
        <v>280</v>
      </c>
      <c r="H4" s="67">
        <v>467.35</v>
      </c>
      <c r="I4" s="40">
        <v>0.59911999999999999</v>
      </c>
      <c r="J4" s="48">
        <v>0.75290999999999997</v>
      </c>
      <c r="K4" s="52">
        <v>-0.49419999999999997</v>
      </c>
    </row>
    <row r="5" spans="1:11" ht="15.75" x14ac:dyDescent="0.25">
      <c r="A5" s="14">
        <v>210058</v>
      </c>
      <c r="B5" s="17" t="s">
        <v>48</v>
      </c>
      <c r="C5" s="66">
        <v>102</v>
      </c>
      <c r="D5" s="67">
        <v>85.36</v>
      </c>
      <c r="E5" s="40">
        <v>1.1949700000000001</v>
      </c>
      <c r="F5" s="48">
        <v>1.5017100000000001</v>
      </c>
      <c r="G5" s="66">
        <v>49</v>
      </c>
      <c r="H5" s="67">
        <v>79.19</v>
      </c>
      <c r="I5" s="40">
        <v>0.61878999999999995</v>
      </c>
      <c r="J5" s="48">
        <v>0.77761999999999998</v>
      </c>
      <c r="K5" s="52">
        <v>-0.48220000000000002</v>
      </c>
    </row>
    <row r="6" spans="1:11" ht="15.75" x14ac:dyDescent="0.25">
      <c r="A6" s="14">
        <v>210001</v>
      </c>
      <c r="B6" s="17" t="s">
        <v>10</v>
      </c>
      <c r="C6" s="66">
        <v>477</v>
      </c>
      <c r="D6" s="67">
        <v>395.76</v>
      </c>
      <c r="E6" s="40">
        <v>1.2052799999999999</v>
      </c>
      <c r="F6" s="48">
        <v>1.51467</v>
      </c>
      <c r="G6" s="66">
        <v>258</v>
      </c>
      <c r="H6" s="67">
        <v>403.28</v>
      </c>
      <c r="I6" s="40">
        <v>0.63975000000000004</v>
      </c>
      <c r="J6" s="48">
        <v>0.80396999999999996</v>
      </c>
      <c r="K6" s="52">
        <v>-0.46920000000000001</v>
      </c>
    </row>
    <row r="7" spans="1:11" ht="15.75" x14ac:dyDescent="0.25">
      <c r="A7" s="14">
        <v>210027</v>
      </c>
      <c r="B7" s="17" t="s">
        <v>27</v>
      </c>
      <c r="C7" s="66">
        <v>416</v>
      </c>
      <c r="D7" s="67">
        <v>372.41</v>
      </c>
      <c r="E7" s="40">
        <v>1.11704</v>
      </c>
      <c r="F7" s="48">
        <v>1.40377</v>
      </c>
      <c r="G7" s="66">
        <v>200</v>
      </c>
      <c r="H7" s="67">
        <v>334.48</v>
      </c>
      <c r="I7" s="40">
        <v>0.59794999999999998</v>
      </c>
      <c r="J7" s="48">
        <v>0.75143000000000004</v>
      </c>
      <c r="K7" s="52">
        <v>-0.4647</v>
      </c>
    </row>
    <row r="8" spans="1:11" ht="15.75" x14ac:dyDescent="0.25">
      <c r="A8" s="14">
        <v>210040</v>
      </c>
      <c r="B8" s="17" t="s">
        <v>38</v>
      </c>
      <c r="C8" s="66">
        <v>315</v>
      </c>
      <c r="D8" s="67">
        <v>227.45</v>
      </c>
      <c r="E8" s="40">
        <v>1.3849</v>
      </c>
      <c r="F8" s="48">
        <v>1.74038</v>
      </c>
      <c r="G8" s="66">
        <v>151</v>
      </c>
      <c r="H8" s="67">
        <v>200.37</v>
      </c>
      <c r="I8" s="40">
        <v>0.75361</v>
      </c>
      <c r="J8" s="48">
        <v>0.94706000000000001</v>
      </c>
      <c r="K8" s="52">
        <v>-0.45579999999999998</v>
      </c>
    </row>
    <row r="9" spans="1:11" ht="15.75" x14ac:dyDescent="0.25">
      <c r="A9" s="14">
        <v>210009</v>
      </c>
      <c r="B9" s="17" t="s">
        <v>69</v>
      </c>
      <c r="C9" s="66">
        <v>1720</v>
      </c>
      <c r="D9" s="67">
        <v>1527.93</v>
      </c>
      <c r="E9" s="40">
        <v>1.12571</v>
      </c>
      <c r="F9" s="48">
        <v>1.41466</v>
      </c>
      <c r="G9" s="66">
        <v>1015</v>
      </c>
      <c r="H9" s="67">
        <v>1558.94</v>
      </c>
      <c r="I9" s="40">
        <v>0.65107999999999999</v>
      </c>
      <c r="J9" s="48">
        <v>0.81820999999999999</v>
      </c>
      <c r="K9" s="52">
        <v>-0.42159999999999997</v>
      </c>
    </row>
    <row r="10" spans="1:11" ht="15.75" x14ac:dyDescent="0.25">
      <c r="A10" s="14">
        <v>210060</v>
      </c>
      <c r="B10" s="17" t="s">
        <v>49</v>
      </c>
      <c r="C10" s="66">
        <v>30</v>
      </c>
      <c r="D10" s="67">
        <v>26.48</v>
      </c>
      <c r="E10" s="40">
        <v>1.13304</v>
      </c>
      <c r="F10" s="48">
        <v>1.42388</v>
      </c>
      <c r="G10" s="66">
        <v>21</v>
      </c>
      <c r="H10" s="67">
        <v>31.66</v>
      </c>
      <c r="I10" s="40">
        <v>0.66334000000000004</v>
      </c>
      <c r="J10" s="48">
        <v>0.83362000000000003</v>
      </c>
      <c r="K10" s="52">
        <v>-0.41449999999999998</v>
      </c>
    </row>
    <row r="11" spans="1:11" ht="15.75" x14ac:dyDescent="0.25">
      <c r="A11" s="14">
        <v>210035</v>
      </c>
      <c r="B11" s="17" t="s">
        <v>34</v>
      </c>
      <c r="C11" s="66">
        <v>155</v>
      </c>
      <c r="D11" s="67">
        <v>160.02000000000001</v>
      </c>
      <c r="E11" s="40">
        <v>0.96863999999999995</v>
      </c>
      <c r="F11" s="48">
        <v>1.2172700000000001</v>
      </c>
      <c r="G11" s="66">
        <v>95</v>
      </c>
      <c r="H11" s="67">
        <v>159.75</v>
      </c>
      <c r="I11" s="40">
        <v>0.59465999999999997</v>
      </c>
      <c r="J11" s="48">
        <v>0.74731000000000003</v>
      </c>
      <c r="K11" s="52">
        <v>-0.3861</v>
      </c>
    </row>
    <row r="12" spans="1:11" ht="15.75" x14ac:dyDescent="0.25">
      <c r="A12" s="14">
        <v>210063</v>
      </c>
      <c r="B12" s="17" t="s">
        <v>52</v>
      </c>
      <c r="C12" s="66">
        <v>616</v>
      </c>
      <c r="D12" s="67">
        <v>525.70000000000005</v>
      </c>
      <c r="E12" s="40">
        <v>1.17177</v>
      </c>
      <c r="F12" s="48">
        <v>1.47255</v>
      </c>
      <c r="G12" s="66">
        <v>458</v>
      </c>
      <c r="H12" s="67">
        <v>617.85</v>
      </c>
      <c r="I12" s="40">
        <v>0.74128000000000005</v>
      </c>
      <c r="J12" s="48">
        <v>0.93154999999999999</v>
      </c>
      <c r="K12" s="52">
        <v>-0.3674</v>
      </c>
    </row>
    <row r="13" spans="1:11" ht="15.75" x14ac:dyDescent="0.25">
      <c r="A13" s="14">
        <v>210032</v>
      </c>
      <c r="B13" s="17" t="s">
        <v>31</v>
      </c>
      <c r="C13" s="66">
        <v>173</v>
      </c>
      <c r="D13" s="67">
        <v>138.94999999999999</v>
      </c>
      <c r="E13" s="40">
        <v>1.24502</v>
      </c>
      <c r="F13" s="48">
        <v>1.5646</v>
      </c>
      <c r="G13" s="66">
        <v>92</v>
      </c>
      <c r="H13" s="67">
        <v>116.49</v>
      </c>
      <c r="I13" s="40">
        <v>0.78978999999999999</v>
      </c>
      <c r="J13" s="48">
        <v>0.99253000000000002</v>
      </c>
      <c r="K13" s="52">
        <v>-0.36559999999999998</v>
      </c>
    </row>
    <row r="14" spans="1:11" ht="15.75" x14ac:dyDescent="0.25">
      <c r="A14" s="14">
        <v>210013</v>
      </c>
      <c r="B14" s="17" t="s">
        <v>18</v>
      </c>
      <c r="C14" s="66">
        <v>80</v>
      </c>
      <c r="D14" s="67">
        <v>93.6</v>
      </c>
      <c r="E14" s="40">
        <v>0.85470999999999997</v>
      </c>
      <c r="F14" s="48">
        <v>1.0741000000000001</v>
      </c>
      <c r="G14" s="66">
        <v>40</v>
      </c>
      <c r="H14" s="67">
        <v>73.03</v>
      </c>
      <c r="I14" s="40">
        <v>0.54771000000000003</v>
      </c>
      <c r="J14" s="48">
        <v>0.68830000000000002</v>
      </c>
      <c r="K14" s="52">
        <v>-0.35920000000000002</v>
      </c>
    </row>
    <row r="15" spans="1:11" ht="15.75" x14ac:dyDescent="0.25">
      <c r="A15" s="14">
        <v>210012</v>
      </c>
      <c r="B15" s="17" t="s">
        <v>70</v>
      </c>
      <c r="C15" s="66">
        <v>833</v>
      </c>
      <c r="D15" s="67">
        <v>798.62</v>
      </c>
      <c r="E15" s="40">
        <v>1.04305</v>
      </c>
      <c r="F15" s="48">
        <v>1.3107899999999999</v>
      </c>
      <c r="G15" s="66">
        <v>568</v>
      </c>
      <c r="H15" s="67">
        <v>808.84</v>
      </c>
      <c r="I15" s="40">
        <v>0.70223999999999998</v>
      </c>
      <c r="J15" s="48">
        <v>0.88249999999999995</v>
      </c>
      <c r="K15" s="52">
        <v>-0.32669999999999999</v>
      </c>
    </row>
    <row r="16" spans="1:11" ht="15.75" x14ac:dyDescent="0.25">
      <c r="A16" s="14">
        <v>210049</v>
      </c>
      <c r="B16" s="17" t="s">
        <v>43</v>
      </c>
      <c r="C16" s="66">
        <v>322</v>
      </c>
      <c r="D16" s="67">
        <v>324.91000000000003</v>
      </c>
      <c r="E16" s="40">
        <v>0.99102999999999997</v>
      </c>
      <c r="F16" s="48">
        <v>1.24542</v>
      </c>
      <c r="G16" s="66">
        <v>204</v>
      </c>
      <c r="H16" s="67">
        <v>284.41000000000003</v>
      </c>
      <c r="I16" s="40">
        <v>0.71726999999999996</v>
      </c>
      <c r="J16" s="48">
        <v>0.90139000000000002</v>
      </c>
      <c r="K16" s="52">
        <v>-0.2762</v>
      </c>
    </row>
    <row r="17" spans="1:11" ht="15.75" x14ac:dyDescent="0.25">
      <c r="A17" s="14">
        <v>210006</v>
      </c>
      <c r="B17" s="17" t="s">
        <v>14</v>
      </c>
      <c r="C17" s="66">
        <v>86</v>
      </c>
      <c r="D17" s="67">
        <v>71.3</v>
      </c>
      <c r="E17" s="40">
        <v>1.2061299999999999</v>
      </c>
      <c r="F17" s="48">
        <v>1.51573</v>
      </c>
      <c r="G17" s="66">
        <v>56</v>
      </c>
      <c r="H17" s="67">
        <v>63.9</v>
      </c>
      <c r="I17" s="40">
        <v>0.87633000000000005</v>
      </c>
      <c r="J17" s="48">
        <v>1.10127</v>
      </c>
      <c r="K17" s="52">
        <v>-0.27339999999999998</v>
      </c>
    </row>
    <row r="18" spans="1:11" ht="15.75" x14ac:dyDescent="0.25">
      <c r="A18" s="14">
        <v>210024</v>
      </c>
      <c r="B18" s="17" t="s">
        <v>26</v>
      </c>
      <c r="C18" s="66">
        <v>590</v>
      </c>
      <c r="D18" s="67">
        <v>580.91</v>
      </c>
      <c r="E18" s="40">
        <v>1.0156400000000001</v>
      </c>
      <c r="F18" s="48">
        <v>1.27634</v>
      </c>
      <c r="G18" s="66">
        <v>401</v>
      </c>
      <c r="H18" s="67">
        <v>539.61</v>
      </c>
      <c r="I18" s="40">
        <v>0.74312999999999996</v>
      </c>
      <c r="J18" s="48">
        <v>0.93388000000000004</v>
      </c>
      <c r="K18" s="52">
        <v>-0.26829999999999998</v>
      </c>
    </row>
    <row r="19" spans="1:11" ht="15.75" x14ac:dyDescent="0.25">
      <c r="A19" s="14">
        <v>210002</v>
      </c>
      <c r="B19" s="17" t="s">
        <v>68</v>
      </c>
      <c r="C19" s="66">
        <v>1322</v>
      </c>
      <c r="D19" s="67">
        <v>1211.4000000000001</v>
      </c>
      <c r="E19" s="40">
        <v>1.0912999999999999</v>
      </c>
      <c r="F19" s="48">
        <v>1.3714200000000001</v>
      </c>
      <c r="G19" s="66">
        <v>959</v>
      </c>
      <c r="H19" s="67">
        <v>1194.3399999999999</v>
      </c>
      <c r="I19" s="40">
        <v>0.80295000000000005</v>
      </c>
      <c r="J19" s="48">
        <v>1.0090600000000001</v>
      </c>
      <c r="K19" s="52">
        <v>-0.26419999999999999</v>
      </c>
    </row>
    <row r="20" spans="1:11" ht="15.75" x14ac:dyDescent="0.25">
      <c r="A20" s="14">
        <v>210019</v>
      </c>
      <c r="B20" s="17" t="s">
        <v>23</v>
      </c>
      <c r="C20" s="66">
        <v>735</v>
      </c>
      <c r="D20" s="67">
        <v>631</v>
      </c>
      <c r="E20" s="40">
        <v>1.16482</v>
      </c>
      <c r="F20" s="48">
        <v>1.4638100000000001</v>
      </c>
      <c r="G20" s="66">
        <v>508</v>
      </c>
      <c r="H20" s="67">
        <v>588.25</v>
      </c>
      <c r="I20" s="40">
        <v>0.86358000000000001</v>
      </c>
      <c r="J20" s="48">
        <v>1.08525</v>
      </c>
      <c r="K20" s="52">
        <v>-0.2586</v>
      </c>
    </row>
    <row r="21" spans="1:11" ht="15.75" x14ac:dyDescent="0.25">
      <c r="A21" s="14">
        <v>210048</v>
      </c>
      <c r="B21" s="17" t="s">
        <v>42</v>
      </c>
      <c r="C21" s="66">
        <v>514</v>
      </c>
      <c r="D21" s="67">
        <v>382.97</v>
      </c>
      <c r="E21" s="40">
        <v>1.3421400000000001</v>
      </c>
      <c r="F21" s="48">
        <v>1.68665</v>
      </c>
      <c r="G21" s="66">
        <v>392</v>
      </c>
      <c r="H21" s="67">
        <v>389.63</v>
      </c>
      <c r="I21" s="40">
        <v>1.0060899999999999</v>
      </c>
      <c r="J21" s="48">
        <v>1.26434</v>
      </c>
      <c r="K21" s="52">
        <v>-0.25040000000000001</v>
      </c>
    </row>
    <row r="22" spans="1:11" ht="15.75" x14ac:dyDescent="0.25">
      <c r="A22" s="14">
        <v>210011</v>
      </c>
      <c r="B22" s="17" t="s">
        <v>17</v>
      </c>
      <c r="C22" s="66">
        <v>483</v>
      </c>
      <c r="D22" s="67">
        <v>466.69</v>
      </c>
      <c r="E22" s="40">
        <v>1.03494</v>
      </c>
      <c r="F22" s="48">
        <v>1.3006</v>
      </c>
      <c r="G22" s="66">
        <v>358</v>
      </c>
      <c r="H22" s="67">
        <v>459.13</v>
      </c>
      <c r="I22" s="40">
        <v>0.77973999999999999</v>
      </c>
      <c r="J22" s="48">
        <v>0.97989000000000004</v>
      </c>
      <c r="K22" s="52">
        <v>-0.24660000000000001</v>
      </c>
    </row>
    <row r="23" spans="1:11" ht="15.75" x14ac:dyDescent="0.25">
      <c r="A23" s="14">
        <v>210038</v>
      </c>
      <c r="B23" s="17" t="s">
        <v>36</v>
      </c>
      <c r="C23" s="66">
        <v>150</v>
      </c>
      <c r="D23" s="67">
        <v>139.33000000000001</v>
      </c>
      <c r="E23" s="40">
        <v>1.0765899999999999</v>
      </c>
      <c r="F23" s="48">
        <v>1.35294</v>
      </c>
      <c r="G23" s="66">
        <v>85</v>
      </c>
      <c r="H23" s="67">
        <v>104.71</v>
      </c>
      <c r="I23" s="40">
        <v>0.81174000000000002</v>
      </c>
      <c r="J23" s="48">
        <v>1.0201</v>
      </c>
      <c r="K23" s="52">
        <v>-0.246</v>
      </c>
    </row>
    <row r="24" spans="1:11" ht="15.75" x14ac:dyDescent="0.25">
      <c r="A24" s="14">
        <v>210043</v>
      </c>
      <c r="B24" s="17" t="s">
        <v>39</v>
      </c>
      <c r="C24" s="66">
        <v>488</v>
      </c>
      <c r="D24" s="67">
        <v>506.2</v>
      </c>
      <c r="E24" s="40">
        <v>0.96404999999999996</v>
      </c>
      <c r="F24" s="48">
        <v>1.2115100000000001</v>
      </c>
      <c r="G24" s="66">
        <v>363</v>
      </c>
      <c r="H24" s="67">
        <v>494.7</v>
      </c>
      <c r="I24" s="40">
        <v>0.73377000000000003</v>
      </c>
      <c r="J24" s="48">
        <v>0.92212000000000005</v>
      </c>
      <c r="K24" s="52">
        <v>-0.2389</v>
      </c>
    </row>
    <row r="25" spans="1:11" ht="15.75" x14ac:dyDescent="0.25">
      <c r="A25" s="14">
        <v>210028</v>
      </c>
      <c r="B25" s="17" t="s">
        <v>28</v>
      </c>
      <c r="C25" s="66">
        <v>112</v>
      </c>
      <c r="D25" s="67">
        <v>145.69999999999999</v>
      </c>
      <c r="E25" s="40">
        <v>0.76870000000000005</v>
      </c>
      <c r="F25" s="48">
        <v>0.96601999999999999</v>
      </c>
      <c r="G25" s="66">
        <v>91</v>
      </c>
      <c r="H25" s="67">
        <v>152.87</v>
      </c>
      <c r="I25" s="40">
        <v>0.59526999999999997</v>
      </c>
      <c r="J25" s="48">
        <v>0.74805999999999995</v>
      </c>
      <c r="K25" s="52">
        <v>-0.22559999999999999</v>
      </c>
    </row>
    <row r="26" spans="1:11" ht="15.75" x14ac:dyDescent="0.25">
      <c r="A26" s="14">
        <v>210051</v>
      </c>
      <c r="B26" s="17" t="s">
        <v>44</v>
      </c>
      <c r="C26" s="66">
        <v>281</v>
      </c>
      <c r="D26" s="67">
        <v>237.02</v>
      </c>
      <c r="E26" s="40">
        <v>1.1855599999999999</v>
      </c>
      <c r="F26" s="48">
        <v>1.4898800000000001</v>
      </c>
      <c r="G26" s="66">
        <v>204</v>
      </c>
      <c r="H26" s="67">
        <v>222.06</v>
      </c>
      <c r="I26" s="40">
        <v>0.91866000000000003</v>
      </c>
      <c r="J26" s="48">
        <v>1.1544700000000001</v>
      </c>
      <c r="K26" s="52">
        <v>-0.22509999999999999</v>
      </c>
    </row>
    <row r="27" spans="1:11" ht="15.75" x14ac:dyDescent="0.25">
      <c r="A27" s="14">
        <v>210039</v>
      </c>
      <c r="B27" s="17" t="s">
        <v>37</v>
      </c>
      <c r="C27" s="66">
        <v>111</v>
      </c>
      <c r="D27" s="67">
        <v>122.54</v>
      </c>
      <c r="E27" s="40">
        <v>0.90583999999999998</v>
      </c>
      <c r="F27" s="48">
        <v>1.13836</v>
      </c>
      <c r="G27" s="66">
        <v>77</v>
      </c>
      <c r="H27" s="67">
        <v>107.12</v>
      </c>
      <c r="I27" s="40">
        <v>0.71880999999999995</v>
      </c>
      <c r="J27" s="48">
        <v>0.90332000000000001</v>
      </c>
      <c r="K27" s="52">
        <v>-0.20649999999999999</v>
      </c>
    </row>
    <row r="28" spans="1:11" ht="15.75" x14ac:dyDescent="0.25">
      <c r="A28" s="14">
        <v>210018</v>
      </c>
      <c r="B28" s="17" t="s">
        <v>22</v>
      </c>
      <c r="C28" s="66">
        <v>207</v>
      </c>
      <c r="D28" s="67">
        <v>167.62</v>
      </c>
      <c r="E28" s="40">
        <v>1.23495</v>
      </c>
      <c r="F28" s="48">
        <v>1.5519499999999999</v>
      </c>
      <c r="G28" s="66">
        <v>172</v>
      </c>
      <c r="H28" s="67">
        <v>171.18</v>
      </c>
      <c r="I28" s="40">
        <v>1.0047999999999999</v>
      </c>
      <c r="J28" s="48">
        <v>1.2627200000000001</v>
      </c>
      <c r="K28" s="52">
        <v>-0.18640000000000001</v>
      </c>
    </row>
    <row r="29" spans="1:11" ht="15.75" x14ac:dyDescent="0.25">
      <c r="A29" s="14">
        <v>210022</v>
      </c>
      <c r="B29" s="17" t="s">
        <v>24</v>
      </c>
      <c r="C29" s="66">
        <v>489</v>
      </c>
      <c r="D29" s="67">
        <v>397.47</v>
      </c>
      <c r="E29" s="40">
        <v>1.23027</v>
      </c>
      <c r="F29" s="48">
        <v>1.5460700000000001</v>
      </c>
      <c r="G29" s="66">
        <v>414</v>
      </c>
      <c r="H29" s="67">
        <v>413.5</v>
      </c>
      <c r="I29" s="40">
        <v>1.0012099999999999</v>
      </c>
      <c r="J29" s="48">
        <v>1.2582100000000001</v>
      </c>
      <c r="K29" s="52">
        <v>-0.1862</v>
      </c>
    </row>
    <row r="30" spans="1:11" ht="15.75" x14ac:dyDescent="0.25">
      <c r="A30" s="14">
        <v>210008</v>
      </c>
      <c r="B30" s="17" t="s">
        <v>15</v>
      </c>
      <c r="C30" s="66">
        <v>451</v>
      </c>
      <c r="D30" s="67">
        <v>468.24</v>
      </c>
      <c r="E30" s="40">
        <v>0.96316999999999997</v>
      </c>
      <c r="F30" s="48">
        <v>1.21041</v>
      </c>
      <c r="G30" s="66">
        <v>331</v>
      </c>
      <c r="H30" s="67">
        <v>421.53</v>
      </c>
      <c r="I30" s="40">
        <v>0.78522999999999998</v>
      </c>
      <c r="J30" s="48">
        <v>0.98677999999999999</v>
      </c>
      <c r="K30" s="52">
        <v>-0.1847</v>
      </c>
    </row>
    <row r="31" spans="1:11" ht="15.75" x14ac:dyDescent="0.25">
      <c r="A31" s="14">
        <v>210037</v>
      </c>
      <c r="B31" s="17" t="s">
        <v>35</v>
      </c>
      <c r="C31" s="66">
        <v>172</v>
      </c>
      <c r="D31" s="67">
        <v>170.81</v>
      </c>
      <c r="E31" s="40">
        <v>1.0069399999999999</v>
      </c>
      <c r="F31" s="48">
        <v>1.2654099999999999</v>
      </c>
      <c r="G31" s="66">
        <v>145</v>
      </c>
      <c r="H31" s="67">
        <v>175.24</v>
      </c>
      <c r="I31" s="40">
        <v>0.82743999999999995</v>
      </c>
      <c r="J31" s="48">
        <v>1.0398400000000001</v>
      </c>
      <c r="K31" s="52">
        <v>-0.17829999999999999</v>
      </c>
    </row>
    <row r="32" spans="1:11" ht="15.75" x14ac:dyDescent="0.25">
      <c r="A32" s="14">
        <v>210044</v>
      </c>
      <c r="B32" s="17" t="s">
        <v>40</v>
      </c>
      <c r="C32" s="66">
        <v>591</v>
      </c>
      <c r="D32" s="67">
        <v>519.58000000000004</v>
      </c>
      <c r="E32" s="40">
        <v>1.1374599999999999</v>
      </c>
      <c r="F32" s="48">
        <v>1.42943</v>
      </c>
      <c r="G32" s="66">
        <v>456</v>
      </c>
      <c r="H32" s="67">
        <v>486.81</v>
      </c>
      <c r="I32" s="40">
        <v>0.93672</v>
      </c>
      <c r="J32" s="48">
        <v>1.17716</v>
      </c>
      <c r="K32" s="52">
        <v>-0.17649999999999999</v>
      </c>
    </row>
    <row r="33" spans="1:11" ht="15.75" x14ac:dyDescent="0.25">
      <c r="A33" s="14">
        <v>210003</v>
      </c>
      <c r="B33" s="17" t="s">
        <v>11</v>
      </c>
      <c r="C33" s="66">
        <v>221</v>
      </c>
      <c r="D33" s="67">
        <v>247.02</v>
      </c>
      <c r="E33" s="40">
        <v>0.89466000000000001</v>
      </c>
      <c r="F33" s="48">
        <v>1.1243099999999999</v>
      </c>
      <c r="G33" s="66">
        <v>195</v>
      </c>
      <c r="H33" s="67">
        <v>261.19</v>
      </c>
      <c r="I33" s="40">
        <v>0.74658000000000002</v>
      </c>
      <c r="J33" s="48">
        <v>0.93822000000000005</v>
      </c>
      <c r="K33" s="52">
        <v>-0.16550000000000001</v>
      </c>
    </row>
    <row r="34" spans="1:11" ht="15.75" x14ac:dyDescent="0.25">
      <c r="A34" s="14">
        <v>210004</v>
      </c>
      <c r="B34" s="17" t="s">
        <v>12</v>
      </c>
      <c r="C34" s="66">
        <v>834</v>
      </c>
      <c r="D34" s="67">
        <v>764.8</v>
      </c>
      <c r="E34" s="40">
        <v>1.0904799999999999</v>
      </c>
      <c r="F34" s="48">
        <v>1.37039</v>
      </c>
      <c r="G34" s="66">
        <v>727</v>
      </c>
      <c r="H34" s="67">
        <v>788.47</v>
      </c>
      <c r="I34" s="40">
        <v>0.92203999999999997</v>
      </c>
      <c r="J34" s="48">
        <v>1.15872</v>
      </c>
      <c r="K34" s="52">
        <v>-0.1545</v>
      </c>
    </row>
    <row r="35" spans="1:11" ht="15.75" x14ac:dyDescent="0.25">
      <c r="A35" s="14">
        <v>210015</v>
      </c>
      <c r="B35" s="17" t="s">
        <v>19</v>
      </c>
      <c r="C35" s="66">
        <v>535</v>
      </c>
      <c r="D35" s="67">
        <v>584.38</v>
      </c>
      <c r="E35" s="40">
        <v>0.91549999999999998</v>
      </c>
      <c r="F35" s="48">
        <v>1.1505000000000001</v>
      </c>
      <c r="G35" s="66">
        <v>464</v>
      </c>
      <c r="H35" s="67">
        <v>587.34</v>
      </c>
      <c r="I35" s="40">
        <v>0.79</v>
      </c>
      <c r="J35" s="48">
        <v>0.99278999999999995</v>
      </c>
      <c r="K35" s="52">
        <v>-0.1371</v>
      </c>
    </row>
    <row r="36" spans="1:11" ht="15.75" x14ac:dyDescent="0.25">
      <c r="A36" s="14">
        <v>210030</v>
      </c>
      <c r="B36" s="17" t="s">
        <v>30</v>
      </c>
      <c r="C36" s="66">
        <v>25</v>
      </c>
      <c r="D36" s="67">
        <v>38.369999999999997</v>
      </c>
      <c r="E36" s="40">
        <v>0.65149999999999997</v>
      </c>
      <c r="F36" s="48">
        <v>0.81872999999999996</v>
      </c>
      <c r="G36" s="66">
        <v>22</v>
      </c>
      <c r="H36" s="67">
        <v>38.43</v>
      </c>
      <c r="I36" s="40">
        <v>0.57240000000000002</v>
      </c>
      <c r="J36" s="48">
        <v>0.71933000000000002</v>
      </c>
      <c r="K36" s="52">
        <v>-0.12139999999999999</v>
      </c>
    </row>
    <row r="37" spans="1:11" ht="15.75" x14ac:dyDescent="0.25">
      <c r="A37" s="14">
        <v>210023</v>
      </c>
      <c r="B37" s="17" t="s">
        <v>25</v>
      </c>
      <c r="C37" s="66">
        <v>656</v>
      </c>
      <c r="D37" s="67">
        <v>721.34</v>
      </c>
      <c r="E37" s="40">
        <v>0.90941000000000005</v>
      </c>
      <c r="F37" s="48">
        <v>1.1428499999999999</v>
      </c>
      <c r="G37" s="66">
        <v>577</v>
      </c>
      <c r="H37" s="67">
        <v>706.41</v>
      </c>
      <c r="I37" s="40">
        <v>0.81681000000000004</v>
      </c>
      <c r="J37" s="48">
        <v>1.02647</v>
      </c>
      <c r="K37" s="52">
        <v>-0.1018</v>
      </c>
    </row>
    <row r="38" spans="1:11" ht="15.75" x14ac:dyDescent="0.25">
      <c r="A38" s="14">
        <v>210005</v>
      </c>
      <c r="B38" s="17" t="s">
        <v>13</v>
      </c>
      <c r="C38" s="66">
        <v>372</v>
      </c>
      <c r="D38" s="67">
        <v>426.77</v>
      </c>
      <c r="E38" s="40">
        <v>0.87165999999999999</v>
      </c>
      <c r="F38" s="48">
        <v>1.09541</v>
      </c>
      <c r="G38" s="66">
        <v>330</v>
      </c>
      <c r="H38" s="67">
        <v>417.56</v>
      </c>
      <c r="I38" s="40">
        <v>0.7903</v>
      </c>
      <c r="J38" s="48">
        <v>0.99316000000000004</v>
      </c>
      <c r="K38" s="52">
        <v>-9.3299999999999994E-2</v>
      </c>
    </row>
    <row r="39" spans="1:11" ht="15.75" x14ac:dyDescent="0.25">
      <c r="A39" s="14">
        <v>210062</v>
      </c>
      <c r="B39" s="17" t="s">
        <v>51</v>
      </c>
      <c r="C39" s="66">
        <v>399</v>
      </c>
      <c r="D39" s="67">
        <v>327.14999999999998</v>
      </c>
      <c r="E39" s="40">
        <v>1.2196199999999999</v>
      </c>
      <c r="F39" s="48">
        <v>1.53268</v>
      </c>
      <c r="G39" s="66">
        <v>342</v>
      </c>
      <c r="H39" s="67">
        <v>300.5</v>
      </c>
      <c r="I39" s="40">
        <v>1.13809</v>
      </c>
      <c r="J39" s="48">
        <v>1.4302299999999999</v>
      </c>
      <c r="K39" s="52">
        <v>-6.6799999999999998E-2</v>
      </c>
    </row>
    <row r="40" spans="1:11" ht="15.75" x14ac:dyDescent="0.25">
      <c r="A40" s="14">
        <v>210056</v>
      </c>
      <c r="B40" s="17" t="s">
        <v>46</v>
      </c>
      <c r="C40" s="66">
        <v>260</v>
      </c>
      <c r="D40" s="67">
        <v>350.75</v>
      </c>
      <c r="E40" s="40">
        <v>0.74126000000000003</v>
      </c>
      <c r="F40" s="48">
        <v>0.93154000000000003</v>
      </c>
      <c r="G40" s="66">
        <v>222</v>
      </c>
      <c r="H40" s="67">
        <v>315.81</v>
      </c>
      <c r="I40" s="40">
        <v>0.70294999999999996</v>
      </c>
      <c r="J40" s="48">
        <v>0.88339000000000001</v>
      </c>
      <c r="K40" s="52">
        <v>-5.1700000000000003E-2</v>
      </c>
    </row>
    <row r="41" spans="1:11" ht="15.75" x14ac:dyDescent="0.25">
      <c r="A41" s="14">
        <v>210055</v>
      </c>
      <c r="B41" s="17" t="s">
        <v>45</v>
      </c>
      <c r="C41" s="66">
        <v>128</v>
      </c>
      <c r="D41" s="67">
        <v>125.99</v>
      </c>
      <c r="E41" s="40">
        <v>1.01597</v>
      </c>
      <c r="F41" s="48">
        <v>1.2767599999999999</v>
      </c>
      <c r="G41" s="66">
        <v>103</v>
      </c>
      <c r="H41" s="67">
        <v>106.79</v>
      </c>
      <c r="I41" s="40">
        <v>0.96453999999999995</v>
      </c>
      <c r="J41" s="48">
        <v>1.2121200000000001</v>
      </c>
      <c r="K41" s="52">
        <v>-5.0599999999999999E-2</v>
      </c>
    </row>
    <row r="42" spans="1:11" ht="15.75" x14ac:dyDescent="0.25">
      <c r="A42" s="14">
        <v>210010</v>
      </c>
      <c r="B42" s="17" t="s">
        <v>16</v>
      </c>
      <c r="C42" s="66">
        <v>35</v>
      </c>
      <c r="D42" s="67">
        <v>31.06</v>
      </c>
      <c r="E42" s="40">
        <v>1.12669</v>
      </c>
      <c r="F42" s="48">
        <v>1.4158999999999999</v>
      </c>
      <c r="G42" s="66">
        <v>31</v>
      </c>
      <c r="H42" s="67">
        <v>27.94</v>
      </c>
      <c r="I42" s="40">
        <v>1.10941</v>
      </c>
      <c r="J42" s="48">
        <v>1.39418</v>
      </c>
      <c r="K42" s="52">
        <v>-1.5299999999999999E-2</v>
      </c>
    </row>
    <row r="43" spans="1:11" ht="15.75" x14ac:dyDescent="0.25">
      <c r="A43" s="14">
        <v>210033</v>
      </c>
      <c r="B43" s="17" t="s">
        <v>32</v>
      </c>
      <c r="C43" s="66">
        <v>229</v>
      </c>
      <c r="D43" s="67">
        <v>265</v>
      </c>
      <c r="E43" s="40">
        <v>0.86414999999999997</v>
      </c>
      <c r="F43" s="48">
        <v>1.0859700000000001</v>
      </c>
      <c r="G43" s="66">
        <v>235</v>
      </c>
      <c r="H43" s="67">
        <v>256.56</v>
      </c>
      <c r="I43" s="40">
        <v>0.91598000000000002</v>
      </c>
      <c r="J43" s="48">
        <v>1.1511</v>
      </c>
      <c r="K43" s="52">
        <v>5.9979999999999999E-2</v>
      </c>
    </row>
    <row r="44" spans="1:11" ht="15.75" x14ac:dyDescent="0.25">
      <c r="A44" s="14">
        <v>210057</v>
      </c>
      <c r="B44" s="17" t="s">
        <v>47</v>
      </c>
      <c r="C44" s="66">
        <v>371</v>
      </c>
      <c r="D44" s="67">
        <v>520.21</v>
      </c>
      <c r="E44" s="40">
        <v>0.71318000000000004</v>
      </c>
      <c r="F44" s="48">
        <v>0.89624000000000004</v>
      </c>
      <c r="G44" s="66">
        <v>399</v>
      </c>
      <c r="H44" s="67">
        <v>524.78</v>
      </c>
      <c r="I44" s="40">
        <v>0.76032</v>
      </c>
      <c r="J44" s="48">
        <v>0.95548</v>
      </c>
      <c r="K44" s="52">
        <v>6.6089999999999996E-2</v>
      </c>
    </row>
    <row r="45" spans="1:11" ht="15.75" x14ac:dyDescent="0.25">
      <c r="A45" s="14">
        <v>210016</v>
      </c>
      <c r="B45" s="17" t="s">
        <v>20</v>
      </c>
      <c r="C45" s="66">
        <v>283</v>
      </c>
      <c r="D45" s="67">
        <v>384.2</v>
      </c>
      <c r="E45" s="40">
        <v>0.73658999999999997</v>
      </c>
      <c r="F45" s="48">
        <v>0.92566999999999999</v>
      </c>
      <c r="G45" s="66">
        <v>321</v>
      </c>
      <c r="H45" s="67">
        <v>349.31</v>
      </c>
      <c r="I45" s="40">
        <v>0.91893999999999998</v>
      </c>
      <c r="J45" s="48">
        <v>1.15482</v>
      </c>
      <c r="K45" s="52">
        <v>0.24754999999999999</v>
      </c>
    </row>
    <row r="46" spans="1:11" ht="15.75" x14ac:dyDescent="0.25">
      <c r="A46" s="14">
        <v>210061</v>
      </c>
      <c r="B46" s="17" t="s">
        <v>50</v>
      </c>
      <c r="C46" s="66">
        <v>48</v>
      </c>
      <c r="D46" s="67">
        <v>77.87</v>
      </c>
      <c r="E46" s="40">
        <v>0.61641000000000001</v>
      </c>
      <c r="F46" s="48">
        <v>0.77464</v>
      </c>
      <c r="G46" s="66">
        <v>61</v>
      </c>
      <c r="H46" s="67">
        <v>77.23</v>
      </c>
      <c r="I46" s="40">
        <v>0.78988999999999998</v>
      </c>
      <c r="J46" s="48">
        <v>0.99263999999999997</v>
      </c>
      <c r="K46" s="52">
        <v>0.28143000000000001</v>
      </c>
    </row>
    <row r="47" spans="1:11" ht="15.75" x14ac:dyDescent="0.25">
      <c r="A47" s="14">
        <v>210017</v>
      </c>
      <c r="B47" s="17" t="s">
        <v>21</v>
      </c>
      <c r="C47" s="66">
        <v>32</v>
      </c>
      <c r="D47" s="67">
        <v>41.2</v>
      </c>
      <c r="E47" s="40">
        <v>0.77671000000000001</v>
      </c>
      <c r="F47" s="48">
        <v>0.97607999999999995</v>
      </c>
      <c r="G47" s="66">
        <v>40</v>
      </c>
      <c r="H47" s="67">
        <v>39.72</v>
      </c>
      <c r="I47" s="40">
        <v>1.0071099999999999</v>
      </c>
      <c r="J47" s="48">
        <v>1.26563</v>
      </c>
      <c r="K47" s="52">
        <v>0.29664000000000001</v>
      </c>
    </row>
    <row r="48" spans="1:11" ht="16.5" thickBot="1" x14ac:dyDescent="0.3">
      <c r="A48" s="15">
        <v>210034</v>
      </c>
      <c r="B48" s="18" t="s">
        <v>33</v>
      </c>
      <c r="C48" s="65">
        <v>142</v>
      </c>
      <c r="D48" s="57">
        <v>241.13</v>
      </c>
      <c r="E48" s="39">
        <v>0.58889000000000002</v>
      </c>
      <c r="F48" s="35">
        <v>0.74006000000000005</v>
      </c>
      <c r="G48" s="65">
        <v>177</v>
      </c>
      <c r="H48" s="57">
        <v>215.15</v>
      </c>
      <c r="I48" s="39">
        <v>0.82269999999999999</v>
      </c>
      <c r="J48" s="35">
        <v>1.0338799999999999</v>
      </c>
      <c r="K48" s="59">
        <v>0.39702999999999999</v>
      </c>
    </row>
    <row r="49" spans="1:11" ht="16.5" thickBot="1" x14ac:dyDescent="0.3">
      <c r="A49" s="79" t="s">
        <v>67</v>
      </c>
      <c r="B49" s="80"/>
      <c r="C49" s="60">
        <v>17158</v>
      </c>
      <c r="D49" s="49">
        <v>16521.84</v>
      </c>
      <c r="E49" s="49">
        <v>1.0385</v>
      </c>
      <c r="F49" s="50">
        <v>1.30508</v>
      </c>
      <c r="G49" s="60">
        <v>12689</v>
      </c>
      <c r="H49" s="49">
        <v>16134.18</v>
      </c>
      <c r="I49" s="49">
        <v>0.78647</v>
      </c>
      <c r="J49" s="50">
        <v>0.98834</v>
      </c>
      <c r="K49" s="51">
        <v>-0.2427</v>
      </c>
    </row>
    <row r="50" spans="1:11" x14ac:dyDescent="0.25">
      <c r="K50" s="13"/>
    </row>
  </sheetData>
  <sortState ref="A3:K48">
    <sortCondition ref="K3:K48"/>
  </sortState>
  <mergeCells count="2">
    <mergeCell ref="A1:K1"/>
    <mergeCell ref="A49:B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143CC6-8C6B-42AE-84DD-137DED838551}"/>
</file>

<file path=customXml/itemProps2.xml><?xml version="1.0" encoding="utf-8"?>
<ds:datastoreItem xmlns:ds="http://schemas.openxmlformats.org/officeDocument/2006/customXml" ds:itemID="{62AF8F20-C649-498A-99ED-14D0FCC06920}"/>
</file>

<file path=customXml/itemProps3.xml><?xml version="1.0" encoding="utf-8"?>
<ds:datastoreItem xmlns:ds="http://schemas.openxmlformats.org/officeDocument/2006/customXml" ds:itemID="{6978F6AF-B1A1-4E2F-ABD6-0E65B921C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Old At-Risk Scaling</vt:lpstr>
      <vt:lpstr>Final Scores Performance</vt:lpstr>
      <vt:lpstr>PPC IMPROVEMENT BY HOSPITAL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Alyson Schuster</cp:lastModifiedBy>
  <dcterms:created xsi:type="dcterms:W3CDTF">2014-04-17T12:32:43Z</dcterms:created>
  <dcterms:modified xsi:type="dcterms:W3CDTF">2014-09-15T20:07:04Z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