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codeName="ThisWorkbook"/>
  <mc:AlternateContent xmlns:mc="http://schemas.openxmlformats.org/markup-compatibility/2006">
    <mc:Choice Requires="x15">
      <x15ac:absPath xmlns:x15ac="http://schemas.microsoft.com/office/spreadsheetml/2010/11/ac" url="https://mdhscrc-my.sharepoint.com/personal/ldiven_hscrc_maryland_gov/Documents/"/>
    </mc:Choice>
  </mc:AlternateContent>
  <xr:revisionPtr revIDLastSave="0" documentId="8_{A8B1C998-55D5-451D-AF14-2BC8E40CB7E8}" xr6:coauthVersionLast="47" xr6:coauthVersionMax="47" xr10:uidLastSave="{00000000-0000-0000-0000-000000000000}"/>
  <bookViews>
    <workbookView xWindow="-96" yWindow="-96" windowWidth="23232" windowHeight="13872" tabRatio="831" activeTab="9" xr2:uid="{B08B9311-88D6-4730-A819-D05861974AC1}"/>
  </bookViews>
  <sheets>
    <sheet name="A. Instructions" sheetId="5" r:id="rId1"/>
    <sheet name="B. Data Definitions" sheetId="3" r:id="rId2"/>
    <sheet name="C. Schedule 1 Summary" sheetId="1" r:id="rId3"/>
    <sheet name="C. Schedule 1A - Employed" sheetId="10" r:id="rId4"/>
    <sheet name="C. Schedule 1B -Contracted" sheetId="11" r:id="rId5"/>
    <sheet name="C. Schedule 1C - Related Entity" sheetId="12" r:id="rId6"/>
    <sheet name="C. Schedule 1D. Payor Mix" sheetId="15" r:id="rId7"/>
    <sheet name="D. Schedule 2. Admin." sheetId="13" r:id="rId8"/>
    <sheet name="E. Schedule 3. Benefits" sheetId="18" r:id="rId9"/>
    <sheet name="F. Schedule 4. Support Services" sheetId="19" r:id="rId10"/>
    <sheet name="G. MGMA Specialty List" sheetId="17" r:id="rId11"/>
  </sheets>
  <definedNames>
    <definedName name="_xlnm._FilterDatabase" localSheetId="10" hidden="1">'G. MGMA Specialty List'!$A$5:$D$113</definedName>
    <definedName name="_xlnm.Print_Area" localSheetId="0">'A. Instructions'!$A$1:$J$58</definedName>
    <definedName name="_xlnm.Print_Area" localSheetId="1">'B. Data Definitions'!$A$1:$D$29</definedName>
    <definedName name="_xlnm.Print_Area" localSheetId="2">'C. Schedule 1 Summary'!$A$1:$T$145</definedName>
    <definedName name="_xlnm.Print_Titles" localSheetId="2">'C. Schedule 1 Summary'!$5:$6</definedName>
    <definedName name="_xlnm.Print_Titles" localSheetId="3">'C. Schedule 1A - Employed'!$4:$6</definedName>
    <definedName name="_xlnm.Print_Titles" localSheetId="4">'C. Schedule 1B -Contracted'!$4:$6</definedName>
    <definedName name="_xlnm.Print_Titles" localSheetId="5">'C. Schedule 1C - Related Entity'!$4:$6</definedName>
    <definedName name="_xlnm.Print_Titles" localSheetId="10">'G. MGMA Specialty List'!$5:$5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74" i="17" l="1"/>
  <c r="F75" i="17" s="1"/>
  <c r="F76" i="17" s="1"/>
  <c r="F77" i="17" s="1"/>
  <c r="F78" i="17" s="1"/>
  <c r="F79" i="17" s="1"/>
  <c r="F80" i="17" s="1"/>
  <c r="F81" i="17" s="1"/>
  <c r="F82" i="17" s="1"/>
  <c r="F83" i="17" s="1"/>
  <c r="F84" i="17" s="1"/>
  <c r="F85" i="17" s="1"/>
  <c r="F86" i="17" s="1"/>
  <c r="F87" i="17" s="1"/>
  <c r="F88" i="17" s="1"/>
  <c r="F89" i="17" s="1"/>
  <c r="F90" i="17" s="1"/>
  <c r="F91" i="17" s="1"/>
  <c r="F92" i="17" s="1"/>
  <c r="F93" i="17" s="1"/>
  <c r="F94" i="17" s="1"/>
  <c r="F95" i="17" s="1"/>
  <c r="F96" i="17" s="1"/>
  <c r="F97" i="17" s="1"/>
  <c r="F98" i="17" s="1"/>
  <c r="F99" i="17" s="1"/>
  <c r="F100" i="17" s="1"/>
  <c r="F101" i="17" s="1"/>
  <c r="F102" i="17" s="1"/>
  <c r="F103" i="17" s="1"/>
  <c r="F104" i="17" s="1"/>
  <c r="F105" i="17" s="1"/>
  <c r="F106" i="17" s="1"/>
  <c r="F107" i="17" s="1"/>
  <c r="F108" i="17" s="1"/>
  <c r="F109" i="17" s="1"/>
  <c r="F110" i="17" s="1"/>
  <c r="F111" i="17" s="1"/>
  <c r="F112" i="17" s="1"/>
  <c r="F113" i="17" s="1"/>
  <c r="F114" i="17" s="1"/>
  <c r="F115" i="17" s="1"/>
  <c r="F116" i="17" s="1"/>
  <c r="F117" i="17" s="1"/>
  <c r="F8" i="17"/>
  <c r="F9" i="17" s="1"/>
  <c r="F10" i="17" s="1"/>
  <c r="F11" i="17" s="1"/>
  <c r="F12" i="17" s="1"/>
  <c r="F13" i="17" s="1"/>
  <c r="F14" i="17" s="1"/>
  <c r="F15" i="17" s="1"/>
  <c r="F16" i="17" s="1"/>
  <c r="F17" i="17" s="1"/>
  <c r="F18" i="17" s="1"/>
  <c r="F19" i="17" s="1"/>
  <c r="F20" i="17" s="1"/>
  <c r="F21" i="17" s="1"/>
  <c r="F22" i="17" s="1"/>
  <c r="F23" i="17" s="1"/>
  <c r="F24" i="17" s="1"/>
  <c r="F25" i="17" s="1"/>
  <c r="F26" i="17" s="1"/>
  <c r="F27" i="17" s="1"/>
  <c r="F28" i="17" s="1"/>
  <c r="F29" i="17" s="1"/>
  <c r="F30" i="17" s="1"/>
  <c r="F31" i="17" s="1"/>
  <c r="F32" i="17" s="1"/>
  <c r="F33" i="17" s="1"/>
  <c r="F34" i="17" s="1"/>
  <c r="F35" i="17" s="1"/>
  <c r="F36" i="17" s="1"/>
  <c r="F37" i="17" s="1"/>
  <c r="F38" i="17" s="1"/>
  <c r="F39" i="17" s="1"/>
  <c r="F40" i="17" s="1"/>
  <c r="F41" i="17" s="1"/>
  <c r="F42" i="17" s="1"/>
  <c r="F43" i="17" s="1"/>
  <c r="F44" i="17" s="1"/>
  <c r="F45" i="17" s="1"/>
  <c r="F46" i="17" s="1"/>
  <c r="F47" i="17" s="1"/>
  <c r="F48" i="17" s="1"/>
  <c r="F49" i="17" s="1"/>
  <c r="F50" i="17" s="1"/>
  <c r="F51" i="17" s="1"/>
  <c r="F52" i="17" s="1"/>
  <c r="F53" i="17" s="1"/>
  <c r="F54" i="17" s="1"/>
  <c r="F55" i="17" s="1"/>
  <c r="F56" i="17" s="1"/>
  <c r="F57" i="17" s="1"/>
  <c r="F58" i="17" s="1"/>
  <c r="F59" i="17" s="1"/>
  <c r="F60" i="17" s="1"/>
  <c r="F61" i="17" s="1"/>
  <c r="F62" i="17" s="1"/>
  <c r="F63" i="17" s="1"/>
  <c r="F64" i="17" s="1"/>
  <c r="F65" i="17" s="1"/>
  <c r="F66" i="17" s="1"/>
  <c r="F67" i="17" s="1"/>
  <c r="F68" i="17" s="1"/>
  <c r="F69" i="17" s="1"/>
  <c r="F70" i="17" s="1"/>
  <c r="F71" i="17" s="1"/>
  <c r="F72" i="17" s="1"/>
  <c r="F73" i="17" s="1"/>
  <c r="D119" i="12"/>
  <c r="C119" i="12"/>
  <c r="B119" i="12"/>
  <c r="D118" i="12"/>
  <c r="C118" i="12"/>
  <c r="B118" i="12"/>
  <c r="D117" i="12"/>
  <c r="C117" i="12"/>
  <c r="B117" i="12"/>
  <c r="D116" i="12"/>
  <c r="C116" i="12"/>
  <c r="B116" i="12"/>
  <c r="D115" i="12"/>
  <c r="C115" i="12"/>
  <c r="B115" i="12"/>
  <c r="D114" i="12"/>
  <c r="C114" i="12"/>
  <c r="B114" i="12"/>
  <c r="D113" i="12"/>
  <c r="C113" i="12"/>
  <c r="B113" i="12"/>
  <c r="D112" i="12"/>
  <c r="C112" i="12"/>
  <c r="B112" i="12"/>
  <c r="D111" i="12"/>
  <c r="C111" i="12"/>
  <c r="B111" i="12"/>
  <c r="D110" i="12"/>
  <c r="C110" i="12"/>
  <c r="B110" i="12"/>
  <c r="D109" i="12"/>
  <c r="C109" i="12"/>
  <c r="B109" i="12"/>
  <c r="D108" i="12"/>
  <c r="C108" i="12"/>
  <c r="B108" i="12"/>
  <c r="D107" i="12"/>
  <c r="C107" i="12"/>
  <c r="B107" i="12"/>
  <c r="D106" i="12"/>
  <c r="C106" i="12"/>
  <c r="B106" i="12"/>
  <c r="D105" i="12"/>
  <c r="C105" i="12"/>
  <c r="B105" i="12"/>
  <c r="D104" i="12"/>
  <c r="C104" i="12"/>
  <c r="B104" i="12"/>
  <c r="D103" i="12"/>
  <c r="C103" i="12"/>
  <c r="B103" i="12"/>
  <c r="D102" i="12"/>
  <c r="C102" i="12"/>
  <c r="B102" i="12"/>
  <c r="D101" i="12"/>
  <c r="C101" i="12"/>
  <c r="B101" i="12"/>
  <c r="D100" i="12"/>
  <c r="C100" i="12"/>
  <c r="B100" i="12"/>
  <c r="D99" i="12"/>
  <c r="C99" i="12"/>
  <c r="B99" i="12"/>
  <c r="D98" i="12"/>
  <c r="C98" i="12"/>
  <c r="B98" i="12"/>
  <c r="D97" i="12"/>
  <c r="C97" i="12"/>
  <c r="B97" i="12"/>
  <c r="D96" i="12"/>
  <c r="C96" i="12"/>
  <c r="B96" i="12"/>
  <c r="D95" i="12"/>
  <c r="C95" i="12"/>
  <c r="B95" i="12"/>
  <c r="D94" i="12"/>
  <c r="C94" i="12"/>
  <c r="B94" i="12"/>
  <c r="D93" i="12"/>
  <c r="C93" i="12"/>
  <c r="B93" i="12"/>
  <c r="D92" i="12"/>
  <c r="C92" i="12"/>
  <c r="B92" i="12"/>
  <c r="D91" i="12"/>
  <c r="C91" i="12"/>
  <c r="B91" i="12"/>
  <c r="D90" i="12"/>
  <c r="C90" i="12"/>
  <c r="B90" i="12"/>
  <c r="D89" i="12"/>
  <c r="C89" i="12"/>
  <c r="B89" i="12"/>
  <c r="D88" i="12"/>
  <c r="C88" i="12"/>
  <c r="B88" i="12"/>
  <c r="D87" i="12"/>
  <c r="C87" i="12"/>
  <c r="B87" i="12"/>
  <c r="D86" i="12"/>
  <c r="C86" i="12"/>
  <c r="B86" i="12"/>
  <c r="D85" i="12"/>
  <c r="C85" i="12"/>
  <c r="B85" i="12"/>
  <c r="D84" i="12"/>
  <c r="C84" i="12"/>
  <c r="B84" i="12"/>
  <c r="D83" i="12"/>
  <c r="C83" i="12"/>
  <c r="B83" i="12"/>
  <c r="D82" i="12"/>
  <c r="C82" i="12"/>
  <c r="B82" i="12"/>
  <c r="D81" i="12"/>
  <c r="C81" i="12"/>
  <c r="B81" i="12"/>
  <c r="D80" i="12"/>
  <c r="C80" i="12"/>
  <c r="B80" i="12"/>
  <c r="D79" i="12"/>
  <c r="C79" i="12"/>
  <c r="B79" i="12"/>
  <c r="D78" i="12"/>
  <c r="C78" i="12"/>
  <c r="B78" i="12"/>
  <c r="D77" i="12"/>
  <c r="C77" i="12"/>
  <c r="B77" i="12"/>
  <c r="D76" i="12"/>
  <c r="C76" i="12"/>
  <c r="B76" i="12"/>
  <c r="D75" i="12"/>
  <c r="C75" i="12"/>
  <c r="B75" i="12"/>
  <c r="D74" i="12"/>
  <c r="C74" i="12"/>
  <c r="B74" i="12"/>
  <c r="D73" i="12"/>
  <c r="C73" i="12"/>
  <c r="B73" i="12"/>
  <c r="D72" i="12"/>
  <c r="C72" i="12"/>
  <c r="B72" i="12"/>
  <c r="D71" i="12"/>
  <c r="C71" i="12"/>
  <c r="B71" i="12"/>
  <c r="D70" i="12"/>
  <c r="C70" i="12"/>
  <c r="B70" i="12"/>
  <c r="D69" i="12"/>
  <c r="C69" i="12"/>
  <c r="B69" i="12"/>
  <c r="D68" i="12"/>
  <c r="C68" i="12"/>
  <c r="B68" i="12"/>
  <c r="D67" i="12"/>
  <c r="C67" i="12"/>
  <c r="B67" i="12"/>
  <c r="D66" i="12"/>
  <c r="C66" i="12"/>
  <c r="B66" i="12"/>
  <c r="D65" i="12"/>
  <c r="C65" i="12"/>
  <c r="B65" i="12"/>
  <c r="D64" i="12"/>
  <c r="C64" i="12"/>
  <c r="B64" i="12"/>
  <c r="D63" i="12"/>
  <c r="C63" i="12"/>
  <c r="B63" i="12"/>
  <c r="D62" i="12"/>
  <c r="C62" i="12"/>
  <c r="B62" i="12"/>
  <c r="D61" i="12"/>
  <c r="C61" i="12"/>
  <c r="B61" i="12"/>
  <c r="D60" i="12"/>
  <c r="C60" i="12"/>
  <c r="B60" i="12"/>
  <c r="D59" i="12"/>
  <c r="C59" i="12"/>
  <c r="B59" i="12"/>
  <c r="D58" i="12"/>
  <c r="C58" i="12"/>
  <c r="B58" i="12"/>
  <c r="D57" i="12"/>
  <c r="C57" i="12"/>
  <c r="B57" i="12"/>
  <c r="D56" i="12"/>
  <c r="C56" i="12"/>
  <c r="B56" i="12"/>
  <c r="D55" i="12"/>
  <c r="C55" i="12"/>
  <c r="B55" i="12"/>
  <c r="D54" i="12"/>
  <c r="C54" i="12"/>
  <c r="B54" i="12"/>
  <c r="D53" i="12"/>
  <c r="C53" i="12"/>
  <c r="B53" i="12"/>
  <c r="D52" i="12"/>
  <c r="C52" i="12"/>
  <c r="B52" i="12"/>
  <c r="D51" i="12"/>
  <c r="C51" i="12"/>
  <c r="B51" i="12"/>
  <c r="D50" i="12"/>
  <c r="C50" i="12"/>
  <c r="B50" i="12"/>
  <c r="D49" i="12"/>
  <c r="C49" i="12"/>
  <c r="B49" i="12"/>
  <c r="D48" i="12"/>
  <c r="C48" i="12"/>
  <c r="B48" i="12"/>
  <c r="D47" i="12"/>
  <c r="C47" i="12"/>
  <c r="B47" i="12"/>
  <c r="D46" i="12"/>
  <c r="C46" i="12"/>
  <c r="B46" i="12"/>
  <c r="D45" i="12"/>
  <c r="C45" i="12"/>
  <c r="B45" i="12"/>
  <c r="D44" i="12"/>
  <c r="C44" i="12"/>
  <c r="B44" i="12"/>
  <c r="D43" i="12"/>
  <c r="C43" i="12"/>
  <c r="B43" i="12"/>
  <c r="D42" i="12"/>
  <c r="C42" i="12"/>
  <c r="B42" i="12"/>
  <c r="D41" i="12"/>
  <c r="C41" i="12"/>
  <c r="B41" i="12"/>
  <c r="D40" i="12"/>
  <c r="C40" i="12"/>
  <c r="B40" i="12"/>
  <c r="D39" i="12"/>
  <c r="C39" i="12"/>
  <c r="B39" i="12"/>
  <c r="D38" i="12"/>
  <c r="C38" i="12"/>
  <c r="B38" i="12"/>
  <c r="D37" i="12"/>
  <c r="C37" i="12"/>
  <c r="B37" i="12"/>
  <c r="D36" i="12"/>
  <c r="C36" i="12"/>
  <c r="B36" i="12"/>
  <c r="D35" i="12"/>
  <c r="C35" i="12"/>
  <c r="B35" i="12"/>
  <c r="D34" i="12"/>
  <c r="C34" i="12"/>
  <c r="B34" i="12"/>
  <c r="D33" i="12"/>
  <c r="C33" i="12"/>
  <c r="B33" i="12"/>
  <c r="D32" i="12"/>
  <c r="C32" i="12"/>
  <c r="B32" i="12"/>
  <c r="D31" i="12"/>
  <c r="C31" i="12"/>
  <c r="B31" i="12"/>
  <c r="D30" i="12"/>
  <c r="C30" i="12"/>
  <c r="B30" i="12"/>
  <c r="D29" i="12"/>
  <c r="C29" i="12"/>
  <c r="B29" i="12"/>
  <c r="D28" i="12"/>
  <c r="C28" i="12"/>
  <c r="B28" i="12"/>
  <c r="D27" i="12"/>
  <c r="C27" i="12"/>
  <c r="B27" i="12"/>
  <c r="D26" i="12"/>
  <c r="C26" i="12"/>
  <c r="B26" i="12"/>
  <c r="D25" i="12"/>
  <c r="C25" i="12"/>
  <c r="B25" i="12"/>
  <c r="D24" i="12"/>
  <c r="C24" i="12"/>
  <c r="B24" i="12"/>
  <c r="D23" i="12"/>
  <c r="C23" i="12"/>
  <c r="B23" i="12"/>
  <c r="D22" i="12"/>
  <c r="C22" i="12"/>
  <c r="B22" i="12"/>
  <c r="D21" i="12"/>
  <c r="C21" i="12"/>
  <c r="B21" i="12"/>
  <c r="D20" i="12"/>
  <c r="C20" i="12"/>
  <c r="B20" i="12"/>
  <c r="D19" i="12"/>
  <c r="C19" i="12"/>
  <c r="B19" i="12"/>
  <c r="D18" i="12"/>
  <c r="C18" i="12"/>
  <c r="B18" i="12"/>
  <c r="D17" i="12"/>
  <c r="C17" i="12"/>
  <c r="B17" i="12"/>
  <c r="D16" i="12"/>
  <c r="C16" i="12"/>
  <c r="B16" i="12"/>
  <c r="D15" i="12"/>
  <c r="C15" i="12"/>
  <c r="B15" i="12"/>
  <c r="D14" i="12"/>
  <c r="C14" i="12"/>
  <c r="B14" i="12"/>
  <c r="D13" i="12"/>
  <c r="C13" i="12"/>
  <c r="B13" i="12"/>
  <c r="D12" i="12"/>
  <c r="C12" i="12"/>
  <c r="B12" i="12"/>
  <c r="D11" i="12"/>
  <c r="C11" i="12"/>
  <c r="B11" i="12"/>
  <c r="D10" i="12"/>
  <c r="C10" i="12"/>
  <c r="B10" i="12"/>
  <c r="D9" i="12"/>
  <c r="C9" i="12"/>
  <c r="B9" i="12"/>
  <c r="D8" i="12"/>
  <c r="C8" i="12"/>
  <c r="B8" i="12"/>
  <c r="D119" i="11"/>
  <c r="C119" i="11"/>
  <c r="B119" i="11"/>
  <c r="D118" i="11"/>
  <c r="C118" i="11"/>
  <c r="B118" i="11"/>
  <c r="D117" i="11"/>
  <c r="C117" i="11"/>
  <c r="B117" i="11"/>
  <c r="D116" i="11"/>
  <c r="C116" i="11"/>
  <c r="B116" i="11"/>
  <c r="D115" i="11"/>
  <c r="C115" i="11"/>
  <c r="B115" i="11"/>
  <c r="D114" i="11"/>
  <c r="C114" i="11"/>
  <c r="B114" i="11"/>
  <c r="D113" i="11"/>
  <c r="C113" i="11"/>
  <c r="B113" i="11"/>
  <c r="D112" i="11"/>
  <c r="C112" i="11"/>
  <c r="B112" i="11"/>
  <c r="D111" i="11"/>
  <c r="C111" i="11"/>
  <c r="B111" i="11"/>
  <c r="D110" i="11"/>
  <c r="C110" i="11"/>
  <c r="B110" i="11"/>
  <c r="D109" i="11"/>
  <c r="C109" i="11"/>
  <c r="B109" i="11"/>
  <c r="D108" i="11"/>
  <c r="C108" i="11"/>
  <c r="B108" i="11"/>
  <c r="D107" i="11"/>
  <c r="C107" i="11"/>
  <c r="B107" i="11"/>
  <c r="D106" i="11"/>
  <c r="C106" i="11"/>
  <c r="B106" i="11"/>
  <c r="D105" i="11"/>
  <c r="C105" i="11"/>
  <c r="B105" i="11"/>
  <c r="D104" i="11"/>
  <c r="C104" i="11"/>
  <c r="B104" i="11"/>
  <c r="D103" i="11"/>
  <c r="C103" i="11"/>
  <c r="B103" i="11"/>
  <c r="D102" i="11"/>
  <c r="C102" i="11"/>
  <c r="B102" i="11"/>
  <c r="D101" i="11"/>
  <c r="C101" i="11"/>
  <c r="B101" i="11"/>
  <c r="D100" i="11"/>
  <c r="C100" i="11"/>
  <c r="B100" i="11"/>
  <c r="D99" i="11"/>
  <c r="C99" i="11"/>
  <c r="B99" i="11"/>
  <c r="D98" i="11"/>
  <c r="C98" i="11"/>
  <c r="B98" i="11"/>
  <c r="D97" i="11"/>
  <c r="C97" i="11"/>
  <c r="B97" i="11"/>
  <c r="D96" i="11"/>
  <c r="C96" i="11"/>
  <c r="B96" i="11"/>
  <c r="D95" i="11"/>
  <c r="C95" i="11"/>
  <c r="B95" i="11"/>
  <c r="D94" i="11"/>
  <c r="C94" i="11"/>
  <c r="B94" i="11"/>
  <c r="D93" i="11"/>
  <c r="C93" i="11"/>
  <c r="B93" i="11"/>
  <c r="D92" i="11"/>
  <c r="C92" i="11"/>
  <c r="B92" i="11"/>
  <c r="D91" i="11"/>
  <c r="C91" i="11"/>
  <c r="B91" i="11"/>
  <c r="D90" i="11"/>
  <c r="C90" i="11"/>
  <c r="B90" i="11"/>
  <c r="D89" i="11"/>
  <c r="C89" i="11"/>
  <c r="B89" i="11"/>
  <c r="D88" i="11"/>
  <c r="C88" i="11"/>
  <c r="B88" i="11"/>
  <c r="D87" i="11"/>
  <c r="C87" i="11"/>
  <c r="B87" i="11"/>
  <c r="D86" i="11"/>
  <c r="C86" i="11"/>
  <c r="B86" i="11"/>
  <c r="D85" i="11"/>
  <c r="C85" i="11"/>
  <c r="B85" i="11"/>
  <c r="D84" i="11"/>
  <c r="C84" i="11"/>
  <c r="B84" i="11"/>
  <c r="D83" i="11"/>
  <c r="C83" i="11"/>
  <c r="B83" i="11"/>
  <c r="D82" i="11"/>
  <c r="C82" i="11"/>
  <c r="B82" i="11"/>
  <c r="D81" i="11"/>
  <c r="C81" i="11"/>
  <c r="B81" i="11"/>
  <c r="D80" i="11"/>
  <c r="C80" i="11"/>
  <c r="B80" i="11"/>
  <c r="D79" i="11"/>
  <c r="C79" i="11"/>
  <c r="B79" i="11"/>
  <c r="D78" i="11"/>
  <c r="C78" i="11"/>
  <c r="B78" i="11"/>
  <c r="D77" i="11"/>
  <c r="C77" i="11"/>
  <c r="B77" i="11"/>
  <c r="D76" i="11"/>
  <c r="C76" i="11"/>
  <c r="B76" i="11"/>
  <c r="D75" i="11"/>
  <c r="C75" i="11"/>
  <c r="B75" i="11"/>
  <c r="D74" i="11"/>
  <c r="C74" i="11"/>
  <c r="B74" i="11"/>
  <c r="D73" i="11"/>
  <c r="C73" i="11"/>
  <c r="B73" i="11"/>
  <c r="D72" i="11"/>
  <c r="C72" i="11"/>
  <c r="B72" i="11"/>
  <c r="D71" i="11"/>
  <c r="C71" i="11"/>
  <c r="B71" i="11"/>
  <c r="D70" i="11"/>
  <c r="C70" i="11"/>
  <c r="B70" i="11"/>
  <c r="D69" i="11"/>
  <c r="C69" i="11"/>
  <c r="B69" i="11"/>
  <c r="D68" i="11"/>
  <c r="C68" i="11"/>
  <c r="B68" i="11"/>
  <c r="D67" i="11"/>
  <c r="C67" i="11"/>
  <c r="B67" i="11"/>
  <c r="D66" i="11"/>
  <c r="C66" i="11"/>
  <c r="B66" i="11"/>
  <c r="D65" i="11"/>
  <c r="C65" i="11"/>
  <c r="B65" i="11"/>
  <c r="D64" i="11"/>
  <c r="C64" i="11"/>
  <c r="B64" i="11"/>
  <c r="D63" i="11"/>
  <c r="C63" i="11"/>
  <c r="B63" i="11"/>
  <c r="D62" i="11"/>
  <c r="C62" i="11"/>
  <c r="B62" i="11"/>
  <c r="D61" i="11"/>
  <c r="C61" i="11"/>
  <c r="B61" i="11"/>
  <c r="D60" i="11"/>
  <c r="C60" i="11"/>
  <c r="B60" i="11"/>
  <c r="D59" i="11"/>
  <c r="C59" i="11"/>
  <c r="B59" i="11"/>
  <c r="D58" i="11"/>
  <c r="C58" i="11"/>
  <c r="B58" i="11"/>
  <c r="D57" i="11"/>
  <c r="C57" i="11"/>
  <c r="B57" i="11"/>
  <c r="D56" i="11"/>
  <c r="C56" i="11"/>
  <c r="B56" i="11"/>
  <c r="D55" i="11"/>
  <c r="C55" i="11"/>
  <c r="B55" i="11"/>
  <c r="D54" i="11"/>
  <c r="C54" i="11"/>
  <c r="B54" i="11"/>
  <c r="D53" i="11"/>
  <c r="C53" i="11"/>
  <c r="B53" i="11"/>
  <c r="D52" i="11"/>
  <c r="C52" i="11"/>
  <c r="B52" i="11"/>
  <c r="D51" i="11"/>
  <c r="C51" i="11"/>
  <c r="B51" i="11"/>
  <c r="D50" i="11"/>
  <c r="C50" i="11"/>
  <c r="B50" i="11"/>
  <c r="D49" i="11"/>
  <c r="C49" i="11"/>
  <c r="B49" i="11"/>
  <c r="D48" i="11"/>
  <c r="C48" i="11"/>
  <c r="B48" i="11"/>
  <c r="D47" i="11"/>
  <c r="C47" i="11"/>
  <c r="B47" i="11"/>
  <c r="D46" i="11"/>
  <c r="C46" i="11"/>
  <c r="B46" i="11"/>
  <c r="D45" i="11"/>
  <c r="C45" i="11"/>
  <c r="B45" i="11"/>
  <c r="D44" i="11"/>
  <c r="C44" i="11"/>
  <c r="B44" i="11"/>
  <c r="D43" i="11"/>
  <c r="C43" i="11"/>
  <c r="B43" i="11"/>
  <c r="D42" i="11"/>
  <c r="C42" i="11"/>
  <c r="B42" i="11"/>
  <c r="D41" i="11"/>
  <c r="C41" i="11"/>
  <c r="B41" i="11"/>
  <c r="D40" i="11"/>
  <c r="C40" i="11"/>
  <c r="B40" i="11"/>
  <c r="D39" i="11"/>
  <c r="C39" i="11"/>
  <c r="B39" i="11"/>
  <c r="D38" i="11"/>
  <c r="C38" i="11"/>
  <c r="B38" i="11"/>
  <c r="D37" i="11"/>
  <c r="C37" i="11"/>
  <c r="B37" i="11"/>
  <c r="D36" i="11"/>
  <c r="C36" i="11"/>
  <c r="B36" i="11"/>
  <c r="D35" i="11"/>
  <c r="C35" i="11"/>
  <c r="B35" i="11"/>
  <c r="D34" i="11"/>
  <c r="C34" i="11"/>
  <c r="B34" i="11"/>
  <c r="D33" i="11"/>
  <c r="C33" i="11"/>
  <c r="B33" i="11"/>
  <c r="D32" i="11"/>
  <c r="C32" i="11"/>
  <c r="B32" i="11"/>
  <c r="D31" i="11"/>
  <c r="C31" i="11"/>
  <c r="B31" i="11"/>
  <c r="D30" i="11"/>
  <c r="C30" i="11"/>
  <c r="B30" i="11"/>
  <c r="D29" i="11"/>
  <c r="C29" i="11"/>
  <c r="B29" i="11"/>
  <c r="D28" i="11"/>
  <c r="C28" i="11"/>
  <c r="B28" i="11"/>
  <c r="D27" i="11"/>
  <c r="C27" i="11"/>
  <c r="B27" i="11"/>
  <c r="D26" i="11"/>
  <c r="C26" i="11"/>
  <c r="B26" i="11"/>
  <c r="D25" i="11"/>
  <c r="C25" i="11"/>
  <c r="B25" i="11"/>
  <c r="D24" i="11"/>
  <c r="C24" i="11"/>
  <c r="B24" i="11"/>
  <c r="D23" i="11"/>
  <c r="C23" i="11"/>
  <c r="B23" i="11"/>
  <c r="D22" i="11"/>
  <c r="C22" i="11"/>
  <c r="B22" i="11"/>
  <c r="D21" i="11"/>
  <c r="C21" i="11"/>
  <c r="B21" i="11"/>
  <c r="D20" i="11"/>
  <c r="C20" i="11"/>
  <c r="B20" i="11"/>
  <c r="D19" i="11"/>
  <c r="C19" i="11"/>
  <c r="B19" i="11"/>
  <c r="D18" i="11"/>
  <c r="C18" i="11"/>
  <c r="B18" i="11"/>
  <c r="D17" i="11"/>
  <c r="C17" i="11"/>
  <c r="B17" i="11"/>
  <c r="D16" i="11"/>
  <c r="C16" i="11"/>
  <c r="B16" i="11"/>
  <c r="D15" i="11"/>
  <c r="C15" i="11"/>
  <c r="B15" i="11"/>
  <c r="D14" i="11"/>
  <c r="C14" i="11"/>
  <c r="B14" i="11"/>
  <c r="D13" i="11"/>
  <c r="C13" i="11"/>
  <c r="B13" i="11"/>
  <c r="D12" i="11"/>
  <c r="C12" i="11"/>
  <c r="B12" i="11"/>
  <c r="D11" i="11"/>
  <c r="C11" i="11"/>
  <c r="B11" i="11"/>
  <c r="D10" i="11"/>
  <c r="C10" i="11"/>
  <c r="B10" i="11"/>
  <c r="D9" i="11"/>
  <c r="C9" i="11"/>
  <c r="B9" i="11"/>
  <c r="D8" i="11"/>
  <c r="C8" i="11"/>
  <c r="B8" i="11"/>
  <c r="D119" i="10"/>
  <c r="C119" i="10"/>
  <c r="B119" i="10"/>
  <c r="D118" i="10"/>
  <c r="C118" i="10"/>
  <c r="B118" i="10"/>
  <c r="D117" i="10"/>
  <c r="C117" i="10"/>
  <c r="B117" i="10"/>
  <c r="D116" i="10"/>
  <c r="C116" i="10"/>
  <c r="B116" i="10"/>
  <c r="D115" i="10"/>
  <c r="C115" i="10"/>
  <c r="B115" i="10"/>
  <c r="D114" i="10"/>
  <c r="C114" i="10"/>
  <c r="B114" i="10"/>
  <c r="D113" i="10"/>
  <c r="C113" i="10"/>
  <c r="B113" i="10"/>
  <c r="D112" i="10"/>
  <c r="C112" i="10"/>
  <c r="B112" i="10"/>
  <c r="D111" i="10"/>
  <c r="C111" i="10"/>
  <c r="B111" i="10"/>
  <c r="D110" i="10"/>
  <c r="C110" i="10"/>
  <c r="B110" i="10"/>
  <c r="D109" i="10"/>
  <c r="C109" i="10"/>
  <c r="B109" i="10"/>
  <c r="D108" i="10"/>
  <c r="C108" i="10"/>
  <c r="B108" i="10"/>
  <c r="D107" i="10"/>
  <c r="C107" i="10"/>
  <c r="B107" i="10"/>
  <c r="D106" i="10"/>
  <c r="C106" i="10"/>
  <c r="B106" i="10"/>
  <c r="D105" i="10"/>
  <c r="C105" i="10"/>
  <c r="B105" i="10"/>
  <c r="D104" i="10"/>
  <c r="C104" i="10"/>
  <c r="B104" i="10"/>
  <c r="D103" i="10"/>
  <c r="C103" i="10"/>
  <c r="B103" i="10"/>
  <c r="D102" i="10"/>
  <c r="C102" i="10"/>
  <c r="B102" i="10"/>
  <c r="D101" i="10"/>
  <c r="C101" i="10"/>
  <c r="B101" i="10"/>
  <c r="D100" i="10"/>
  <c r="C100" i="10"/>
  <c r="B100" i="10"/>
  <c r="D99" i="10"/>
  <c r="C99" i="10"/>
  <c r="B99" i="10"/>
  <c r="D98" i="10"/>
  <c r="C98" i="10"/>
  <c r="B98" i="10"/>
  <c r="D97" i="10"/>
  <c r="C97" i="10"/>
  <c r="B97" i="10"/>
  <c r="D96" i="10"/>
  <c r="C96" i="10"/>
  <c r="B96" i="10"/>
  <c r="D95" i="10"/>
  <c r="C95" i="10"/>
  <c r="B95" i="10"/>
  <c r="D94" i="10"/>
  <c r="C94" i="10"/>
  <c r="B94" i="10"/>
  <c r="D93" i="10"/>
  <c r="C93" i="10"/>
  <c r="B93" i="10"/>
  <c r="D92" i="10"/>
  <c r="C92" i="10"/>
  <c r="B92" i="10"/>
  <c r="D91" i="10"/>
  <c r="C91" i="10"/>
  <c r="B91" i="10"/>
  <c r="D90" i="10"/>
  <c r="C90" i="10"/>
  <c r="B90" i="10"/>
  <c r="D89" i="10"/>
  <c r="C89" i="10"/>
  <c r="B89" i="10"/>
  <c r="D88" i="10"/>
  <c r="C88" i="10"/>
  <c r="B88" i="10"/>
  <c r="D87" i="10"/>
  <c r="C87" i="10"/>
  <c r="B87" i="10"/>
  <c r="D86" i="10"/>
  <c r="C86" i="10"/>
  <c r="B86" i="10"/>
  <c r="D85" i="10"/>
  <c r="C85" i="10"/>
  <c r="B85" i="10"/>
  <c r="D84" i="10"/>
  <c r="C84" i="10"/>
  <c r="B84" i="10"/>
  <c r="D83" i="10"/>
  <c r="C83" i="10"/>
  <c r="B83" i="10"/>
  <c r="D82" i="10"/>
  <c r="C82" i="10"/>
  <c r="B82" i="10"/>
  <c r="D81" i="10"/>
  <c r="C81" i="10"/>
  <c r="B81" i="10"/>
  <c r="D80" i="10"/>
  <c r="C80" i="10"/>
  <c r="B80" i="10"/>
  <c r="D79" i="10"/>
  <c r="C79" i="10"/>
  <c r="B79" i="10"/>
  <c r="D78" i="10"/>
  <c r="C78" i="10"/>
  <c r="B78" i="10"/>
  <c r="D77" i="10"/>
  <c r="C77" i="10"/>
  <c r="B77" i="10"/>
  <c r="D76" i="10"/>
  <c r="C76" i="10"/>
  <c r="B76" i="10"/>
  <c r="D75" i="10"/>
  <c r="C75" i="10"/>
  <c r="B75" i="10"/>
  <c r="D74" i="10"/>
  <c r="C74" i="10"/>
  <c r="B74" i="10"/>
  <c r="D73" i="10"/>
  <c r="C73" i="10"/>
  <c r="B73" i="10"/>
  <c r="D72" i="10"/>
  <c r="C72" i="10"/>
  <c r="B72" i="10"/>
  <c r="D71" i="10"/>
  <c r="C71" i="10"/>
  <c r="B71" i="10"/>
  <c r="D70" i="10"/>
  <c r="C70" i="10"/>
  <c r="B70" i="10"/>
  <c r="D69" i="10"/>
  <c r="C69" i="10"/>
  <c r="B69" i="10"/>
  <c r="D68" i="10"/>
  <c r="C68" i="10"/>
  <c r="B68" i="10"/>
  <c r="D67" i="10"/>
  <c r="C67" i="10"/>
  <c r="B67" i="10"/>
  <c r="D66" i="10"/>
  <c r="C66" i="10"/>
  <c r="B66" i="10"/>
  <c r="D65" i="10"/>
  <c r="C65" i="10"/>
  <c r="B65" i="10"/>
  <c r="D64" i="10"/>
  <c r="C64" i="10"/>
  <c r="B64" i="10"/>
  <c r="D63" i="10"/>
  <c r="C63" i="10"/>
  <c r="B63" i="10"/>
  <c r="D62" i="10"/>
  <c r="C62" i="10"/>
  <c r="B62" i="10"/>
  <c r="D61" i="10"/>
  <c r="C61" i="10"/>
  <c r="B61" i="10"/>
  <c r="D60" i="10"/>
  <c r="C60" i="10"/>
  <c r="B60" i="10"/>
  <c r="D59" i="10"/>
  <c r="C59" i="10"/>
  <c r="B59" i="10"/>
  <c r="D58" i="10"/>
  <c r="C58" i="10"/>
  <c r="B58" i="10"/>
  <c r="D57" i="10"/>
  <c r="C57" i="10"/>
  <c r="B57" i="10"/>
  <c r="D56" i="10"/>
  <c r="C56" i="10"/>
  <c r="B56" i="10"/>
  <c r="D55" i="10"/>
  <c r="C55" i="10"/>
  <c r="B55" i="10"/>
  <c r="D54" i="10"/>
  <c r="C54" i="10"/>
  <c r="B54" i="10"/>
  <c r="D53" i="10"/>
  <c r="C53" i="10"/>
  <c r="B53" i="10"/>
  <c r="D52" i="10"/>
  <c r="C52" i="10"/>
  <c r="B52" i="10"/>
  <c r="D51" i="10"/>
  <c r="C51" i="10"/>
  <c r="B51" i="10"/>
  <c r="D50" i="10"/>
  <c r="C50" i="10"/>
  <c r="B50" i="10"/>
  <c r="D49" i="10"/>
  <c r="C49" i="10"/>
  <c r="B49" i="10"/>
  <c r="D48" i="10"/>
  <c r="C48" i="10"/>
  <c r="B48" i="10"/>
  <c r="D47" i="10"/>
  <c r="C47" i="10"/>
  <c r="B47" i="10"/>
  <c r="D46" i="10"/>
  <c r="C46" i="10"/>
  <c r="B46" i="10"/>
  <c r="D45" i="10"/>
  <c r="C45" i="10"/>
  <c r="B45" i="10"/>
  <c r="D44" i="10"/>
  <c r="C44" i="10"/>
  <c r="B44" i="10"/>
  <c r="D43" i="10"/>
  <c r="C43" i="10"/>
  <c r="B43" i="10"/>
  <c r="D42" i="10"/>
  <c r="C42" i="10"/>
  <c r="B42" i="10"/>
  <c r="D41" i="10"/>
  <c r="C41" i="10"/>
  <c r="B41" i="10"/>
  <c r="D40" i="10"/>
  <c r="C40" i="10"/>
  <c r="B40" i="10"/>
  <c r="D39" i="10"/>
  <c r="C39" i="10"/>
  <c r="B39" i="10"/>
  <c r="D38" i="10"/>
  <c r="C38" i="10"/>
  <c r="B38" i="10"/>
  <c r="D37" i="10"/>
  <c r="C37" i="10"/>
  <c r="B37" i="10"/>
  <c r="D36" i="10"/>
  <c r="C36" i="10"/>
  <c r="B36" i="10"/>
  <c r="D35" i="10"/>
  <c r="C35" i="10"/>
  <c r="B35" i="10"/>
  <c r="D34" i="10"/>
  <c r="C34" i="10"/>
  <c r="B34" i="10"/>
  <c r="D33" i="10"/>
  <c r="C33" i="10"/>
  <c r="B33" i="10"/>
  <c r="D32" i="10"/>
  <c r="C32" i="10"/>
  <c r="B32" i="10"/>
  <c r="D31" i="10"/>
  <c r="C31" i="10"/>
  <c r="B31" i="10"/>
  <c r="D30" i="10"/>
  <c r="C30" i="10"/>
  <c r="B30" i="10"/>
  <c r="D29" i="10"/>
  <c r="C29" i="10"/>
  <c r="B29" i="10"/>
  <c r="D28" i="10"/>
  <c r="C28" i="10"/>
  <c r="B28" i="10"/>
  <c r="D27" i="10"/>
  <c r="C27" i="10"/>
  <c r="B27" i="10"/>
  <c r="D26" i="10"/>
  <c r="C26" i="10"/>
  <c r="B26" i="10"/>
  <c r="D25" i="10"/>
  <c r="C25" i="10"/>
  <c r="B25" i="10"/>
  <c r="D24" i="10"/>
  <c r="C24" i="10"/>
  <c r="B24" i="10"/>
  <c r="D23" i="10"/>
  <c r="C23" i="10"/>
  <c r="B23" i="10"/>
  <c r="D22" i="10"/>
  <c r="C22" i="10"/>
  <c r="B22" i="10"/>
  <c r="D21" i="10"/>
  <c r="C21" i="10"/>
  <c r="B21" i="10"/>
  <c r="D20" i="10"/>
  <c r="C20" i="10"/>
  <c r="B20" i="10"/>
  <c r="D19" i="10"/>
  <c r="C19" i="10"/>
  <c r="B19" i="10"/>
  <c r="D18" i="10"/>
  <c r="C18" i="10"/>
  <c r="B18" i="10"/>
  <c r="D17" i="10"/>
  <c r="C17" i="10"/>
  <c r="B17" i="10"/>
  <c r="D16" i="10"/>
  <c r="C16" i="10"/>
  <c r="B16" i="10"/>
  <c r="D15" i="10"/>
  <c r="C15" i="10"/>
  <c r="B15" i="10"/>
  <c r="D14" i="10"/>
  <c r="C14" i="10"/>
  <c r="B14" i="10"/>
  <c r="D13" i="10"/>
  <c r="C13" i="10"/>
  <c r="B13" i="10"/>
  <c r="D12" i="10"/>
  <c r="C12" i="10"/>
  <c r="B12" i="10"/>
  <c r="D11" i="10"/>
  <c r="C11" i="10"/>
  <c r="B11" i="10"/>
  <c r="D10" i="10"/>
  <c r="C10" i="10"/>
  <c r="B10" i="10"/>
  <c r="D9" i="10"/>
  <c r="C9" i="10"/>
  <c r="B9" i="10"/>
  <c r="D8" i="10"/>
  <c r="C8" i="10"/>
  <c r="B8" i="10"/>
  <c r="D119" i="1"/>
  <c r="C119" i="1"/>
  <c r="B119" i="1"/>
  <c r="D118" i="1"/>
  <c r="C118" i="1"/>
  <c r="B118" i="1"/>
  <c r="D117" i="1"/>
  <c r="C117" i="1"/>
  <c r="B117" i="1"/>
  <c r="D116" i="1"/>
  <c r="C116" i="1"/>
  <c r="B116" i="1"/>
  <c r="D115" i="1"/>
  <c r="C115" i="1"/>
  <c r="B115" i="1"/>
  <c r="D114" i="1"/>
  <c r="C114" i="1"/>
  <c r="B114" i="1"/>
  <c r="D113" i="1"/>
  <c r="C113" i="1"/>
  <c r="B113" i="1"/>
  <c r="D112" i="1"/>
  <c r="C112" i="1"/>
  <c r="B112" i="1"/>
  <c r="D111" i="1"/>
  <c r="C111" i="1"/>
  <c r="B111" i="1"/>
  <c r="D110" i="1"/>
  <c r="C110" i="1"/>
  <c r="B110" i="1"/>
  <c r="D109" i="1"/>
  <c r="C109" i="1"/>
  <c r="B109" i="1"/>
  <c r="D108" i="1"/>
  <c r="C108" i="1"/>
  <c r="B108" i="1"/>
  <c r="D107" i="1"/>
  <c r="C107" i="1"/>
  <c r="B107" i="1"/>
  <c r="D106" i="1"/>
  <c r="C106" i="1"/>
  <c r="B106" i="1"/>
  <c r="D105" i="1"/>
  <c r="C105" i="1"/>
  <c r="B105" i="1"/>
  <c r="D104" i="1"/>
  <c r="C104" i="1"/>
  <c r="B104" i="1"/>
  <c r="D103" i="1"/>
  <c r="C103" i="1"/>
  <c r="B103" i="1"/>
  <c r="D102" i="1"/>
  <c r="C102" i="1"/>
  <c r="B102" i="1"/>
  <c r="D101" i="1"/>
  <c r="C101" i="1"/>
  <c r="B101" i="1"/>
  <c r="D100" i="1"/>
  <c r="C100" i="1"/>
  <c r="B100" i="1"/>
  <c r="D99" i="1"/>
  <c r="C99" i="1"/>
  <c r="B99" i="1"/>
  <c r="D98" i="1"/>
  <c r="C98" i="1"/>
  <c r="B98" i="1"/>
  <c r="D97" i="1"/>
  <c r="C97" i="1"/>
  <c r="B97" i="1"/>
  <c r="D96" i="1"/>
  <c r="C96" i="1"/>
  <c r="B96" i="1"/>
  <c r="D95" i="1"/>
  <c r="C95" i="1"/>
  <c r="B95" i="1"/>
  <c r="D94" i="1"/>
  <c r="C94" i="1"/>
  <c r="B94" i="1"/>
  <c r="D93" i="1"/>
  <c r="C93" i="1"/>
  <c r="B93" i="1"/>
  <c r="D92" i="1"/>
  <c r="C92" i="1"/>
  <c r="B92" i="1"/>
  <c r="D91" i="1"/>
  <c r="C91" i="1"/>
  <c r="B91" i="1"/>
  <c r="D90" i="1"/>
  <c r="C90" i="1"/>
  <c r="B90" i="1"/>
  <c r="D89" i="1"/>
  <c r="C89" i="1"/>
  <c r="B89" i="1"/>
  <c r="D88" i="1"/>
  <c r="C88" i="1"/>
  <c r="B88" i="1"/>
  <c r="D87" i="1"/>
  <c r="C87" i="1"/>
  <c r="B87" i="1"/>
  <c r="D86" i="1"/>
  <c r="C86" i="1"/>
  <c r="B86" i="1"/>
  <c r="D85" i="1"/>
  <c r="C85" i="1"/>
  <c r="B85" i="1"/>
  <c r="D84" i="1"/>
  <c r="C84" i="1"/>
  <c r="B84" i="1"/>
  <c r="D83" i="1"/>
  <c r="C83" i="1"/>
  <c r="B83" i="1"/>
  <c r="D82" i="1"/>
  <c r="C82" i="1"/>
  <c r="B82" i="1"/>
  <c r="D81" i="1"/>
  <c r="C81" i="1"/>
  <c r="B81" i="1"/>
  <c r="D80" i="1"/>
  <c r="C80" i="1"/>
  <c r="B80" i="1"/>
  <c r="D79" i="1"/>
  <c r="C79" i="1"/>
  <c r="B79" i="1"/>
  <c r="D78" i="1"/>
  <c r="C78" i="1"/>
  <c r="B78" i="1"/>
  <c r="D77" i="1"/>
  <c r="C77" i="1"/>
  <c r="B77" i="1"/>
  <c r="D76" i="1"/>
  <c r="C76" i="1"/>
  <c r="B76" i="1"/>
  <c r="D75" i="1"/>
  <c r="C75" i="1"/>
  <c r="B75" i="1"/>
  <c r="D74" i="1"/>
  <c r="C74" i="1"/>
  <c r="B74" i="1"/>
  <c r="D73" i="1"/>
  <c r="C73" i="1"/>
  <c r="B73" i="1"/>
  <c r="D72" i="1"/>
  <c r="C72" i="1"/>
  <c r="B72" i="1"/>
  <c r="D71" i="1"/>
  <c r="C71" i="1"/>
  <c r="B71" i="1"/>
  <c r="D70" i="1"/>
  <c r="C70" i="1"/>
  <c r="B70" i="1"/>
  <c r="D69" i="1"/>
  <c r="C69" i="1"/>
  <c r="B69" i="1"/>
  <c r="D68" i="1"/>
  <c r="C68" i="1"/>
  <c r="B68" i="1"/>
  <c r="D67" i="1"/>
  <c r="C67" i="1"/>
  <c r="B67" i="1"/>
  <c r="D66" i="1"/>
  <c r="C66" i="1"/>
  <c r="B66" i="1"/>
  <c r="D65" i="1"/>
  <c r="C65" i="1"/>
  <c r="B65" i="1"/>
  <c r="D64" i="1"/>
  <c r="C64" i="1"/>
  <c r="B64" i="1"/>
  <c r="D63" i="1"/>
  <c r="C63" i="1"/>
  <c r="B63" i="1"/>
  <c r="D62" i="1"/>
  <c r="C62" i="1"/>
  <c r="B62" i="1"/>
  <c r="D61" i="1"/>
  <c r="C61" i="1"/>
  <c r="B61" i="1"/>
  <c r="D60" i="1"/>
  <c r="C60" i="1"/>
  <c r="B60" i="1"/>
  <c r="D59" i="1"/>
  <c r="C59" i="1"/>
  <c r="B59" i="1"/>
  <c r="D58" i="1"/>
  <c r="C58" i="1"/>
  <c r="B58" i="1"/>
  <c r="D57" i="1"/>
  <c r="C57" i="1"/>
  <c r="B57" i="1"/>
  <c r="D56" i="1"/>
  <c r="C56" i="1"/>
  <c r="B56" i="1"/>
  <c r="D55" i="1"/>
  <c r="C55" i="1"/>
  <c r="B55" i="1"/>
  <c r="D54" i="1"/>
  <c r="C54" i="1"/>
  <c r="B54" i="1"/>
  <c r="D53" i="1"/>
  <c r="C53" i="1"/>
  <c r="B53" i="1"/>
  <c r="D52" i="1"/>
  <c r="C52" i="1"/>
  <c r="B52" i="1"/>
  <c r="D51" i="1"/>
  <c r="C51" i="1"/>
  <c r="B51" i="1"/>
  <c r="D50" i="1"/>
  <c r="C50" i="1"/>
  <c r="B50" i="1"/>
  <c r="D49" i="1"/>
  <c r="C49" i="1"/>
  <c r="B49" i="1"/>
  <c r="D48" i="1"/>
  <c r="C48" i="1"/>
  <c r="B48" i="1"/>
  <c r="D47" i="1"/>
  <c r="C47" i="1"/>
  <c r="B47" i="1"/>
  <c r="D46" i="1"/>
  <c r="C46" i="1"/>
  <c r="B46" i="1"/>
  <c r="D45" i="1"/>
  <c r="C45" i="1"/>
  <c r="B45" i="1"/>
  <c r="D44" i="1"/>
  <c r="C44" i="1"/>
  <c r="B44" i="1"/>
  <c r="D43" i="1"/>
  <c r="C43" i="1"/>
  <c r="B43" i="1"/>
  <c r="D42" i="1"/>
  <c r="C42" i="1"/>
  <c r="B42" i="1"/>
  <c r="D41" i="1"/>
  <c r="C41" i="1"/>
  <c r="B41" i="1"/>
  <c r="D40" i="1"/>
  <c r="C40" i="1"/>
  <c r="B40" i="1"/>
  <c r="D39" i="1"/>
  <c r="C39" i="1"/>
  <c r="B39" i="1"/>
  <c r="D38" i="1"/>
  <c r="C38" i="1"/>
  <c r="B38" i="1"/>
  <c r="D37" i="1"/>
  <c r="C37" i="1"/>
  <c r="B37" i="1"/>
  <c r="D36" i="1"/>
  <c r="C36" i="1"/>
  <c r="B36" i="1"/>
  <c r="D35" i="1"/>
  <c r="C35" i="1"/>
  <c r="B35" i="1"/>
  <c r="D34" i="1"/>
  <c r="C34" i="1"/>
  <c r="B34" i="1"/>
  <c r="D33" i="1"/>
  <c r="C33" i="1"/>
  <c r="B33" i="1"/>
  <c r="D32" i="1"/>
  <c r="C32" i="1"/>
  <c r="B32" i="1"/>
  <c r="D31" i="1"/>
  <c r="C31" i="1"/>
  <c r="B31" i="1"/>
  <c r="D30" i="1"/>
  <c r="C30" i="1"/>
  <c r="B30" i="1"/>
  <c r="D29" i="1"/>
  <c r="C29" i="1"/>
  <c r="B29" i="1"/>
  <c r="D28" i="1"/>
  <c r="C28" i="1"/>
  <c r="B28" i="1"/>
  <c r="D27" i="1"/>
  <c r="C27" i="1"/>
  <c r="B27" i="1"/>
  <c r="D26" i="1"/>
  <c r="C26" i="1"/>
  <c r="B26" i="1"/>
  <c r="D25" i="1"/>
  <c r="C25" i="1"/>
  <c r="B25" i="1"/>
  <c r="D24" i="1"/>
  <c r="C24" i="1"/>
  <c r="B24" i="1"/>
  <c r="D23" i="1"/>
  <c r="C23" i="1"/>
  <c r="B23" i="1"/>
  <c r="D22" i="1"/>
  <c r="C22" i="1"/>
  <c r="B22" i="1"/>
  <c r="D21" i="1"/>
  <c r="C21" i="1"/>
  <c r="B21" i="1"/>
  <c r="D20" i="1"/>
  <c r="C20" i="1"/>
  <c r="B20" i="1"/>
  <c r="D19" i="1"/>
  <c r="C19" i="1"/>
  <c r="B19" i="1"/>
  <c r="D18" i="1"/>
  <c r="C18" i="1"/>
  <c r="B18" i="1"/>
  <c r="D17" i="1"/>
  <c r="C17" i="1"/>
  <c r="B17" i="1"/>
  <c r="D16" i="1"/>
  <c r="C16" i="1"/>
  <c r="B16" i="1"/>
  <c r="D15" i="1"/>
  <c r="C15" i="1"/>
  <c r="B15" i="1"/>
  <c r="D14" i="1"/>
  <c r="C14" i="1"/>
  <c r="B14" i="1"/>
  <c r="D13" i="1"/>
  <c r="C13" i="1"/>
  <c r="B13" i="1"/>
  <c r="D12" i="1"/>
  <c r="C12" i="1"/>
  <c r="B12" i="1"/>
  <c r="D11" i="1"/>
  <c r="C11" i="1"/>
  <c r="B11" i="1"/>
  <c r="D10" i="1"/>
  <c r="C10" i="1"/>
  <c r="B10" i="1"/>
  <c r="D9" i="1"/>
  <c r="C9" i="1"/>
  <c r="B9" i="1"/>
  <c r="D8" i="1"/>
  <c r="C8" i="1"/>
  <c r="B8" i="1"/>
  <c r="P7" i="10"/>
  <c r="K7" i="13"/>
  <c r="H7" i="13"/>
  <c r="P126" i="10"/>
  <c r="P125" i="10"/>
  <c r="P124" i="10"/>
  <c r="P123" i="10"/>
  <c r="P122" i="10"/>
  <c r="P121" i="10"/>
  <c r="P120" i="10"/>
  <c r="P119" i="10"/>
  <c r="P118" i="10"/>
  <c r="P117" i="10"/>
  <c r="P116" i="10"/>
  <c r="P115" i="10"/>
  <c r="P114" i="10"/>
  <c r="P113" i="10"/>
  <c r="P112" i="10"/>
  <c r="P111" i="10"/>
  <c r="P110" i="10"/>
  <c r="P109" i="10"/>
  <c r="P108" i="10"/>
  <c r="P107" i="10"/>
  <c r="P106" i="10"/>
  <c r="P105" i="10"/>
  <c r="P104" i="10"/>
  <c r="P103" i="10"/>
  <c r="P102" i="10"/>
  <c r="P101" i="10"/>
  <c r="P100" i="10"/>
  <c r="P99" i="10"/>
  <c r="P98" i="10"/>
  <c r="P97" i="10"/>
  <c r="P96" i="10"/>
  <c r="P95" i="10"/>
  <c r="P94" i="10"/>
  <c r="P93" i="10"/>
  <c r="P92" i="10"/>
  <c r="P91" i="10"/>
  <c r="P90" i="10"/>
  <c r="P89" i="10"/>
  <c r="P88" i="10"/>
  <c r="P87" i="10"/>
  <c r="P86" i="10"/>
  <c r="P85" i="10"/>
  <c r="P84" i="10"/>
  <c r="P83" i="10"/>
  <c r="P82" i="10"/>
  <c r="P81" i="10"/>
  <c r="P80" i="10"/>
  <c r="P79" i="10"/>
  <c r="P78" i="10"/>
  <c r="P77" i="10"/>
  <c r="P76" i="10"/>
  <c r="P75" i="10"/>
  <c r="P74" i="10"/>
  <c r="P73" i="10"/>
  <c r="P72" i="10"/>
  <c r="P71" i="10"/>
  <c r="P70" i="10"/>
  <c r="P69" i="10"/>
  <c r="P68" i="10"/>
  <c r="P67" i="10"/>
  <c r="P66" i="10"/>
  <c r="P65" i="10"/>
  <c r="P64" i="10"/>
  <c r="P63" i="10"/>
  <c r="P62" i="10"/>
  <c r="P61" i="10"/>
  <c r="P60" i="10"/>
  <c r="P59" i="10"/>
  <c r="P58" i="10"/>
  <c r="P57" i="10"/>
  <c r="P56" i="10"/>
  <c r="P55" i="10"/>
  <c r="P54" i="10"/>
  <c r="P53" i="10"/>
  <c r="P52" i="10"/>
  <c r="P51" i="10"/>
  <c r="P50" i="10"/>
  <c r="P49" i="10"/>
  <c r="P48" i="10"/>
  <c r="P47" i="10"/>
  <c r="P46" i="10"/>
  <c r="P45" i="10"/>
  <c r="P44" i="10"/>
  <c r="P43" i="10"/>
  <c r="P42" i="10"/>
  <c r="P41" i="10"/>
  <c r="P40" i="10"/>
  <c r="P39" i="10"/>
  <c r="P38" i="10"/>
  <c r="P37" i="10"/>
  <c r="P36" i="10"/>
  <c r="P35" i="10"/>
  <c r="P34" i="10"/>
  <c r="P33" i="10"/>
  <c r="P32" i="10"/>
  <c r="P31" i="10"/>
  <c r="P30" i="10"/>
  <c r="P29" i="10"/>
  <c r="P28" i="10"/>
  <c r="P27" i="10"/>
  <c r="P26" i="10"/>
  <c r="P25" i="10"/>
  <c r="P24" i="10"/>
  <c r="P23" i="10"/>
  <c r="P22" i="10"/>
  <c r="P21" i="10"/>
  <c r="P20" i="10"/>
  <c r="P19" i="10"/>
  <c r="P18" i="10"/>
  <c r="P17" i="10"/>
  <c r="P16" i="10"/>
  <c r="P15" i="10"/>
  <c r="P14" i="10"/>
  <c r="P13" i="10"/>
  <c r="P12" i="10"/>
  <c r="P11" i="10"/>
  <c r="P10" i="10"/>
  <c r="P9" i="10"/>
  <c r="Q126" i="1" l="1"/>
  <c r="Q125" i="1"/>
  <c r="Q124" i="1"/>
  <c r="Q123" i="1"/>
  <c r="Q122" i="1"/>
  <c r="Q121" i="1"/>
  <c r="S126" i="1"/>
  <c r="S125" i="1"/>
  <c r="S124" i="1"/>
  <c r="S123" i="1"/>
  <c r="S122" i="1"/>
  <c r="S121" i="1"/>
  <c r="O140" i="1"/>
  <c r="O139" i="1"/>
  <c r="O138" i="1"/>
  <c r="O137" i="1"/>
  <c r="O136" i="1"/>
  <c r="O135" i="1"/>
  <c r="O133" i="1"/>
  <c r="O132" i="1"/>
  <c r="O131" i="1"/>
  <c r="O130" i="1"/>
  <c r="O129" i="1"/>
  <c r="O128" i="1"/>
  <c r="H10" i="15"/>
  <c r="N119" i="11"/>
  <c r="M119" i="11"/>
  <c r="N118" i="11"/>
  <c r="M118" i="11"/>
  <c r="N117" i="11"/>
  <c r="M117" i="11"/>
  <c r="N116" i="11"/>
  <c r="M116" i="11"/>
  <c r="N126" i="12"/>
  <c r="N125" i="12"/>
  <c r="N124" i="12"/>
  <c r="N123" i="12"/>
  <c r="N122" i="12"/>
  <c r="N121" i="12"/>
  <c r="N119" i="12"/>
  <c r="N118" i="12"/>
  <c r="N117" i="12"/>
  <c r="N116" i="12"/>
  <c r="N115" i="12"/>
  <c r="N114" i="12"/>
  <c r="N113" i="12"/>
  <c r="N112" i="12"/>
  <c r="N111" i="12"/>
  <c r="N110" i="12"/>
  <c r="N109" i="12"/>
  <c r="N108" i="12"/>
  <c r="N107" i="12"/>
  <c r="N106" i="12"/>
  <c r="N105" i="12"/>
  <c r="N104" i="12"/>
  <c r="N103" i="12"/>
  <c r="N102" i="12"/>
  <c r="N101" i="12"/>
  <c r="N100" i="12"/>
  <c r="N99" i="12"/>
  <c r="N98" i="12"/>
  <c r="N97" i="12"/>
  <c r="N96" i="12"/>
  <c r="N95" i="12"/>
  <c r="N94" i="12"/>
  <c r="N93" i="12"/>
  <c r="N92" i="12"/>
  <c r="N91" i="12"/>
  <c r="N90" i="12"/>
  <c r="N89" i="12"/>
  <c r="N88" i="12"/>
  <c r="N87" i="12"/>
  <c r="N86" i="12"/>
  <c r="N85" i="12"/>
  <c r="N84" i="12"/>
  <c r="N83" i="12"/>
  <c r="N82" i="12"/>
  <c r="N81" i="12"/>
  <c r="N80" i="12"/>
  <c r="N79" i="12"/>
  <c r="N78" i="12"/>
  <c r="N77" i="12"/>
  <c r="N76" i="12"/>
  <c r="N75" i="12"/>
  <c r="N74" i="12"/>
  <c r="N73" i="12"/>
  <c r="N72" i="12"/>
  <c r="N71" i="12"/>
  <c r="N70" i="12"/>
  <c r="N69" i="12"/>
  <c r="N68" i="12"/>
  <c r="N67" i="12"/>
  <c r="N66" i="12"/>
  <c r="N65" i="12"/>
  <c r="N64" i="12"/>
  <c r="N63" i="12"/>
  <c r="N62" i="12"/>
  <c r="N61" i="12"/>
  <c r="N60" i="12"/>
  <c r="N59" i="12"/>
  <c r="N58" i="12"/>
  <c r="N57" i="12"/>
  <c r="N56" i="12"/>
  <c r="N55" i="12"/>
  <c r="N54" i="12"/>
  <c r="N53" i="12"/>
  <c r="N52" i="12"/>
  <c r="N51" i="12"/>
  <c r="N50" i="12"/>
  <c r="N49" i="12"/>
  <c r="N48" i="12"/>
  <c r="N47" i="12"/>
  <c r="N46" i="12"/>
  <c r="N45" i="12"/>
  <c r="N44" i="12"/>
  <c r="N43" i="12"/>
  <c r="N42" i="12"/>
  <c r="N41" i="12"/>
  <c r="N40" i="12"/>
  <c r="N39" i="12"/>
  <c r="N38" i="12"/>
  <c r="N37" i="12"/>
  <c r="N36" i="12"/>
  <c r="N35" i="12"/>
  <c r="N34" i="12"/>
  <c r="N33" i="12"/>
  <c r="N32" i="12"/>
  <c r="N31" i="12"/>
  <c r="N30" i="12"/>
  <c r="N29" i="12"/>
  <c r="N28" i="12"/>
  <c r="N27" i="12"/>
  <c r="N26" i="12"/>
  <c r="N25" i="12"/>
  <c r="N24" i="12"/>
  <c r="N23" i="12"/>
  <c r="N22" i="12"/>
  <c r="N21" i="12"/>
  <c r="N20" i="12"/>
  <c r="N19" i="12"/>
  <c r="N18" i="12"/>
  <c r="N17" i="12"/>
  <c r="N16" i="12"/>
  <c r="N15" i="12"/>
  <c r="N14" i="12"/>
  <c r="N13" i="12"/>
  <c r="N12" i="12"/>
  <c r="N11" i="12"/>
  <c r="N10" i="12"/>
  <c r="N9" i="12"/>
  <c r="N8" i="12"/>
  <c r="N7" i="12"/>
  <c r="M119" i="12"/>
  <c r="M118" i="12"/>
  <c r="M117" i="12"/>
  <c r="M116" i="12"/>
  <c r="Q148" i="1" l="1"/>
  <c r="D17" i="19"/>
  <c r="R148" i="1"/>
  <c r="O148" i="1"/>
  <c r="S147" i="1"/>
  <c r="Q147" i="1"/>
  <c r="H22" i="13"/>
  <c r="K22" i="13" s="1"/>
  <c r="H21" i="13"/>
  <c r="K21" i="13" s="1"/>
  <c r="H20" i="13"/>
  <c r="K20" i="13" s="1"/>
  <c r="H18" i="13"/>
  <c r="K18" i="13" s="1"/>
  <c r="H17" i="13"/>
  <c r="K17" i="13" s="1"/>
  <c r="H16" i="13"/>
  <c r="K16" i="13" s="1"/>
  <c r="H15" i="13"/>
  <c r="K15" i="13" s="1"/>
  <c r="H14" i="13"/>
  <c r="K14" i="13" s="1"/>
  <c r="H13" i="13"/>
  <c r="K13" i="13" s="1"/>
  <c r="H12" i="13"/>
  <c r="K12" i="13" s="1"/>
  <c r="H9" i="13"/>
  <c r="K9" i="13" s="1"/>
  <c r="M117" i="10"/>
  <c r="M117" i="1" s="1"/>
  <c r="N119" i="10"/>
  <c r="N119" i="1" s="1"/>
  <c r="M119" i="10"/>
  <c r="M119" i="1" s="1"/>
  <c r="N118" i="10"/>
  <c r="M118" i="10"/>
  <c r="N117" i="10"/>
  <c r="N117" i="1" s="1"/>
  <c r="N116" i="10"/>
  <c r="M116" i="10"/>
  <c r="M116" i="1" s="1"/>
  <c r="E14" i="19"/>
  <c r="E17" i="19" s="1"/>
  <c r="D14" i="19"/>
  <c r="E3" i="19"/>
  <c r="C3" i="19"/>
  <c r="E3" i="18"/>
  <c r="C3" i="18"/>
  <c r="J3" i="13"/>
  <c r="G3" i="13"/>
  <c r="J23" i="13"/>
  <c r="I23" i="13"/>
  <c r="G23" i="13"/>
  <c r="O147" i="1" s="1"/>
  <c r="F23" i="13"/>
  <c r="H11" i="15"/>
  <c r="H13" i="15"/>
  <c r="I13" i="15" s="1"/>
  <c r="G11" i="15"/>
  <c r="E3" i="15"/>
  <c r="C3" i="15"/>
  <c r="L3" i="12"/>
  <c r="J3" i="12"/>
  <c r="L3" i="11"/>
  <c r="J3" i="11"/>
  <c r="S119" i="1"/>
  <c r="R119" i="1"/>
  <c r="Q119" i="1"/>
  <c r="O119" i="1"/>
  <c r="L119" i="1"/>
  <c r="K119" i="1"/>
  <c r="J119" i="1"/>
  <c r="I119" i="1"/>
  <c r="H119" i="1"/>
  <c r="G119" i="1"/>
  <c r="F119" i="1"/>
  <c r="E119" i="1"/>
  <c r="S118" i="1"/>
  <c r="R118" i="1"/>
  <c r="Q118" i="1"/>
  <c r="O118" i="1"/>
  <c r="N118" i="1"/>
  <c r="M118" i="1"/>
  <c r="L118" i="1"/>
  <c r="K118" i="1"/>
  <c r="J118" i="1"/>
  <c r="I118" i="1"/>
  <c r="H118" i="1"/>
  <c r="G118" i="1"/>
  <c r="F118" i="1"/>
  <c r="E118" i="1"/>
  <c r="S117" i="1"/>
  <c r="R117" i="1"/>
  <c r="Q117" i="1"/>
  <c r="O117" i="1"/>
  <c r="L117" i="1"/>
  <c r="K117" i="1"/>
  <c r="J117" i="1"/>
  <c r="I117" i="1"/>
  <c r="H117" i="1"/>
  <c r="G117" i="1"/>
  <c r="F117" i="1"/>
  <c r="E117" i="1"/>
  <c r="S116" i="1"/>
  <c r="R116" i="1"/>
  <c r="Q116" i="1"/>
  <c r="O116" i="1"/>
  <c r="N116" i="1"/>
  <c r="L116" i="1"/>
  <c r="K116" i="1"/>
  <c r="J116" i="1"/>
  <c r="I116" i="1"/>
  <c r="H116" i="1"/>
  <c r="G116" i="1"/>
  <c r="F116" i="1"/>
  <c r="E116" i="1"/>
  <c r="L3" i="10"/>
  <c r="J3" i="10"/>
  <c r="L3" i="1"/>
  <c r="J3" i="1"/>
  <c r="M77" i="10"/>
  <c r="S140" i="1"/>
  <c r="R140" i="1"/>
  <c r="Q140" i="1"/>
  <c r="S139" i="1"/>
  <c r="R139" i="1"/>
  <c r="Q139" i="1"/>
  <c r="S138" i="1"/>
  <c r="R138" i="1"/>
  <c r="Q138" i="1"/>
  <c r="S137" i="1"/>
  <c r="R137" i="1"/>
  <c r="Q137" i="1"/>
  <c r="S136" i="1"/>
  <c r="R136" i="1"/>
  <c r="Q136" i="1"/>
  <c r="S135" i="1"/>
  <c r="R135" i="1"/>
  <c r="Q135" i="1"/>
  <c r="R126" i="1"/>
  <c r="R125" i="1"/>
  <c r="R124" i="1"/>
  <c r="R123" i="1"/>
  <c r="R122" i="1"/>
  <c r="R121" i="1"/>
  <c r="S133" i="1"/>
  <c r="S132" i="1"/>
  <c r="S131" i="1"/>
  <c r="S130" i="1"/>
  <c r="S129" i="1"/>
  <c r="S128" i="1"/>
  <c r="R133" i="1"/>
  <c r="R132" i="1"/>
  <c r="R131" i="1"/>
  <c r="R130" i="1"/>
  <c r="R129" i="1"/>
  <c r="R128" i="1"/>
  <c r="Q133" i="1"/>
  <c r="Q132" i="1"/>
  <c r="Q131" i="1"/>
  <c r="Q130" i="1"/>
  <c r="Q129" i="1"/>
  <c r="Q128" i="1"/>
  <c r="L135" i="1"/>
  <c r="K135" i="1"/>
  <c r="J135" i="1"/>
  <c r="I135" i="1"/>
  <c r="H135" i="1"/>
  <c r="G135" i="1"/>
  <c r="F135" i="1"/>
  <c r="L140" i="1"/>
  <c r="K140" i="1"/>
  <c r="J140" i="1"/>
  <c r="I140" i="1"/>
  <c r="H140" i="1"/>
  <c r="G140" i="1"/>
  <c r="F140" i="1"/>
  <c r="E140" i="1"/>
  <c r="L139" i="1"/>
  <c r="K139" i="1"/>
  <c r="J139" i="1"/>
  <c r="I139" i="1"/>
  <c r="H139" i="1"/>
  <c r="G139" i="1"/>
  <c r="F139" i="1"/>
  <c r="E139" i="1"/>
  <c r="L138" i="1"/>
  <c r="K138" i="1"/>
  <c r="J138" i="1"/>
  <c r="I138" i="1"/>
  <c r="H138" i="1"/>
  <c r="G138" i="1"/>
  <c r="F138" i="1"/>
  <c r="E138" i="1"/>
  <c r="L137" i="1"/>
  <c r="K137" i="1"/>
  <c r="J137" i="1"/>
  <c r="I137" i="1"/>
  <c r="H137" i="1"/>
  <c r="G137" i="1"/>
  <c r="F137" i="1"/>
  <c r="E137" i="1"/>
  <c r="L136" i="1"/>
  <c r="K136" i="1"/>
  <c r="J136" i="1"/>
  <c r="I136" i="1"/>
  <c r="H136" i="1"/>
  <c r="G136" i="1"/>
  <c r="F136" i="1"/>
  <c r="E136" i="1"/>
  <c r="E135" i="1"/>
  <c r="L133" i="1"/>
  <c r="K133" i="1"/>
  <c r="J133" i="1"/>
  <c r="I133" i="1"/>
  <c r="H133" i="1"/>
  <c r="G133" i="1"/>
  <c r="F133" i="1"/>
  <c r="E133" i="1"/>
  <c r="L132" i="1"/>
  <c r="K132" i="1"/>
  <c r="J132" i="1"/>
  <c r="I132" i="1"/>
  <c r="H132" i="1"/>
  <c r="G132" i="1"/>
  <c r="F132" i="1"/>
  <c r="E132" i="1"/>
  <c r="L131" i="1"/>
  <c r="K131" i="1"/>
  <c r="J131" i="1"/>
  <c r="I131" i="1"/>
  <c r="H131" i="1"/>
  <c r="G131" i="1"/>
  <c r="F131" i="1"/>
  <c r="E131" i="1"/>
  <c r="L130" i="1"/>
  <c r="K130" i="1"/>
  <c r="J130" i="1"/>
  <c r="I130" i="1"/>
  <c r="H130" i="1"/>
  <c r="G130" i="1"/>
  <c r="F130" i="1"/>
  <c r="E130" i="1"/>
  <c r="L129" i="1"/>
  <c r="K129" i="1"/>
  <c r="J129" i="1"/>
  <c r="I129" i="1"/>
  <c r="H129" i="1"/>
  <c r="G129" i="1"/>
  <c r="F129" i="1"/>
  <c r="E129" i="1"/>
  <c r="L128" i="1"/>
  <c r="K128" i="1"/>
  <c r="J128" i="1"/>
  <c r="I128" i="1"/>
  <c r="H128" i="1"/>
  <c r="G128" i="1"/>
  <c r="F128" i="1"/>
  <c r="E128" i="1"/>
  <c r="L126" i="1"/>
  <c r="K126" i="1"/>
  <c r="J126" i="1"/>
  <c r="I126" i="1"/>
  <c r="H126" i="1"/>
  <c r="G126" i="1"/>
  <c r="F126" i="1"/>
  <c r="E126" i="1"/>
  <c r="L125" i="1"/>
  <c r="K125" i="1"/>
  <c r="J125" i="1"/>
  <c r="I125" i="1"/>
  <c r="H125" i="1"/>
  <c r="G125" i="1"/>
  <c r="F125" i="1"/>
  <c r="E125" i="1"/>
  <c r="L124" i="1"/>
  <c r="K124" i="1"/>
  <c r="J124" i="1"/>
  <c r="I124" i="1"/>
  <c r="H124" i="1"/>
  <c r="G124" i="1"/>
  <c r="F124" i="1"/>
  <c r="E124" i="1"/>
  <c r="L123" i="1"/>
  <c r="K123" i="1"/>
  <c r="J123" i="1"/>
  <c r="I123" i="1"/>
  <c r="H123" i="1"/>
  <c r="G123" i="1"/>
  <c r="F123" i="1"/>
  <c r="E123" i="1"/>
  <c r="L122" i="1"/>
  <c r="K122" i="1"/>
  <c r="J122" i="1"/>
  <c r="I122" i="1"/>
  <c r="H122" i="1"/>
  <c r="G122" i="1"/>
  <c r="F122" i="1"/>
  <c r="E122" i="1"/>
  <c r="L121" i="1"/>
  <c r="K121" i="1"/>
  <c r="J121" i="1"/>
  <c r="I121" i="1"/>
  <c r="H121" i="1"/>
  <c r="G121" i="1"/>
  <c r="F121" i="1"/>
  <c r="E121" i="1"/>
  <c r="M147" i="1" l="1"/>
  <c r="T148" i="1"/>
  <c r="M9" i="10"/>
  <c r="O126" i="1"/>
  <c r="O125" i="1"/>
  <c r="O124" i="1"/>
  <c r="O123" i="1"/>
  <c r="O122" i="1"/>
  <c r="O121" i="1"/>
  <c r="S115" i="1"/>
  <c r="R115" i="1"/>
  <c r="Q115" i="1"/>
  <c r="O115" i="1"/>
  <c r="S114" i="1"/>
  <c r="R114" i="1"/>
  <c r="Q114" i="1"/>
  <c r="O114" i="1"/>
  <c r="S113" i="1"/>
  <c r="R113" i="1"/>
  <c r="Q113" i="1"/>
  <c r="O113" i="1"/>
  <c r="S112" i="1"/>
  <c r="R112" i="1"/>
  <c r="Q112" i="1"/>
  <c r="O112" i="1"/>
  <c r="S111" i="1"/>
  <c r="R111" i="1"/>
  <c r="Q111" i="1"/>
  <c r="O111" i="1"/>
  <c r="S110" i="1"/>
  <c r="R110" i="1"/>
  <c r="Q110" i="1"/>
  <c r="O110" i="1"/>
  <c r="S109" i="1"/>
  <c r="R109" i="1"/>
  <c r="Q109" i="1"/>
  <c r="O109" i="1"/>
  <c r="S108" i="1"/>
  <c r="R108" i="1"/>
  <c r="Q108" i="1"/>
  <c r="O108" i="1"/>
  <c r="S107" i="1"/>
  <c r="R107" i="1"/>
  <c r="Q107" i="1"/>
  <c r="O107" i="1"/>
  <c r="S106" i="1"/>
  <c r="R106" i="1"/>
  <c r="Q106" i="1"/>
  <c r="O106" i="1"/>
  <c r="S105" i="1"/>
  <c r="R105" i="1"/>
  <c r="Q105" i="1"/>
  <c r="O105" i="1"/>
  <c r="S104" i="1"/>
  <c r="R104" i="1"/>
  <c r="Q104" i="1"/>
  <c r="O104" i="1"/>
  <c r="S103" i="1"/>
  <c r="R103" i="1"/>
  <c r="Q103" i="1"/>
  <c r="O103" i="1"/>
  <c r="S102" i="1"/>
  <c r="R102" i="1"/>
  <c r="Q102" i="1"/>
  <c r="O102" i="1"/>
  <c r="S101" i="1"/>
  <c r="R101" i="1"/>
  <c r="Q101" i="1"/>
  <c r="O101" i="1"/>
  <c r="S100" i="1"/>
  <c r="R100" i="1"/>
  <c r="Q100" i="1"/>
  <c r="O100" i="1"/>
  <c r="S99" i="1"/>
  <c r="R99" i="1"/>
  <c r="Q99" i="1"/>
  <c r="O99" i="1"/>
  <c r="S98" i="1"/>
  <c r="R98" i="1"/>
  <c r="Q98" i="1"/>
  <c r="O98" i="1"/>
  <c r="S97" i="1"/>
  <c r="R97" i="1"/>
  <c r="Q97" i="1"/>
  <c r="O97" i="1"/>
  <c r="S96" i="1"/>
  <c r="R96" i="1"/>
  <c r="Q96" i="1"/>
  <c r="O96" i="1"/>
  <c r="S95" i="1"/>
  <c r="R95" i="1"/>
  <c r="Q95" i="1"/>
  <c r="O95" i="1"/>
  <c r="S94" i="1"/>
  <c r="R94" i="1"/>
  <c r="Q94" i="1"/>
  <c r="O94" i="1"/>
  <c r="S93" i="1"/>
  <c r="R93" i="1"/>
  <c r="Q93" i="1"/>
  <c r="O93" i="1"/>
  <c r="S92" i="1"/>
  <c r="R92" i="1"/>
  <c r="Q92" i="1"/>
  <c r="O92" i="1"/>
  <c r="S91" i="1"/>
  <c r="R91" i="1"/>
  <c r="Q91" i="1"/>
  <c r="O91" i="1"/>
  <c r="S90" i="1"/>
  <c r="R90" i="1"/>
  <c r="Q90" i="1"/>
  <c r="O90" i="1"/>
  <c r="S89" i="1"/>
  <c r="R89" i="1"/>
  <c r="Q89" i="1"/>
  <c r="O89" i="1"/>
  <c r="S88" i="1"/>
  <c r="R88" i="1"/>
  <c r="Q88" i="1"/>
  <c r="O88" i="1"/>
  <c r="S87" i="1"/>
  <c r="R87" i="1"/>
  <c r="Q87" i="1"/>
  <c r="O87" i="1"/>
  <c r="S86" i="1"/>
  <c r="R86" i="1"/>
  <c r="Q86" i="1"/>
  <c r="O86" i="1"/>
  <c r="S85" i="1"/>
  <c r="R85" i="1"/>
  <c r="Q85" i="1"/>
  <c r="O85" i="1"/>
  <c r="S84" i="1"/>
  <c r="R84" i="1"/>
  <c r="Q84" i="1"/>
  <c r="O84" i="1"/>
  <c r="S83" i="1"/>
  <c r="R83" i="1"/>
  <c r="Q83" i="1"/>
  <c r="O83" i="1"/>
  <c r="S82" i="1"/>
  <c r="R82" i="1"/>
  <c r="Q82" i="1"/>
  <c r="O82" i="1"/>
  <c r="S81" i="1"/>
  <c r="R81" i="1"/>
  <c r="Q81" i="1"/>
  <c r="O81" i="1"/>
  <c r="S80" i="1"/>
  <c r="R80" i="1"/>
  <c r="Q80" i="1"/>
  <c r="O80" i="1"/>
  <c r="S79" i="1"/>
  <c r="R79" i="1"/>
  <c r="Q79" i="1"/>
  <c r="O79" i="1"/>
  <c r="S78" i="1"/>
  <c r="R78" i="1"/>
  <c r="Q78" i="1"/>
  <c r="O78" i="1"/>
  <c r="S77" i="1"/>
  <c r="R77" i="1"/>
  <c r="Q77" i="1"/>
  <c r="O77" i="1"/>
  <c r="S76" i="1"/>
  <c r="R76" i="1"/>
  <c r="Q76" i="1"/>
  <c r="O76" i="1"/>
  <c r="S75" i="1"/>
  <c r="R75" i="1"/>
  <c r="Q75" i="1"/>
  <c r="O75" i="1"/>
  <c r="S74" i="1"/>
  <c r="R74" i="1"/>
  <c r="Q74" i="1"/>
  <c r="O74" i="1"/>
  <c r="S73" i="1"/>
  <c r="R73" i="1"/>
  <c r="Q73" i="1"/>
  <c r="O73" i="1"/>
  <c r="S72" i="1"/>
  <c r="R72" i="1"/>
  <c r="Q72" i="1"/>
  <c r="O72" i="1"/>
  <c r="S71" i="1"/>
  <c r="R71" i="1"/>
  <c r="Q71" i="1"/>
  <c r="O71" i="1"/>
  <c r="S70" i="1"/>
  <c r="R70" i="1"/>
  <c r="Q70" i="1"/>
  <c r="O70" i="1"/>
  <c r="S69" i="1"/>
  <c r="R69" i="1"/>
  <c r="Q69" i="1"/>
  <c r="O69" i="1"/>
  <c r="S68" i="1"/>
  <c r="R68" i="1"/>
  <c r="Q68" i="1"/>
  <c r="O68" i="1"/>
  <c r="S67" i="1"/>
  <c r="R67" i="1"/>
  <c r="Q67" i="1"/>
  <c r="O67" i="1"/>
  <c r="S66" i="1"/>
  <c r="R66" i="1"/>
  <c r="Q66" i="1"/>
  <c r="O66" i="1"/>
  <c r="S65" i="1"/>
  <c r="R65" i="1"/>
  <c r="Q65" i="1"/>
  <c r="O65" i="1"/>
  <c r="S64" i="1"/>
  <c r="R64" i="1"/>
  <c r="Q64" i="1"/>
  <c r="O64" i="1"/>
  <c r="S63" i="1"/>
  <c r="R63" i="1"/>
  <c r="Q63" i="1"/>
  <c r="O63" i="1"/>
  <c r="S62" i="1"/>
  <c r="R62" i="1"/>
  <c r="Q62" i="1"/>
  <c r="O62" i="1"/>
  <c r="S61" i="1"/>
  <c r="R61" i="1"/>
  <c r="Q61" i="1"/>
  <c r="O61" i="1"/>
  <c r="S60" i="1"/>
  <c r="R60" i="1"/>
  <c r="Q60" i="1"/>
  <c r="O60" i="1"/>
  <c r="S59" i="1"/>
  <c r="R59" i="1"/>
  <c r="Q59" i="1"/>
  <c r="O59" i="1"/>
  <c r="S58" i="1"/>
  <c r="R58" i="1"/>
  <c r="Q58" i="1"/>
  <c r="O58" i="1"/>
  <c r="S57" i="1"/>
  <c r="R57" i="1"/>
  <c r="Q57" i="1"/>
  <c r="O57" i="1"/>
  <c r="S56" i="1"/>
  <c r="R56" i="1"/>
  <c r="Q56" i="1"/>
  <c r="O56" i="1"/>
  <c r="E11" i="1"/>
  <c r="F11" i="1"/>
  <c r="G11" i="1"/>
  <c r="H11" i="1"/>
  <c r="I11" i="1"/>
  <c r="J11" i="1"/>
  <c r="K11" i="1"/>
  <c r="L11" i="1"/>
  <c r="E21" i="18"/>
  <c r="O127" i="10"/>
  <c r="N7" i="10"/>
  <c r="M7" i="10"/>
  <c r="N7" i="11"/>
  <c r="M7" i="11"/>
  <c r="M7" i="12"/>
  <c r="S7" i="1"/>
  <c r="R7" i="1"/>
  <c r="Q7" i="1"/>
  <c r="O7" i="1"/>
  <c r="L7" i="1"/>
  <c r="K7" i="1"/>
  <c r="J7" i="1"/>
  <c r="I7" i="1"/>
  <c r="H7" i="1"/>
  <c r="G7" i="1"/>
  <c r="F7" i="1"/>
  <c r="E7" i="1"/>
  <c r="N7" i="1" l="1"/>
  <c r="M7" i="1"/>
  <c r="D140" i="1" l="1"/>
  <c r="C140" i="1"/>
  <c r="D139" i="1"/>
  <c r="C139" i="1"/>
  <c r="D138" i="1"/>
  <c r="C138" i="1"/>
  <c r="D137" i="1"/>
  <c r="C137" i="1"/>
  <c r="D136" i="1"/>
  <c r="C136" i="1"/>
  <c r="D135" i="1"/>
  <c r="C135" i="1"/>
  <c r="D133" i="1"/>
  <c r="C133" i="1"/>
  <c r="D132" i="1"/>
  <c r="C132" i="1"/>
  <c r="D131" i="1"/>
  <c r="C131" i="1"/>
  <c r="D130" i="1"/>
  <c r="C130" i="1"/>
  <c r="D129" i="1"/>
  <c r="C129" i="1"/>
  <c r="D128" i="1"/>
  <c r="C128" i="1"/>
  <c r="D121" i="1"/>
  <c r="D126" i="1"/>
  <c r="C126" i="1"/>
  <c r="D125" i="1"/>
  <c r="C125" i="1"/>
  <c r="D124" i="1"/>
  <c r="C124" i="1"/>
  <c r="D123" i="1"/>
  <c r="C123" i="1"/>
  <c r="D122" i="1"/>
  <c r="C122" i="1"/>
  <c r="C121" i="1"/>
  <c r="N140" i="1"/>
  <c r="N139" i="1"/>
  <c r="N138" i="1"/>
  <c r="N137" i="1"/>
  <c r="N136" i="1"/>
  <c r="N135" i="1"/>
  <c r="M115" i="12"/>
  <c r="M114" i="12"/>
  <c r="M113" i="12"/>
  <c r="M112" i="12"/>
  <c r="M111" i="12"/>
  <c r="M110" i="12"/>
  <c r="M109" i="12"/>
  <c r="M108" i="12"/>
  <c r="M107" i="12"/>
  <c r="M106" i="12"/>
  <c r="M105" i="12"/>
  <c r="M104" i="12"/>
  <c r="M103" i="12"/>
  <c r="M102" i="12"/>
  <c r="M101" i="12"/>
  <c r="M100" i="12"/>
  <c r="M99" i="12"/>
  <c r="M98" i="12"/>
  <c r="M97" i="12"/>
  <c r="M96" i="12"/>
  <c r="M95" i="12"/>
  <c r="M94" i="12"/>
  <c r="M93" i="12"/>
  <c r="M92" i="12"/>
  <c r="M91" i="12"/>
  <c r="M90" i="12"/>
  <c r="M89" i="12"/>
  <c r="M88" i="12"/>
  <c r="M87" i="12"/>
  <c r="M86" i="12"/>
  <c r="M85" i="12"/>
  <c r="M84" i="12"/>
  <c r="M83" i="12"/>
  <c r="M82" i="12"/>
  <c r="M81" i="12"/>
  <c r="M80" i="12"/>
  <c r="M79" i="12"/>
  <c r="M78" i="12"/>
  <c r="M77" i="12"/>
  <c r="M76" i="12"/>
  <c r="M75" i="12"/>
  <c r="M74" i="12"/>
  <c r="M73" i="12"/>
  <c r="M72" i="12"/>
  <c r="M71" i="12"/>
  <c r="M70" i="12"/>
  <c r="M69" i="12"/>
  <c r="M68" i="12"/>
  <c r="M67" i="12"/>
  <c r="M66" i="12"/>
  <c r="M65" i="12"/>
  <c r="M64" i="12"/>
  <c r="M63" i="12"/>
  <c r="M62" i="12"/>
  <c r="M61" i="12"/>
  <c r="M60" i="12"/>
  <c r="M59" i="12"/>
  <c r="M58" i="12"/>
  <c r="M57" i="12"/>
  <c r="M56" i="12"/>
  <c r="N126" i="11"/>
  <c r="N133" i="1" s="1"/>
  <c r="N125" i="11"/>
  <c r="N132" i="1" s="1"/>
  <c r="N124" i="11"/>
  <c r="N131" i="1" s="1"/>
  <c r="N123" i="11"/>
  <c r="N130" i="1" s="1"/>
  <c r="N122" i="11"/>
  <c r="N129" i="1" s="1"/>
  <c r="N121" i="11"/>
  <c r="N128" i="1" s="1"/>
  <c r="N115" i="11"/>
  <c r="N114" i="11"/>
  <c r="N113" i="11"/>
  <c r="N112" i="11"/>
  <c r="N111" i="11"/>
  <c r="N110" i="11"/>
  <c r="N109" i="11"/>
  <c r="N108" i="11"/>
  <c r="N107" i="11"/>
  <c r="N106" i="11"/>
  <c r="N105" i="11"/>
  <c r="N104" i="11"/>
  <c r="N103" i="11"/>
  <c r="N102" i="11"/>
  <c r="N101" i="11"/>
  <c r="N100" i="11"/>
  <c r="N99" i="11"/>
  <c r="N98" i="11"/>
  <c r="N98" i="1" s="1"/>
  <c r="N97" i="11"/>
  <c r="N96" i="11"/>
  <c r="N95" i="11"/>
  <c r="N94" i="11"/>
  <c r="N93" i="11"/>
  <c r="N92" i="11"/>
  <c r="N91" i="11"/>
  <c r="N90" i="11"/>
  <c r="N89" i="11"/>
  <c r="N88" i="11"/>
  <c r="N87" i="11"/>
  <c r="N86" i="11"/>
  <c r="N85" i="11"/>
  <c r="N84" i="11"/>
  <c r="N83" i="11"/>
  <c r="N82" i="11"/>
  <c r="N82" i="1" s="1"/>
  <c r="N81" i="11"/>
  <c r="N80" i="11"/>
  <c r="N79" i="11"/>
  <c r="N78" i="11"/>
  <c r="N77" i="11"/>
  <c r="N76" i="11"/>
  <c r="N75" i="11"/>
  <c r="N74" i="11"/>
  <c r="N73" i="11"/>
  <c r="N72" i="11"/>
  <c r="N71" i="11"/>
  <c r="N70" i="11"/>
  <c r="N69" i="11"/>
  <c r="N68" i="11"/>
  <c r="N67" i="11"/>
  <c r="N66" i="11"/>
  <c r="N65" i="11"/>
  <c r="N64" i="11"/>
  <c r="N63" i="11"/>
  <c r="N62" i="11"/>
  <c r="N61" i="11"/>
  <c r="N60" i="11"/>
  <c r="N59" i="11"/>
  <c r="N58" i="11"/>
  <c r="N57" i="11"/>
  <c r="N56" i="11"/>
  <c r="N55" i="11"/>
  <c r="N54" i="11"/>
  <c r="N53" i="11"/>
  <c r="N52" i="11"/>
  <c r="N51" i="11"/>
  <c r="N50" i="11"/>
  <c r="N49" i="11"/>
  <c r="N48" i="11"/>
  <c r="N47" i="11"/>
  <c r="N46" i="11"/>
  <c r="N45" i="11"/>
  <c r="N44" i="11"/>
  <c r="N43" i="11"/>
  <c r="N42" i="11"/>
  <c r="N41" i="11"/>
  <c r="N40" i="11"/>
  <c r="N39" i="11"/>
  <c r="N38" i="11"/>
  <c r="N37" i="11"/>
  <c r="N36" i="11"/>
  <c r="N35" i="11"/>
  <c r="N34" i="11"/>
  <c r="N33" i="11"/>
  <c r="N32" i="11"/>
  <c r="N31" i="11"/>
  <c r="N30" i="11"/>
  <c r="N29" i="11"/>
  <c r="N28" i="11"/>
  <c r="N27" i="11"/>
  <c r="N26" i="11"/>
  <c r="N25" i="11"/>
  <c r="N24" i="11"/>
  <c r="N23" i="11"/>
  <c r="N22" i="11"/>
  <c r="N21" i="11"/>
  <c r="N20" i="11"/>
  <c r="N19" i="11"/>
  <c r="N18" i="11"/>
  <c r="N17" i="11"/>
  <c r="N16" i="11"/>
  <c r="N15" i="11"/>
  <c r="N14" i="11"/>
  <c r="N13" i="11"/>
  <c r="N12" i="11"/>
  <c r="N11" i="11"/>
  <c r="N10" i="11"/>
  <c r="N9" i="11"/>
  <c r="N8" i="11"/>
  <c r="M126" i="11"/>
  <c r="M133" i="1" s="1"/>
  <c r="M125" i="11"/>
  <c r="M132" i="1" s="1"/>
  <c r="M124" i="11"/>
  <c r="M131" i="1" s="1"/>
  <c r="M123" i="11"/>
  <c r="M130" i="1" s="1"/>
  <c r="M122" i="11"/>
  <c r="M129" i="1" s="1"/>
  <c r="M121" i="11"/>
  <c r="M128" i="1" s="1"/>
  <c r="M115" i="11"/>
  <c r="M114" i="11"/>
  <c r="M113" i="11"/>
  <c r="M112" i="11"/>
  <c r="M111" i="11"/>
  <c r="M110" i="11"/>
  <c r="M109" i="11"/>
  <c r="M108" i="11"/>
  <c r="M107" i="11"/>
  <c r="M106" i="11"/>
  <c r="M105" i="11"/>
  <c r="M104" i="11"/>
  <c r="M103" i="11"/>
  <c r="M102" i="11"/>
  <c r="M101" i="11"/>
  <c r="M100" i="11"/>
  <c r="M99" i="11"/>
  <c r="M98" i="11"/>
  <c r="M97" i="11"/>
  <c r="M96" i="11"/>
  <c r="M95" i="11"/>
  <c r="M94" i="11"/>
  <c r="M93" i="11"/>
  <c r="M92" i="11"/>
  <c r="M91" i="11"/>
  <c r="M90" i="11"/>
  <c r="M89" i="11"/>
  <c r="M88" i="11"/>
  <c r="M87" i="11"/>
  <c r="M86" i="11"/>
  <c r="M85" i="11"/>
  <c r="M84" i="11"/>
  <c r="M83" i="11"/>
  <c r="M82" i="11"/>
  <c r="M81" i="11"/>
  <c r="M80" i="11"/>
  <c r="M79" i="11"/>
  <c r="M78" i="11"/>
  <c r="M77" i="11"/>
  <c r="M76" i="11"/>
  <c r="M75" i="11"/>
  <c r="M74" i="11"/>
  <c r="M73" i="11"/>
  <c r="M72" i="11"/>
  <c r="M71" i="11"/>
  <c r="M70" i="11"/>
  <c r="M69" i="11"/>
  <c r="M68" i="11"/>
  <c r="M67" i="11"/>
  <c r="M66" i="11"/>
  <c r="M65" i="11"/>
  <c r="M64" i="11"/>
  <c r="M63" i="11"/>
  <c r="M62" i="11"/>
  <c r="M61" i="11"/>
  <c r="M60" i="11"/>
  <c r="M59" i="11"/>
  <c r="M58" i="11"/>
  <c r="M57" i="11"/>
  <c r="M56" i="11"/>
  <c r="M55" i="11"/>
  <c r="M54" i="11"/>
  <c r="M53" i="11"/>
  <c r="M52" i="11"/>
  <c r="M51" i="11"/>
  <c r="M50" i="11"/>
  <c r="M49" i="11"/>
  <c r="M48" i="11"/>
  <c r="M47" i="11"/>
  <c r="M46" i="11"/>
  <c r="M45" i="11"/>
  <c r="M44" i="11"/>
  <c r="M43" i="11"/>
  <c r="M42" i="11"/>
  <c r="M41" i="11"/>
  <c r="M40" i="11"/>
  <c r="M39" i="11"/>
  <c r="M38" i="11"/>
  <c r="M37" i="11"/>
  <c r="M36" i="11"/>
  <c r="M35" i="11"/>
  <c r="M34" i="11"/>
  <c r="M33" i="11"/>
  <c r="M32" i="11"/>
  <c r="M31" i="11"/>
  <c r="M30" i="11"/>
  <c r="M29" i="11"/>
  <c r="M28" i="11"/>
  <c r="M27" i="11"/>
  <c r="M26" i="11"/>
  <c r="M25" i="11"/>
  <c r="M24" i="11"/>
  <c r="M23" i="11"/>
  <c r="M22" i="11"/>
  <c r="M21" i="11"/>
  <c r="M20" i="11"/>
  <c r="M19" i="11"/>
  <c r="M18" i="11"/>
  <c r="M17" i="11"/>
  <c r="M16" i="11"/>
  <c r="M15" i="11"/>
  <c r="M14" i="11"/>
  <c r="M13" i="11"/>
  <c r="M12" i="11"/>
  <c r="M11" i="11"/>
  <c r="M10" i="11"/>
  <c r="M9" i="11"/>
  <c r="M8" i="11"/>
  <c r="N115" i="10"/>
  <c r="M115" i="10"/>
  <c r="N114" i="10"/>
  <c r="M114" i="10"/>
  <c r="N113" i="10"/>
  <c r="M113" i="10"/>
  <c r="N112" i="10"/>
  <c r="M112" i="10"/>
  <c r="N111" i="10"/>
  <c r="M111" i="10"/>
  <c r="M111" i="1" s="1"/>
  <c r="N110" i="10"/>
  <c r="N110" i="1" s="1"/>
  <c r="M110" i="10"/>
  <c r="N109" i="10"/>
  <c r="M109" i="10"/>
  <c r="N108" i="10"/>
  <c r="M108" i="10"/>
  <c r="N107" i="10"/>
  <c r="M107" i="10"/>
  <c r="N106" i="10"/>
  <c r="M106" i="10"/>
  <c r="N105" i="10"/>
  <c r="M105" i="10"/>
  <c r="N104" i="10"/>
  <c r="M104" i="10"/>
  <c r="N103" i="10"/>
  <c r="M103" i="10"/>
  <c r="M103" i="1" s="1"/>
  <c r="N102" i="10"/>
  <c r="M102" i="10"/>
  <c r="N101" i="10"/>
  <c r="M101" i="10"/>
  <c r="N100" i="10"/>
  <c r="M100" i="10"/>
  <c r="N99" i="10"/>
  <c r="M99" i="10"/>
  <c r="N98" i="10"/>
  <c r="M98" i="10"/>
  <c r="N97" i="10"/>
  <c r="M97" i="10"/>
  <c r="N96" i="10"/>
  <c r="M96" i="10"/>
  <c r="N95" i="10"/>
  <c r="M95" i="10"/>
  <c r="N94" i="10"/>
  <c r="N94" i="1" s="1"/>
  <c r="M94" i="10"/>
  <c r="N93" i="10"/>
  <c r="M93" i="10"/>
  <c r="N92" i="10"/>
  <c r="M92" i="10"/>
  <c r="N91" i="10"/>
  <c r="M91" i="10"/>
  <c r="N90" i="10"/>
  <c r="M90" i="10"/>
  <c r="M90" i="1" s="1"/>
  <c r="N89" i="10"/>
  <c r="M89" i="10"/>
  <c r="N88" i="10"/>
  <c r="M88" i="10"/>
  <c r="N87" i="10"/>
  <c r="M87" i="10"/>
  <c r="N86" i="10"/>
  <c r="M86" i="10"/>
  <c r="N85" i="10"/>
  <c r="M85" i="10"/>
  <c r="N84" i="10"/>
  <c r="M84" i="10"/>
  <c r="N83" i="10"/>
  <c r="M83" i="10"/>
  <c r="N82" i="10"/>
  <c r="M82" i="10"/>
  <c r="N81" i="10"/>
  <c r="M81" i="10"/>
  <c r="N80" i="10"/>
  <c r="M80" i="10"/>
  <c r="N79" i="10"/>
  <c r="M79" i="10"/>
  <c r="M79" i="1" s="1"/>
  <c r="N78" i="10"/>
  <c r="N78" i="1" s="1"/>
  <c r="M78" i="10"/>
  <c r="N77" i="10"/>
  <c r="N76" i="10"/>
  <c r="M76" i="10"/>
  <c r="N75" i="10"/>
  <c r="M75" i="10"/>
  <c r="N74" i="10"/>
  <c r="M74" i="10"/>
  <c r="N73" i="10"/>
  <c r="M73" i="10"/>
  <c r="N72" i="10"/>
  <c r="M72" i="10"/>
  <c r="N71" i="10"/>
  <c r="M71" i="10"/>
  <c r="N70" i="10"/>
  <c r="M70" i="10"/>
  <c r="N69" i="10"/>
  <c r="M69" i="10"/>
  <c r="N68" i="10"/>
  <c r="M68" i="10"/>
  <c r="N67" i="10"/>
  <c r="M67" i="10"/>
  <c r="N66" i="10"/>
  <c r="M66" i="10"/>
  <c r="N65" i="10"/>
  <c r="M65" i="10"/>
  <c r="N64" i="10"/>
  <c r="M64" i="10"/>
  <c r="N63" i="10"/>
  <c r="M63" i="10"/>
  <c r="N62" i="10"/>
  <c r="M62" i="10"/>
  <c r="N61" i="10"/>
  <c r="N61" i="1" s="1"/>
  <c r="M61" i="10"/>
  <c r="N60" i="10"/>
  <c r="M60" i="10"/>
  <c r="N59" i="10"/>
  <c r="M59" i="10"/>
  <c r="N58" i="10"/>
  <c r="M58" i="10"/>
  <c r="M58" i="1" s="1"/>
  <c r="N57" i="10"/>
  <c r="M57" i="10"/>
  <c r="N56" i="10"/>
  <c r="M56" i="10"/>
  <c r="F11" i="15"/>
  <c r="E11" i="15"/>
  <c r="D11" i="15"/>
  <c r="C11" i="15"/>
  <c r="B11" i="15"/>
  <c r="L115" i="1"/>
  <c r="L114" i="1"/>
  <c r="L113" i="1"/>
  <c r="L112" i="1"/>
  <c r="L111" i="1"/>
  <c r="L110" i="1"/>
  <c r="L109" i="1"/>
  <c r="L108" i="1"/>
  <c r="L107" i="1"/>
  <c r="L106" i="1"/>
  <c r="L105" i="1"/>
  <c r="L104" i="1"/>
  <c r="L103" i="1"/>
  <c r="L102" i="1"/>
  <c r="L101" i="1"/>
  <c r="L100" i="1"/>
  <c r="L99" i="1"/>
  <c r="L98" i="1"/>
  <c r="L97" i="1"/>
  <c r="L96" i="1"/>
  <c r="L95" i="1"/>
  <c r="L94" i="1"/>
  <c r="L93" i="1"/>
  <c r="L92" i="1"/>
  <c r="L91" i="1"/>
  <c r="L90" i="1"/>
  <c r="L89" i="1"/>
  <c r="L88" i="1"/>
  <c r="L87" i="1"/>
  <c r="L86" i="1"/>
  <c r="L85" i="1"/>
  <c r="L84" i="1"/>
  <c r="L83" i="1"/>
  <c r="L82" i="1"/>
  <c r="L81" i="1"/>
  <c r="L80" i="1"/>
  <c r="L79" i="1"/>
  <c r="L78" i="1"/>
  <c r="L77" i="1"/>
  <c r="L76" i="1"/>
  <c r="L75" i="1"/>
  <c r="L74" i="1"/>
  <c r="L73" i="1"/>
  <c r="L72" i="1"/>
  <c r="L71" i="1"/>
  <c r="L70" i="1"/>
  <c r="L69" i="1"/>
  <c r="L68" i="1"/>
  <c r="L67" i="1"/>
  <c r="L66" i="1"/>
  <c r="L65" i="1"/>
  <c r="L64" i="1"/>
  <c r="L63" i="1"/>
  <c r="L62" i="1"/>
  <c r="L61" i="1"/>
  <c r="L60" i="1"/>
  <c r="L59" i="1"/>
  <c r="L58" i="1"/>
  <c r="L57" i="1"/>
  <c r="L56" i="1"/>
  <c r="L55" i="1"/>
  <c r="L54" i="1"/>
  <c r="L53" i="1"/>
  <c r="L52" i="1"/>
  <c r="L51" i="1"/>
  <c r="L50" i="1"/>
  <c r="L49" i="1"/>
  <c r="L48" i="1"/>
  <c r="L47" i="1"/>
  <c r="L46" i="1"/>
  <c r="L45" i="1"/>
  <c r="L44" i="1"/>
  <c r="L43" i="1"/>
  <c r="L42" i="1"/>
  <c r="L41" i="1"/>
  <c r="L40" i="1"/>
  <c r="L39" i="1"/>
  <c r="L38" i="1"/>
  <c r="L37" i="1"/>
  <c r="L36" i="1"/>
  <c r="L35" i="1"/>
  <c r="L34" i="1"/>
  <c r="L33" i="1"/>
  <c r="L32" i="1"/>
  <c r="L31" i="1"/>
  <c r="L30" i="1"/>
  <c r="L29" i="1"/>
  <c r="L28" i="1"/>
  <c r="L27" i="1"/>
  <c r="L26" i="1"/>
  <c r="L25" i="1"/>
  <c r="L24" i="1"/>
  <c r="L23" i="1"/>
  <c r="L22" i="1"/>
  <c r="L21" i="1"/>
  <c r="L20" i="1"/>
  <c r="L19" i="1"/>
  <c r="L18" i="1"/>
  <c r="L17" i="1"/>
  <c r="L16" i="1"/>
  <c r="L15" i="1"/>
  <c r="L14" i="1"/>
  <c r="L13" i="1"/>
  <c r="L12" i="1"/>
  <c r="L10" i="1"/>
  <c r="L9" i="1"/>
  <c r="L8" i="1"/>
  <c r="K115" i="1"/>
  <c r="K114" i="1"/>
  <c r="K113" i="1"/>
  <c r="K112" i="1"/>
  <c r="K111" i="1"/>
  <c r="K110" i="1"/>
  <c r="K109" i="1"/>
  <c r="K108" i="1"/>
  <c r="K107" i="1"/>
  <c r="K106" i="1"/>
  <c r="K105" i="1"/>
  <c r="K104" i="1"/>
  <c r="K103" i="1"/>
  <c r="K102" i="1"/>
  <c r="K101" i="1"/>
  <c r="K100" i="1"/>
  <c r="K99" i="1"/>
  <c r="K98" i="1"/>
  <c r="K97" i="1"/>
  <c r="K96" i="1"/>
  <c r="K95" i="1"/>
  <c r="K94" i="1"/>
  <c r="K93" i="1"/>
  <c r="K92" i="1"/>
  <c r="K91" i="1"/>
  <c r="K90" i="1"/>
  <c r="K89" i="1"/>
  <c r="K88" i="1"/>
  <c r="K87" i="1"/>
  <c r="K86" i="1"/>
  <c r="K85" i="1"/>
  <c r="K84" i="1"/>
  <c r="K83" i="1"/>
  <c r="K82" i="1"/>
  <c r="K81" i="1"/>
  <c r="K80" i="1"/>
  <c r="K79" i="1"/>
  <c r="K78" i="1"/>
  <c r="K77" i="1"/>
  <c r="K76" i="1"/>
  <c r="K75" i="1"/>
  <c r="K74" i="1"/>
  <c r="K73" i="1"/>
  <c r="K72" i="1"/>
  <c r="K71" i="1"/>
  <c r="K70" i="1"/>
  <c r="K69" i="1"/>
  <c r="K68" i="1"/>
  <c r="K67" i="1"/>
  <c r="K66" i="1"/>
  <c r="K65" i="1"/>
  <c r="K64" i="1"/>
  <c r="K63" i="1"/>
  <c r="K62" i="1"/>
  <c r="K61" i="1"/>
  <c r="K60" i="1"/>
  <c r="K59" i="1"/>
  <c r="K58" i="1"/>
  <c r="K57" i="1"/>
  <c r="K56" i="1"/>
  <c r="K55" i="1"/>
  <c r="K54" i="1"/>
  <c r="K53" i="1"/>
  <c r="K52" i="1"/>
  <c r="K51" i="1"/>
  <c r="K50" i="1"/>
  <c r="K49" i="1"/>
  <c r="K48" i="1"/>
  <c r="K47" i="1"/>
  <c r="K46" i="1"/>
  <c r="K45" i="1"/>
  <c r="K44" i="1"/>
  <c r="K43" i="1"/>
  <c r="K42" i="1"/>
  <c r="K41" i="1"/>
  <c r="K40" i="1"/>
  <c r="K39" i="1"/>
  <c r="K38" i="1"/>
  <c r="K37" i="1"/>
  <c r="K36" i="1"/>
  <c r="K35" i="1"/>
  <c r="K34" i="1"/>
  <c r="K33" i="1"/>
  <c r="K32" i="1"/>
  <c r="K31" i="1"/>
  <c r="K30" i="1"/>
  <c r="K29" i="1"/>
  <c r="K28" i="1"/>
  <c r="K27" i="1"/>
  <c r="K26" i="1"/>
  <c r="K25" i="1"/>
  <c r="K24" i="1"/>
  <c r="K23" i="1"/>
  <c r="K22" i="1"/>
  <c r="K21" i="1"/>
  <c r="K20" i="1"/>
  <c r="K19" i="1"/>
  <c r="K18" i="1"/>
  <c r="K17" i="1"/>
  <c r="K16" i="1"/>
  <c r="K15" i="1"/>
  <c r="K14" i="1"/>
  <c r="K13" i="1"/>
  <c r="K12" i="1"/>
  <c r="K10" i="1"/>
  <c r="K9" i="1"/>
  <c r="K8" i="1"/>
  <c r="J115" i="1"/>
  <c r="J114" i="1"/>
  <c r="J113" i="1"/>
  <c r="J112" i="1"/>
  <c r="J111" i="1"/>
  <c r="J110" i="1"/>
  <c r="J109" i="1"/>
  <c r="J108" i="1"/>
  <c r="J107" i="1"/>
  <c r="J106" i="1"/>
  <c r="J105" i="1"/>
  <c r="J104" i="1"/>
  <c r="J103" i="1"/>
  <c r="J102" i="1"/>
  <c r="J101" i="1"/>
  <c r="J100" i="1"/>
  <c r="J99" i="1"/>
  <c r="J98" i="1"/>
  <c r="J97" i="1"/>
  <c r="J96" i="1"/>
  <c r="J95" i="1"/>
  <c r="J94" i="1"/>
  <c r="J93" i="1"/>
  <c r="J92" i="1"/>
  <c r="J91" i="1"/>
  <c r="J90" i="1"/>
  <c r="J89" i="1"/>
  <c r="J88" i="1"/>
  <c r="J87" i="1"/>
  <c r="J86" i="1"/>
  <c r="J85" i="1"/>
  <c r="J84" i="1"/>
  <c r="J83" i="1"/>
  <c r="J82" i="1"/>
  <c r="J81" i="1"/>
  <c r="J80" i="1"/>
  <c r="J79" i="1"/>
  <c r="J78" i="1"/>
  <c r="J77" i="1"/>
  <c r="J76" i="1"/>
  <c r="J75" i="1"/>
  <c r="J74" i="1"/>
  <c r="J73" i="1"/>
  <c r="J72" i="1"/>
  <c r="J71" i="1"/>
  <c r="J70" i="1"/>
  <c r="J69" i="1"/>
  <c r="J68" i="1"/>
  <c r="J67" i="1"/>
  <c r="J66" i="1"/>
  <c r="J65" i="1"/>
  <c r="J64" i="1"/>
  <c r="J63" i="1"/>
  <c r="J62" i="1"/>
  <c r="J61" i="1"/>
  <c r="J60" i="1"/>
  <c r="J59" i="1"/>
  <c r="J58" i="1"/>
  <c r="J57" i="1"/>
  <c r="J56" i="1"/>
  <c r="J55" i="1"/>
  <c r="J54" i="1"/>
  <c r="J53" i="1"/>
  <c r="J52" i="1"/>
  <c r="J51" i="1"/>
  <c r="J50" i="1"/>
  <c r="J49" i="1"/>
  <c r="J48" i="1"/>
  <c r="J47" i="1"/>
  <c r="J46" i="1"/>
  <c r="J45" i="1"/>
  <c r="J44" i="1"/>
  <c r="J43" i="1"/>
  <c r="J42" i="1"/>
  <c r="J41" i="1"/>
  <c r="J40" i="1"/>
  <c r="J39" i="1"/>
  <c r="J38" i="1"/>
  <c r="J37" i="1"/>
  <c r="J36" i="1"/>
  <c r="J35" i="1"/>
  <c r="J34" i="1"/>
  <c r="J33" i="1"/>
  <c r="J32" i="1"/>
  <c r="J31" i="1"/>
  <c r="J30" i="1"/>
  <c r="J29" i="1"/>
  <c r="J28" i="1"/>
  <c r="J27" i="1"/>
  <c r="J26" i="1"/>
  <c r="J25" i="1"/>
  <c r="J24" i="1"/>
  <c r="J23" i="1"/>
  <c r="J22" i="1"/>
  <c r="J21" i="1"/>
  <c r="J20" i="1"/>
  <c r="J19" i="1"/>
  <c r="J18" i="1"/>
  <c r="J17" i="1"/>
  <c r="J16" i="1"/>
  <c r="J15" i="1"/>
  <c r="J14" i="1"/>
  <c r="J13" i="1"/>
  <c r="J12" i="1"/>
  <c r="J10" i="1"/>
  <c r="J9" i="1"/>
  <c r="J8" i="1"/>
  <c r="I115" i="1"/>
  <c r="I114" i="1"/>
  <c r="I113" i="1"/>
  <c r="I112" i="1"/>
  <c r="I111" i="1"/>
  <c r="I110" i="1"/>
  <c r="I109" i="1"/>
  <c r="I108" i="1"/>
  <c r="I107" i="1"/>
  <c r="I106" i="1"/>
  <c r="I105" i="1"/>
  <c r="I104" i="1"/>
  <c r="I103" i="1"/>
  <c r="I102" i="1"/>
  <c r="I101" i="1"/>
  <c r="I100" i="1"/>
  <c r="I99" i="1"/>
  <c r="I98" i="1"/>
  <c r="I97" i="1"/>
  <c r="I96" i="1"/>
  <c r="I95" i="1"/>
  <c r="I94" i="1"/>
  <c r="I93" i="1"/>
  <c r="I92" i="1"/>
  <c r="I91" i="1"/>
  <c r="I90" i="1"/>
  <c r="I89" i="1"/>
  <c r="I88" i="1"/>
  <c r="I87" i="1"/>
  <c r="I86" i="1"/>
  <c r="I85" i="1"/>
  <c r="I84" i="1"/>
  <c r="I83" i="1"/>
  <c r="I82" i="1"/>
  <c r="I81" i="1"/>
  <c r="I80" i="1"/>
  <c r="I79" i="1"/>
  <c r="I78" i="1"/>
  <c r="I77" i="1"/>
  <c r="I76" i="1"/>
  <c r="I75" i="1"/>
  <c r="I74" i="1"/>
  <c r="I73" i="1"/>
  <c r="I72" i="1"/>
  <c r="I71" i="1"/>
  <c r="I70" i="1"/>
  <c r="I69" i="1"/>
  <c r="I68" i="1"/>
  <c r="I67" i="1"/>
  <c r="I66" i="1"/>
  <c r="I65" i="1"/>
  <c r="I64" i="1"/>
  <c r="I63" i="1"/>
  <c r="I62" i="1"/>
  <c r="I61" i="1"/>
  <c r="I60" i="1"/>
  <c r="I59" i="1"/>
  <c r="I58" i="1"/>
  <c r="I57" i="1"/>
  <c r="I56" i="1"/>
  <c r="I55" i="1"/>
  <c r="I54" i="1"/>
  <c r="I53" i="1"/>
  <c r="I52" i="1"/>
  <c r="I51" i="1"/>
  <c r="I50" i="1"/>
  <c r="I49" i="1"/>
  <c r="I48" i="1"/>
  <c r="I47" i="1"/>
  <c r="I46" i="1"/>
  <c r="I45" i="1"/>
  <c r="I44" i="1"/>
  <c r="I43" i="1"/>
  <c r="I42" i="1"/>
  <c r="I41" i="1"/>
  <c r="I40" i="1"/>
  <c r="I39" i="1"/>
  <c r="I38" i="1"/>
  <c r="I37" i="1"/>
  <c r="I36" i="1"/>
  <c r="I35" i="1"/>
  <c r="I34" i="1"/>
  <c r="I33" i="1"/>
  <c r="I32" i="1"/>
  <c r="I31" i="1"/>
  <c r="I30" i="1"/>
  <c r="I29" i="1"/>
  <c r="I28" i="1"/>
  <c r="I27" i="1"/>
  <c r="I26" i="1"/>
  <c r="I25" i="1"/>
  <c r="I24" i="1"/>
  <c r="I23" i="1"/>
  <c r="I22" i="1"/>
  <c r="I21" i="1"/>
  <c r="I20" i="1"/>
  <c r="I19" i="1"/>
  <c r="I18" i="1"/>
  <c r="I17" i="1"/>
  <c r="I16" i="1"/>
  <c r="I15" i="1"/>
  <c r="I14" i="1"/>
  <c r="I13" i="1"/>
  <c r="I12" i="1"/>
  <c r="I10" i="1"/>
  <c r="I9" i="1"/>
  <c r="I8" i="1"/>
  <c r="H115" i="1"/>
  <c r="H114" i="1"/>
  <c r="H113" i="1"/>
  <c r="H112" i="1"/>
  <c r="H111" i="1"/>
  <c r="H110" i="1"/>
  <c r="H109" i="1"/>
  <c r="H108" i="1"/>
  <c r="H107" i="1"/>
  <c r="H106" i="1"/>
  <c r="H105" i="1"/>
  <c r="H104" i="1"/>
  <c r="H103" i="1"/>
  <c r="H102" i="1"/>
  <c r="H101" i="1"/>
  <c r="H100" i="1"/>
  <c r="H99" i="1"/>
  <c r="H98" i="1"/>
  <c r="H97" i="1"/>
  <c r="H96" i="1"/>
  <c r="H95" i="1"/>
  <c r="H94" i="1"/>
  <c r="H93" i="1"/>
  <c r="H92" i="1"/>
  <c r="H91" i="1"/>
  <c r="H90" i="1"/>
  <c r="H89" i="1"/>
  <c r="H88" i="1"/>
  <c r="H87" i="1"/>
  <c r="H86" i="1"/>
  <c r="H85" i="1"/>
  <c r="H84" i="1"/>
  <c r="H83" i="1"/>
  <c r="H82" i="1"/>
  <c r="H81" i="1"/>
  <c r="H80" i="1"/>
  <c r="H79" i="1"/>
  <c r="H78" i="1"/>
  <c r="H77" i="1"/>
  <c r="H76" i="1"/>
  <c r="H75" i="1"/>
  <c r="H74" i="1"/>
  <c r="H73" i="1"/>
  <c r="H72" i="1"/>
  <c r="H71" i="1"/>
  <c r="H70" i="1"/>
  <c r="H69" i="1"/>
  <c r="H68" i="1"/>
  <c r="H67" i="1"/>
  <c r="H66" i="1"/>
  <c r="H65" i="1"/>
  <c r="H64" i="1"/>
  <c r="H63" i="1"/>
  <c r="H62" i="1"/>
  <c r="H61" i="1"/>
  <c r="H60" i="1"/>
  <c r="H59" i="1"/>
  <c r="H58" i="1"/>
  <c r="H57" i="1"/>
  <c r="H56" i="1"/>
  <c r="H55" i="1"/>
  <c r="H54" i="1"/>
  <c r="H53" i="1"/>
  <c r="H52" i="1"/>
  <c r="H51" i="1"/>
  <c r="H50" i="1"/>
  <c r="H49" i="1"/>
  <c r="H48" i="1"/>
  <c r="H47" i="1"/>
  <c r="H46" i="1"/>
  <c r="H45" i="1"/>
  <c r="H44" i="1"/>
  <c r="H43" i="1"/>
  <c r="H42" i="1"/>
  <c r="H41" i="1"/>
  <c r="H40" i="1"/>
  <c r="H39" i="1"/>
  <c r="H38" i="1"/>
  <c r="H37" i="1"/>
  <c r="H36" i="1"/>
  <c r="H35" i="1"/>
  <c r="H34" i="1"/>
  <c r="H33" i="1"/>
  <c r="H32" i="1"/>
  <c r="H31" i="1"/>
  <c r="H30" i="1"/>
  <c r="H29" i="1"/>
  <c r="H28" i="1"/>
  <c r="H27" i="1"/>
  <c r="H26" i="1"/>
  <c r="H25" i="1"/>
  <c r="H24" i="1"/>
  <c r="H23" i="1"/>
  <c r="H22" i="1"/>
  <c r="H21" i="1"/>
  <c r="H20" i="1"/>
  <c r="H19" i="1"/>
  <c r="H18" i="1"/>
  <c r="H17" i="1"/>
  <c r="H16" i="1"/>
  <c r="H15" i="1"/>
  <c r="H14" i="1"/>
  <c r="H13" i="1"/>
  <c r="H12" i="1"/>
  <c r="H10" i="1"/>
  <c r="H9" i="1"/>
  <c r="H8" i="1"/>
  <c r="G115" i="1"/>
  <c r="G114" i="1"/>
  <c r="G113" i="1"/>
  <c r="G112" i="1"/>
  <c r="G111" i="1"/>
  <c r="G110" i="1"/>
  <c r="G109" i="1"/>
  <c r="G108" i="1"/>
  <c r="G107" i="1"/>
  <c r="G106" i="1"/>
  <c r="G105" i="1"/>
  <c r="G104" i="1"/>
  <c r="G103" i="1"/>
  <c r="G102" i="1"/>
  <c r="G101" i="1"/>
  <c r="G100" i="1"/>
  <c r="G99" i="1"/>
  <c r="G98" i="1"/>
  <c r="G97" i="1"/>
  <c r="G96" i="1"/>
  <c r="G95" i="1"/>
  <c r="G94" i="1"/>
  <c r="G93" i="1"/>
  <c r="G92" i="1"/>
  <c r="G91" i="1"/>
  <c r="G90" i="1"/>
  <c r="G89" i="1"/>
  <c r="G88" i="1"/>
  <c r="G87" i="1"/>
  <c r="G86" i="1"/>
  <c r="G85" i="1"/>
  <c r="G84" i="1"/>
  <c r="G83" i="1"/>
  <c r="G82" i="1"/>
  <c r="G81" i="1"/>
  <c r="G80" i="1"/>
  <c r="G79" i="1"/>
  <c r="G78" i="1"/>
  <c r="G77" i="1"/>
  <c r="G76" i="1"/>
  <c r="G75" i="1"/>
  <c r="G74" i="1"/>
  <c r="G73" i="1"/>
  <c r="G72" i="1"/>
  <c r="G71" i="1"/>
  <c r="G70" i="1"/>
  <c r="G69" i="1"/>
  <c r="G68" i="1"/>
  <c r="G67" i="1"/>
  <c r="G66" i="1"/>
  <c r="G65" i="1"/>
  <c r="G64" i="1"/>
  <c r="G63" i="1"/>
  <c r="G62" i="1"/>
  <c r="G61" i="1"/>
  <c r="G60" i="1"/>
  <c r="G59" i="1"/>
  <c r="G58" i="1"/>
  <c r="G57" i="1"/>
  <c r="G56" i="1"/>
  <c r="G55" i="1"/>
  <c r="G54" i="1"/>
  <c r="G53" i="1"/>
  <c r="G52" i="1"/>
  <c r="G51" i="1"/>
  <c r="G50" i="1"/>
  <c r="G49" i="1"/>
  <c r="G48" i="1"/>
  <c r="G47" i="1"/>
  <c r="G46" i="1"/>
  <c r="G45" i="1"/>
  <c r="G44" i="1"/>
  <c r="G43" i="1"/>
  <c r="G42" i="1"/>
  <c r="G41" i="1"/>
  <c r="G40" i="1"/>
  <c r="G39" i="1"/>
  <c r="G38" i="1"/>
  <c r="G37" i="1"/>
  <c r="G36" i="1"/>
  <c r="G35" i="1"/>
  <c r="G34" i="1"/>
  <c r="G33" i="1"/>
  <c r="G32" i="1"/>
  <c r="G31" i="1"/>
  <c r="G30" i="1"/>
  <c r="G29" i="1"/>
  <c r="G28" i="1"/>
  <c r="G27" i="1"/>
  <c r="G26" i="1"/>
  <c r="G25" i="1"/>
  <c r="G24" i="1"/>
  <c r="G23" i="1"/>
  <c r="G22" i="1"/>
  <c r="G21" i="1"/>
  <c r="G20" i="1"/>
  <c r="G19" i="1"/>
  <c r="G18" i="1"/>
  <c r="G17" i="1"/>
  <c r="G16" i="1"/>
  <c r="G15" i="1"/>
  <c r="G14" i="1"/>
  <c r="G13" i="1"/>
  <c r="G12" i="1"/>
  <c r="G10" i="1"/>
  <c r="G9" i="1"/>
  <c r="G8" i="1"/>
  <c r="F115" i="1"/>
  <c r="F114" i="1"/>
  <c r="F113" i="1"/>
  <c r="F112" i="1"/>
  <c r="F111" i="1"/>
  <c r="F110" i="1"/>
  <c r="F109" i="1"/>
  <c r="F108" i="1"/>
  <c r="F107" i="1"/>
  <c r="F106" i="1"/>
  <c r="F105" i="1"/>
  <c r="F104" i="1"/>
  <c r="F103" i="1"/>
  <c r="F102" i="1"/>
  <c r="F101" i="1"/>
  <c r="F100" i="1"/>
  <c r="F99" i="1"/>
  <c r="F98" i="1"/>
  <c r="F97" i="1"/>
  <c r="F96" i="1"/>
  <c r="F95" i="1"/>
  <c r="F94" i="1"/>
  <c r="F93" i="1"/>
  <c r="F92" i="1"/>
  <c r="F91" i="1"/>
  <c r="F90" i="1"/>
  <c r="F89" i="1"/>
  <c r="F88" i="1"/>
  <c r="F87" i="1"/>
  <c r="F86" i="1"/>
  <c r="F85" i="1"/>
  <c r="F84" i="1"/>
  <c r="F83" i="1"/>
  <c r="F82" i="1"/>
  <c r="F81" i="1"/>
  <c r="F80" i="1"/>
  <c r="F79" i="1"/>
  <c r="F78" i="1"/>
  <c r="F77" i="1"/>
  <c r="F76" i="1"/>
  <c r="F75" i="1"/>
  <c r="F74" i="1"/>
  <c r="F73" i="1"/>
  <c r="F72" i="1"/>
  <c r="F71" i="1"/>
  <c r="F70" i="1"/>
  <c r="F69" i="1"/>
  <c r="F68" i="1"/>
  <c r="F67" i="1"/>
  <c r="F66" i="1"/>
  <c r="F65" i="1"/>
  <c r="F64" i="1"/>
  <c r="F63" i="1"/>
  <c r="F62" i="1"/>
  <c r="F61" i="1"/>
  <c r="F60" i="1"/>
  <c r="F59" i="1"/>
  <c r="F58" i="1"/>
  <c r="F57" i="1"/>
  <c r="F56" i="1"/>
  <c r="F55" i="1"/>
  <c r="F54" i="1"/>
  <c r="F53" i="1"/>
  <c r="F52" i="1"/>
  <c r="F51" i="1"/>
  <c r="F50" i="1"/>
  <c r="F49" i="1"/>
  <c r="F48" i="1"/>
  <c r="F47" i="1"/>
  <c r="F46" i="1"/>
  <c r="F45" i="1"/>
  <c r="F44" i="1"/>
  <c r="F43" i="1"/>
  <c r="F42" i="1"/>
  <c r="F41" i="1"/>
  <c r="F40" i="1"/>
  <c r="F39" i="1"/>
  <c r="F38" i="1"/>
  <c r="F37" i="1"/>
  <c r="F36" i="1"/>
  <c r="F35" i="1"/>
  <c r="F34" i="1"/>
  <c r="F33" i="1"/>
  <c r="F32" i="1"/>
  <c r="F31" i="1"/>
  <c r="F30" i="1"/>
  <c r="F29" i="1"/>
  <c r="F28" i="1"/>
  <c r="F27" i="1"/>
  <c r="F26" i="1"/>
  <c r="F25" i="1"/>
  <c r="F24" i="1"/>
  <c r="F23" i="1"/>
  <c r="F22" i="1"/>
  <c r="F21" i="1"/>
  <c r="F20" i="1"/>
  <c r="F19" i="1"/>
  <c r="F18" i="1"/>
  <c r="F17" i="1"/>
  <c r="F16" i="1"/>
  <c r="F15" i="1"/>
  <c r="F14" i="1"/>
  <c r="F13" i="1"/>
  <c r="F12" i="1"/>
  <c r="F10" i="1"/>
  <c r="F9" i="1"/>
  <c r="F8" i="1"/>
  <c r="E115" i="1"/>
  <c r="E114" i="1"/>
  <c r="E113" i="1"/>
  <c r="E112" i="1"/>
  <c r="E111" i="1"/>
  <c r="E110" i="1"/>
  <c r="E109" i="1"/>
  <c r="E108" i="1"/>
  <c r="E107" i="1"/>
  <c r="E106" i="1"/>
  <c r="E105" i="1"/>
  <c r="E104" i="1"/>
  <c r="E103" i="1"/>
  <c r="E102" i="1"/>
  <c r="E101" i="1"/>
  <c r="E100" i="1"/>
  <c r="E99" i="1"/>
  <c r="E98" i="1"/>
  <c r="E97" i="1"/>
  <c r="E96" i="1"/>
  <c r="E95" i="1"/>
  <c r="E94" i="1"/>
  <c r="E93" i="1"/>
  <c r="E92" i="1"/>
  <c r="E91" i="1"/>
  <c r="E90" i="1"/>
  <c r="E89" i="1"/>
  <c r="E88" i="1"/>
  <c r="E87" i="1"/>
  <c r="E86" i="1"/>
  <c r="E85" i="1"/>
  <c r="E84" i="1"/>
  <c r="E83" i="1"/>
  <c r="E82" i="1"/>
  <c r="E81" i="1"/>
  <c r="E80" i="1"/>
  <c r="E79" i="1"/>
  <c r="E78" i="1"/>
  <c r="E77" i="1"/>
  <c r="E76" i="1"/>
  <c r="E75" i="1"/>
  <c r="E74" i="1"/>
  <c r="E73" i="1"/>
  <c r="E72" i="1"/>
  <c r="E71" i="1"/>
  <c r="E70" i="1"/>
  <c r="E69" i="1"/>
  <c r="E68" i="1"/>
  <c r="E67" i="1"/>
  <c r="E66" i="1"/>
  <c r="E65" i="1"/>
  <c r="E64" i="1"/>
  <c r="E63" i="1"/>
  <c r="E62" i="1"/>
  <c r="E61" i="1"/>
  <c r="E60" i="1"/>
  <c r="E59" i="1"/>
  <c r="E58" i="1"/>
  <c r="E57" i="1"/>
  <c r="E56" i="1"/>
  <c r="E55" i="1"/>
  <c r="E54" i="1"/>
  <c r="E53" i="1"/>
  <c r="E52" i="1"/>
  <c r="E51" i="1"/>
  <c r="E50" i="1"/>
  <c r="E49" i="1"/>
  <c r="E48" i="1"/>
  <c r="E47" i="1"/>
  <c r="E46" i="1"/>
  <c r="E45" i="1"/>
  <c r="E44" i="1"/>
  <c r="E43" i="1"/>
  <c r="E42" i="1"/>
  <c r="E41" i="1"/>
  <c r="E40" i="1"/>
  <c r="E39" i="1"/>
  <c r="E38" i="1"/>
  <c r="E37" i="1"/>
  <c r="E36" i="1"/>
  <c r="E35" i="1"/>
  <c r="E34" i="1"/>
  <c r="E33" i="1"/>
  <c r="E32" i="1"/>
  <c r="E31" i="1"/>
  <c r="E30" i="1"/>
  <c r="E29" i="1"/>
  <c r="E28" i="1"/>
  <c r="E27" i="1"/>
  <c r="E26" i="1"/>
  <c r="E25" i="1"/>
  <c r="E24" i="1"/>
  <c r="E23" i="1"/>
  <c r="E22" i="1"/>
  <c r="E21" i="1"/>
  <c r="E20" i="1"/>
  <c r="E19" i="1"/>
  <c r="E18" i="1"/>
  <c r="E17" i="1"/>
  <c r="E16" i="1"/>
  <c r="E15" i="1"/>
  <c r="E14" i="1"/>
  <c r="E13" i="1"/>
  <c r="E12" i="1"/>
  <c r="E10" i="1"/>
  <c r="E9" i="1"/>
  <c r="E8" i="1"/>
  <c r="N62" i="1" l="1"/>
  <c r="N70" i="1"/>
  <c r="N91" i="1"/>
  <c r="N67" i="1"/>
  <c r="N77" i="1"/>
  <c r="N85" i="1"/>
  <c r="N58" i="1"/>
  <c r="N86" i="1"/>
  <c r="N102" i="1"/>
  <c r="N79" i="1"/>
  <c r="M92" i="1"/>
  <c r="M76" i="1"/>
  <c r="M83" i="1"/>
  <c r="M91" i="1"/>
  <c r="M115" i="1"/>
  <c r="M72" i="1"/>
  <c r="N92" i="1"/>
  <c r="N93" i="1"/>
  <c r="N101" i="1"/>
  <c r="N109" i="1"/>
  <c r="N112" i="1"/>
  <c r="N80" i="1"/>
  <c r="N104" i="1"/>
  <c r="N96" i="1"/>
  <c r="M60" i="1"/>
  <c r="N88" i="1"/>
  <c r="F144" i="1"/>
  <c r="F143" i="1"/>
  <c r="H145" i="1"/>
  <c r="F145" i="1"/>
  <c r="M57" i="1"/>
  <c r="M65" i="1"/>
  <c r="N73" i="1"/>
  <c r="N63" i="1"/>
  <c r="E143" i="1"/>
  <c r="L143" i="1"/>
  <c r="H144" i="1"/>
  <c r="H143" i="1"/>
  <c r="K145" i="1"/>
  <c r="G145" i="1"/>
  <c r="N90" i="1"/>
  <c r="E145" i="1"/>
  <c r="I144" i="1"/>
  <c r="G144" i="1"/>
  <c r="L145" i="1"/>
  <c r="G143" i="1"/>
  <c r="L144" i="1"/>
  <c r="J144" i="1"/>
  <c r="J143" i="1"/>
  <c r="I145" i="1"/>
  <c r="K144" i="1"/>
  <c r="N111" i="1"/>
  <c r="K143" i="1"/>
  <c r="I143" i="1"/>
  <c r="E144" i="1"/>
  <c r="J145" i="1"/>
  <c r="N66" i="1"/>
  <c r="N74" i="1"/>
  <c r="N59" i="1"/>
  <c r="M73" i="1"/>
  <c r="N71" i="1"/>
  <c r="N95" i="1"/>
  <c r="N57" i="1"/>
  <c r="N65" i="1"/>
  <c r="N81" i="1"/>
  <c r="N89" i="1"/>
  <c r="N97" i="1"/>
  <c r="N105" i="1"/>
  <c r="N113" i="1"/>
  <c r="N106" i="1"/>
  <c r="N114" i="1"/>
  <c r="M80" i="1"/>
  <c r="M88" i="1"/>
  <c r="M96" i="1"/>
  <c r="M104" i="1"/>
  <c r="M112" i="1"/>
  <c r="N60" i="1"/>
  <c r="N68" i="1"/>
  <c r="N76" i="1"/>
  <c r="N84" i="1"/>
  <c r="N100" i="1"/>
  <c r="N108" i="1"/>
  <c r="N69" i="1"/>
  <c r="M56" i="1"/>
  <c r="M64" i="1"/>
  <c r="M87" i="1"/>
  <c r="M95" i="1"/>
  <c r="N87" i="1"/>
  <c r="N103" i="1"/>
  <c r="M81" i="1"/>
  <c r="M89" i="1"/>
  <c r="M97" i="1"/>
  <c r="M105" i="1"/>
  <c r="M113" i="1"/>
  <c r="M84" i="1"/>
  <c r="M100" i="1"/>
  <c r="M108" i="1"/>
  <c r="N56" i="1"/>
  <c r="N64" i="1"/>
  <c r="N72" i="1"/>
  <c r="M59" i="1"/>
  <c r="M67" i="1"/>
  <c r="M82" i="1"/>
  <c r="M98" i="1"/>
  <c r="M106" i="1"/>
  <c r="M114" i="1"/>
  <c r="M61" i="1"/>
  <c r="M69" i="1"/>
  <c r="M66" i="1"/>
  <c r="M74" i="1"/>
  <c r="M68" i="1"/>
  <c r="M75" i="1"/>
  <c r="M99" i="1"/>
  <c r="M107" i="1"/>
  <c r="N75" i="1"/>
  <c r="N83" i="1"/>
  <c r="N99" i="1"/>
  <c r="N107" i="1"/>
  <c r="N115" i="1"/>
  <c r="M62" i="1"/>
  <c r="M70" i="1"/>
  <c r="M77" i="1"/>
  <c r="M85" i="1"/>
  <c r="M93" i="1"/>
  <c r="M101" i="1"/>
  <c r="M109" i="1"/>
  <c r="M71" i="1"/>
  <c r="M102" i="1"/>
  <c r="M63" i="1"/>
  <c r="M78" i="1"/>
  <c r="M86" i="1"/>
  <c r="M94" i="1"/>
  <c r="M110" i="1"/>
  <c r="D21" i="18"/>
  <c r="P128" i="10" s="1"/>
  <c r="P7" i="1" l="1"/>
  <c r="T7" i="1" s="1"/>
  <c r="O55" i="1"/>
  <c r="O54" i="1"/>
  <c r="O53" i="1"/>
  <c r="O52" i="1"/>
  <c r="O51" i="1"/>
  <c r="O50" i="1"/>
  <c r="O49" i="1"/>
  <c r="O48" i="1"/>
  <c r="O47" i="1"/>
  <c r="O46" i="1"/>
  <c r="O45" i="1"/>
  <c r="O44" i="1"/>
  <c r="O43" i="1"/>
  <c r="O42" i="1"/>
  <c r="O41" i="1"/>
  <c r="O40" i="1"/>
  <c r="O39" i="1"/>
  <c r="O38" i="1"/>
  <c r="O37" i="1"/>
  <c r="O36" i="1"/>
  <c r="O35" i="1"/>
  <c r="O34" i="1"/>
  <c r="O33" i="1"/>
  <c r="O32" i="1"/>
  <c r="O31" i="1"/>
  <c r="O30" i="1"/>
  <c r="O29" i="1"/>
  <c r="O28" i="1"/>
  <c r="O27" i="1"/>
  <c r="O26" i="1"/>
  <c r="O25" i="1"/>
  <c r="O24" i="1"/>
  <c r="O23" i="1"/>
  <c r="O22" i="1"/>
  <c r="O21" i="1"/>
  <c r="O20" i="1"/>
  <c r="O19" i="1"/>
  <c r="O18" i="1"/>
  <c r="O17" i="1"/>
  <c r="O16" i="1"/>
  <c r="O15" i="1"/>
  <c r="O14" i="1"/>
  <c r="O13" i="1"/>
  <c r="O12" i="1"/>
  <c r="O11" i="1"/>
  <c r="O10" i="1"/>
  <c r="O9" i="1"/>
  <c r="O8" i="1"/>
  <c r="M8" i="10"/>
  <c r="Q127" i="12"/>
  <c r="M43" i="12"/>
  <c r="M42" i="12"/>
  <c r="M41" i="12"/>
  <c r="M40" i="12"/>
  <c r="M39" i="12"/>
  <c r="M38" i="12"/>
  <c r="M37" i="12"/>
  <c r="M8" i="12"/>
  <c r="S55" i="1"/>
  <c r="S54" i="1"/>
  <c r="S53" i="1"/>
  <c r="S52" i="1"/>
  <c r="S51" i="1"/>
  <c r="S50" i="1"/>
  <c r="S49" i="1"/>
  <c r="S48" i="1"/>
  <c r="S47" i="1"/>
  <c r="S46" i="1"/>
  <c r="S45" i="1"/>
  <c r="S44" i="1"/>
  <c r="S43" i="1"/>
  <c r="S42" i="1"/>
  <c r="S41" i="1"/>
  <c r="S40" i="1"/>
  <c r="S39" i="1"/>
  <c r="S38" i="1"/>
  <c r="S37" i="1"/>
  <c r="S36" i="1"/>
  <c r="S35" i="1"/>
  <c r="S34" i="1"/>
  <c r="S33" i="1"/>
  <c r="S32" i="1"/>
  <c r="S31" i="1"/>
  <c r="S30" i="1"/>
  <c r="S29" i="1"/>
  <c r="S28" i="1"/>
  <c r="S27" i="1"/>
  <c r="S26" i="1"/>
  <c r="S25" i="1"/>
  <c r="S24" i="1"/>
  <c r="S23" i="1"/>
  <c r="S22" i="1"/>
  <c r="S21" i="1"/>
  <c r="S20" i="1"/>
  <c r="S19" i="1"/>
  <c r="S18" i="1"/>
  <c r="S17" i="1"/>
  <c r="S16" i="1"/>
  <c r="S15" i="1"/>
  <c r="S14" i="1"/>
  <c r="S13" i="1"/>
  <c r="S12" i="1"/>
  <c r="S11" i="1"/>
  <c r="S10" i="1"/>
  <c r="S9" i="1"/>
  <c r="S8" i="1"/>
  <c r="R55" i="1"/>
  <c r="R54" i="1"/>
  <c r="R53" i="1"/>
  <c r="R52" i="1"/>
  <c r="R51" i="1"/>
  <c r="R50" i="1"/>
  <c r="R49" i="1"/>
  <c r="R48" i="1"/>
  <c r="R47" i="1"/>
  <c r="R46" i="1"/>
  <c r="R45" i="1"/>
  <c r="R44" i="1"/>
  <c r="R43" i="1"/>
  <c r="R42" i="1"/>
  <c r="R41" i="1"/>
  <c r="R40" i="1"/>
  <c r="R39" i="1"/>
  <c r="R38" i="1"/>
  <c r="R37" i="1"/>
  <c r="R36" i="1"/>
  <c r="R35" i="1"/>
  <c r="R34" i="1"/>
  <c r="R33" i="1"/>
  <c r="R32" i="1"/>
  <c r="R31" i="1"/>
  <c r="R30" i="1"/>
  <c r="R29" i="1"/>
  <c r="R28" i="1"/>
  <c r="R27" i="1"/>
  <c r="R26" i="1"/>
  <c r="R25" i="1"/>
  <c r="R24" i="1"/>
  <c r="R23" i="1"/>
  <c r="R22" i="1"/>
  <c r="R21" i="1"/>
  <c r="R20" i="1"/>
  <c r="R19" i="1"/>
  <c r="R18" i="1"/>
  <c r="R17" i="1"/>
  <c r="R16" i="1"/>
  <c r="R15" i="1"/>
  <c r="R14" i="1"/>
  <c r="R13" i="1"/>
  <c r="R12" i="1"/>
  <c r="R11" i="1"/>
  <c r="R10" i="1"/>
  <c r="R9" i="1"/>
  <c r="R8" i="1"/>
  <c r="Q55" i="1"/>
  <c r="Q54" i="1"/>
  <c r="Q53" i="1"/>
  <c r="Q52" i="1"/>
  <c r="Q51" i="1"/>
  <c r="Q50" i="1"/>
  <c r="Q49" i="1"/>
  <c r="Q48" i="1"/>
  <c r="Q47" i="1"/>
  <c r="Q46" i="1"/>
  <c r="Q45" i="1"/>
  <c r="Q44" i="1"/>
  <c r="Q43" i="1"/>
  <c r="Q42" i="1"/>
  <c r="Q41" i="1"/>
  <c r="Q40" i="1"/>
  <c r="Q39" i="1"/>
  <c r="Q38" i="1"/>
  <c r="Q37" i="1"/>
  <c r="Q36" i="1"/>
  <c r="Q35" i="1"/>
  <c r="Q34" i="1"/>
  <c r="Q33" i="1"/>
  <c r="Q32" i="1"/>
  <c r="Q31" i="1"/>
  <c r="Q30" i="1"/>
  <c r="Q29" i="1"/>
  <c r="Q28" i="1"/>
  <c r="Q27" i="1"/>
  <c r="Q26" i="1"/>
  <c r="Q25" i="1"/>
  <c r="Q24" i="1"/>
  <c r="Q23" i="1"/>
  <c r="Q22" i="1"/>
  <c r="Q21" i="1"/>
  <c r="Q20" i="1"/>
  <c r="Q19" i="1"/>
  <c r="Q18" i="1"/>
  <c r="Q17" i="1"/>
  <c r="Q16" i="1"/>
  <c r="Q15" i="1"/>
  <c r="Q14" i="1"/>
  <c r="Q13" i="1"/>
  <c r="Q12" i="1"/>
  <c r="Q11" i="1"/>
  <c r="Q10" i="1"/>
  <c r="Q9" i="1"/>
  <c r="Q8" i="1"/>
  <c r="S144" i="1" l="1"/>
  <c r="S145" i="1"/>
  <c r="S143" i="1"/>
  <c r="Q144" i="1"/>
  <c r="Q143" i="1"/>
  <c r="Q145" i="1"/>
  <c r="R143" i="1"/>
  <c r="R144" i="1"/>
  <c r="O144" i="1"/>
  <c r="O143" i="1"/>
  <c r="R145" i="1"/>
  <c r="O145" i="1"/>
  <c r="M8" i="1"/>
  <c r="I141" i="1"/>
  <c r="G141" i="1"/>
  <c r="P127" i="12"/>
  <c r="O127" i="12"/>
  <c r="L127" i="12"/>
  <c r="K127" i="12"/>
  <c r="J127" i="12"/>
  <c r="I127" i="12"/>
  <c r="H127" i="12"/>
  <c r="G127" i="12"/>
  <c r="F127" i="12"/>
  <c r="E127" i="12"/>
  <c r="M126" i="12"/>
  <c r="M140" i="1" s="1"/>
  <c r="M125" i="12"/>
  <c r="M139" i="1" s="1"/>
  <c r="M124" i="12"/>
  <c r="M138" i="1" s="1"/>
  <c r="M123" i="12"/>
  <c r="M137" i="1" s="1"/>
  <c r="M122" i="12"/>
  <c r="M136" i="1" s="1"/>
  <c r="M121" i="12"/>
  <c r="M135" i="1" s="1"/>
  <c r="M55" i="12"/>
  <c r="M54" i="12"/>
  <c r="M53" i="12"/>
  <c r="M52" i="12"/>
  <c r="M51" i="12"/>
  <c r="M50" i="12"/>
  <c r="M49" i="12"/>
  <c r="M48" i="12"/>
  <c r="M47" i="12"/>
  <c r="M46" i="12"/>
  <c r="M45" i="12"/>
  <c r="M44" i="12"/>
  <c r="M36" i="12"/>
  <c r="M35" i="12"/>
  <c r="M34" i="12"/>
  <c r="M33" i="12"/>
  <c r="M32" i="12"/>
  <c r="M31" i="12"/>
  <c r="M30" i="12"/>
  <c r="M29" i="12"/>
  <c r="M28" i="12"/>
  <c r="M27" i="12"/>
  <c r="M26" i="12"/>
  <c r="M25" i="12"/>
  <c r="M24" i="12"/>
  <c r="M23" i="12"/>
  <c r="M22" i="12"/>
  <c r="M21" i="12"/>
  <c r="M20" i="12"/>
  <c r="M19" i="12"/>
  <c r="M18" i="12"/>
  <c r="M17" i="12"/>
  <c r="M16" i="12"/>
  <c r="M15" i="12"/>
  <c r="M14" i="12"/>
  <c r="M13" i="12"/>
  <c r="M12" i="12"/>
  <c r="M11" i="12"/>
  <c r="M10" i="12"/>
  <c r="M9" i="12"/>
  <c r="N127" i="11"/>
  <c r="M127" i="11"/>
  <c r="L127" i="11"/>
  <c r="K127" i="11"/>
  <c r="J127" i="11"/>
  <c r="I127" i="11"/>
  <c r="H127" i="11"/>
  <c r="G127" i="11"/>
  <c r="F127" i="11"/>
  <c r="E127" i="11"/>
  <c r="Q127" i="11"/>
  <c r="P127" i="11"/>
  <c r="O127" i="11"/>
  <c r="N126" i="10"/>
  <c r="N126" i="1" s="1"/>
  <c r="M126" i="10"/>
  <c r="M126" i="1" s="1"/>
  <c r="N125" i="10"/>
  <c r="N125" i="1" s="1"/>
  <c r="M125" i="10"/>
  <c r="M125" i="1" s="1"/>
  <c r="N124" i="10"/>
  <c r="N124" i="1" s="1"/>
  <c r="M124" i="10"/>
  <c r="M124" i="1" s="1"/>
  <c r="N123" i="10"/>
  <c r="N123" i="1" s="1"/>
  <c r="M123" i="10"/>
  <c r="M123" i="1" s="1"/>
  <c r="N122" i="10"/>
  <c r="N122" i="1" s="1"/>
  <c r="M122" i="10"/>
  <c r="M122" i="1" s="1"/>
  <c r="N121" i="10"/>
  <c r="N121" i="1" s="1"/>
  <c r="M121" i="10"/>
  <c r="M121" i="1" s="1"/>
  <c r="N55" i="10"/>
  <c r="M55" i="10"/>
  <c r="N54" i="10"/>
  <c r="N54" i="1" s="1"/>
  <c r="M54" i="10"/>
  <c r="N53" i="10"/>
  <c r="M53" i="10"/>
  <c r="N52" i="10"/>
  <c r="M52" i="10"/>
  <c r="N51" i="10"/>
  <c r="M51" i="10"/>
  <c r="N50" i="10"/>
  <c r="N50" i="1" s="1"/>
  <c r="M50" i="10"/>
  <c r="N49" i="10"/>
  <c r="M49" i="10"/>
  <c r="N48" i="10"/>
  <c r="N48" i="1" s="1"/>
  <c r="M48" i="10"/>
  <c r="N47" i="10"/>
  <c r="M47" i="10"/>
  <c r="N46" i="10"/>
  <c r="N46" i="1" s="1"/>
  <c r="M46" i="10"/>
  <c r="N45" i="10"/>
  <c r="M45" i="10"/>
  <c r="N44" i="10"/>
  <c r="N44" i="1" s="1"/>
  <c r="M44" i="10"/>
  <c r="N43" i="10"/>
  <c r="N43" i="1" s="1"/>
  <c r="M43" i="10"/>
  <c r="N42" i="10"/>
  <c r="N42" i="1" s="1"/>
  <c r="M42" i="10"/>
  <c r="N41" i="10"/>
  <c r="N41" i="1" s="1"/>
  <c r="M41" i="10"/>
  <c r="N40" i="10"/>
  <c r="N40" i="1" s="1"/>
  <c r="M40" i="10"/>
  <c r="N39" i="10"/>
  <c r="N39" i="1" s="1"/>
  <c r="M39" i="10"/>
  <c r="N38" i="10"/>
  <c r="N38" i="1" s="1"/>
  <c r="M38" i="10"/>
  <c r="N37" i="10"/>
  <c r="N37" i="1" s="1"/>
  <c r="M37" i="10"/>
  <c r="N36" i="10"/>
  <c r="M36" i="10"/>
  <c r="N35" i="10"/>
  <c r="N35" i="1" s="1"/>
  <c r="M35" i="10"/>
  <c r="N34" i="10"/>
  <c r="M34" i="10"/>
  <c r="N33" i="10"/>
  <c r="M33" i="10"/>
  <c r="N32" i="10"/>
  <c r="M32" i="10"/>
  <c r="N31" i="10"/>
  <c r="N31" i="1" s="1"/>
  <c r="M31" i="10"/>
  <c r="N30" i="10"/>
  <c r="M30" i="10"/>
  <c r="N29" i="10"/>
  <c r="M29" i="10"/>
  <c r="N28" i="10"/>
  <c r="M28" i="10"/>
  <c r="N27" i="10"/>
  <c r="N27" i="1" s="1"/>
  <c r="M27" i="10"/>
  <c r="N26" i="10"/>
  <c r="M26" i="10"/>
  <c r="N25" i="10"/>
  <c r="M25" i="10"/>
  <c r="N24" i="10"/>
  <c r="M24" i="10"/>
  <c r="N23" i="10"/>
  <c r="N23" i="1" s="1"/>
  <c r="M23" i="10"/>
  <c r="N22" i="10"/>
  <c r="M22" i="10"/>
  <c r="N21" i="10"/>
  <c r="M21" i="10"/>
  <c r="N20" i="10"/>
  <c r="M20" i="10"/>
  <c r="N19" i="10"/>
  <c r="N19" i="1" s="1"/>
  <c r="M19" i="10"/>
  <c r="N18" i="10"/>
  <c r="M18" i="10"/>
  <c r="N17" i="10"/>
  <c r="M17" i="10"/>
  <c r="N16" i="10"/>
  <c r="M16" i="10"/>
  <c r="N15" i="10"/>
  <c r="N15" i="1" s="1"/>
  <c r="M15" i="10"/>
  <c r="N14" i="10"/>
  <c r="M14" i="10"/>
  <c r="N13" i="10"/>
  <c r="M13" i="10"/>
  <c r="N12" i="10"/>
  <c r="M12" i="10"/>
  <c r="N11" i="10"/>
  <c r="N11" i="1" s="1"/>
  <c r="M11" i="10"/>
  <c r="N10" i="10"/>
  <c r="M10" i="10"/>
  <c r="N9" i="10"/>
  <c r="N8" i="10"/>
  <c r="N8" i="1" s="1"/>
  <c r="Q127" i="10"/>
  <c r="L127" i="10"/>
  <c r="K127" i="10"/>
  <c r="J127" i="10"/>
  <c r="I127" i="10"/>
  <c r="H127" i="10"/>
  <c r="G127" i="10"/>
  <c r="F127" i="10"/>
  <c r="E127" i="10"/>
  <c r="H141" i="1"/>
  <c r="O141" i="1"/>
  <c r="N45" i="1" l="1"/>
  <c r="N49" i="1"/>
  <c r="N53" i="1"/>
  <c r="N10" i="1"/>
  <c r="N18" i="1"/>
  <c r="N30" i="1"/>
  <c r="N14" i="1"/>
  <c r="N22" i="1"/>
  <c r="N34" i="1"/>
  <c r="N26" i="1"/>
  <c r="M24" i="1"/>
  <c r="M40" i="1"/>
  <c r="M37" i="1"/>
  <c r="M41" i="1"/>
  <c r="M45" i="1"/>
  <c r="M49" i="1"/>
  <c r="M53" i="1"/>
  <c r="M20" i="1"/>
  <c r="M52" i="1"/>
  <c r="M48" i="1"/>
  <c r="M22" i="1"/>
  <c r="M42" i="1"/>
  <c r="M32" i="1"/>
  <c r="M44" i="1"/>
  <c r="M14" i="1"/>
  <c r="M30" i="1"/>
  <c r="M18" i="1"/>
  <c r="M26" i="1"/>
  <c r="M34" i="1"/>
  <c r="M38" i="1"/>
  <c r="M11" i="1"/>
  <c r="M15" i="1"/>
  <c r="M19" i="1"/>
  <c r="M23" i="1"/>
  <c r="M27" i="1"/>
  <c r="M31" i="1"/>
  <c r="M35" i="1"/>
  <c r="M39" i="1"/>
  <c r="M43" i="1"/>
  <c r="M47" i="1"/>
  <c r="M51" i="1"/>
  <c r="M16" i="1"/>
  <c r="M36" i="1"/>
  <c r="M10" i="1"/>
  <c r="M28" i="1"/>
  <c r="M12" i="1"/>
  <c r="M9" i="1"/>
  <c r="M17" i="1"/>
  <c r="M25" i="1"/>
  <c r="M33" i="1"/>
  <c r="M13" i="1"/>
  <c r="M21" i="1"/>
  <c r="M29" i="1"/>
  <c r="M46" i="1"/>
  <c r="M50" i="1"/>
  <c r="M54" i="1"/>
  <c r="M55" i="1"/>
  <c r="N12" i="1"/>
  <c r="N16" i="1"/>
  <c r="N20" i="1"/>
  <c r="N24" i="1"/>
  <c r="N28" i="1"/>
  <c r="N32" i="1"/>
  <c r="N36" i="1"/>
  <c r="N52" i="1"/>
  <c r="N9" i="1"/>
  <c r="N13" i="1"/>
  <c r="N17" i="1"/>
  <c r="N21" i="1"/>
  <c r="N25" i="1"/>
  <c r="N29" i="1"/>
  <c r="N33" i="1"/>
  <c r="N47" i="1"/>
  <c r="N51" i="1"/>
  <c r="N55" i="1"/>
  <c r="N127" i="10"/>
  <c r="M127" i="12"/>
  <c r="N127" i="12"/>
  <c r="F141" i="1"/>
  <c r="J141" i="1"/>
  <c r="L141" i="1"/>
  <c r="K141" i="1"/>
  <c r="E141" i="1"/>
  <c r="M127" i="10"/>
  <c r="Q141" i="1"/>
  <c r="H8" i="13" l="1"/>
  <c r="P8" i="10"/>
  <c r="P39" i="1"/>
  <c r="T39" i="1" s="1"/>
  <c r="P38" i="1"/>
  <c r="T38" i="1" s="1"/>
  <c r="P36" i="1"/>
  <c r="T36" i="1" s="1"/>
  <c r="H10" i="13"/>
  <c r="K10" i="13" s="1"/>
  <c r="H11" i="13"/>
  <c r="K11" i="13" s="1"/>
  <c r="P61" i="1"/>
  <c r="T61" i="1" s="1"/>
  <c r="P62" i="1"/>
  <c r="T62" i="1" s="1"/>
  <c r="P119" i="1"/>
  <c r="T119" i="1" s="1"/>
  <c r="P71" i="1"/>
  <c r="T71" i="1" s="1"/>
  <c r="P16" i="1"/>
  <c r="T16" i="1" s="1"/>
  <c r="P50" i="1"/>
  <c r="T50" i="1" s="1"/>
  <c r="P59" i="1"/>
  <c r="T59" i="1" s="1"/>
  <c r="P76" i="1"/>
  <c r="T76" i="1" s="1"/>
  <c r="P117" i="1"/>
  <c r="T117" i="1" s="1"/>
  <c r="P79" i="1"/>
  <c r="T79" i="1" s="1"/>
  <c r="P24" i="1"/>
  <c r="T24" i="1" s="1"/>
  <c r="P96" i="1"/>
  <c r="T96" i="1" s="1"/>
  <c r="P49" i="1"/>
  <c r="T49" i="1" s="1"/>
  <c r="P113" i="1"/>
  <c r="T113" i="1" s="1"/>
  <c r="P67" i="1"/>
  <c r="T67" i="1" s="1"/>
  <c r="P84" i="1"/>
  <c r="T84" i="1" s="1"/>
  <c r="P110" i="1"/>
  <c r="T110" i="1" s="1"/>
  <c r="P45" i="1"/>
  <c r="T45" i="1" s="1"/>
  <c r="P32" i="1"/>
  <c r="T32" i="1" s="1"/>
  <c r="P104" i="1"/>
  <c r="T104" i="1" s="1"/>
  <c r="P57" i="1"/>
  <c r="T57" i="1" s="1"/>
  <c r="P66" i="1"/>
  <c r="T66" i="1" s="1"/>
  <c r="P11" i="1"/>
  <c r="T11" i="1" s="1"/>
  <c r="P69" i="1"/>
  <c r="T69" i="1" s="1"/>
  <c r="P75" i="1"/>
  <c r="T75" i="1" s="1"/>
  <c r="P92" i="1"/>
  <c r="T92" i="1" s="1"/>
  <c r="P101" i="1"/>
  <c r="T101" i="1" s="1"/>
  <c r="P77" i="1"/>
  <c r="T77" i="1" s="1"/>
  <c r="P95" i="1"/>
  <c r="T95" i="1" s="1"/>
  <c r="P112" i="1"/>
  <c r="T112" i="1" s="1"/>
  <c r="P65" i="1"/>
  <c r="T65" i="1" s="1"/>
  <c r="P74" i="1"/>
  <c r="T74" i="1" s="1"/>
  <c r="P83" i="1"/>
  <c r="T83" i="1" s="1"/>
  <c r="P55" i="1"/>
  <c r="T55" i="1" s="1"/>
  <c r="P72" i="1"/>
  <c r="T72" i="1" s="1"/>
  <c r="P98" i="1"/>
  <c r="T98" i="1" s="1"/>
  <c r="P60" i="1"/>
  <c r="T60" i="1" s="1"/>
  <c r="P86" i="1"/>
  <c r="T86" i="1" s="1"/>
  <c r="P80" i="1"/>
  <c r="T80" i="1" s="1"/>
  <c r="P42" i="1"/>
  <c r="T42" i="1" s="1"/>
  <c r="P115" i="1"/>
  <c r="T115" i="1" s="1"/>
  <c r="P70" i="1"/>
  <c r="T70" i="1" s="1"/>
  <c r="P78" i="1"/>
  <c r="T78" i="1" s="1"/>
  <c r="P56" i="1"/>
  <c r="T56" i="1" s="1"/>
  <c r="P73" i="1"/>
  <c r="T73" i="1" s="1"/>
  <c r="P82" i="1"/>
  <c r="T82" i="1" s="1"/>
  <c r="P27" i="1"/>
  <c r="T27" i="1" s="1"/>
  <c r="P44" i="1"/>
  <c r="T44" i="1" s="1"/>
  <c r="P108" i="1"/>
  <c r="T108" i="1" s="1"/>
  <c r="P118" i="1"/>
  <c r="T118" i="1" s="1"/>
  <c r="P89" i="1"/>
  <c r="T89" i="1" s="1"/>
  <c r="P107" i="1"/>
  <c r="T107" i="1" s="1"/>
  <c r="P109" i="1"/>
  <c r="T109" i="1" s="1"/>
  <c r="P51" i="1"/>
  <c r="T51" i="1" s="1"/>
  <c r="P102" i="1"/>
  <c r="T102" i="1" s="1"/>
  <c r="P85" i="1"/>
  <c r="T85" i="1" s="1"/>
  <c r="P47" i="1"/>
  <c r="T47" i="1" s="1"/>
  <c r="P111" i="1"/>
  <c r="T111" i="1" s="1"/>
  <c r="P64" i="1"/>
  <c r="T64" i="1" s="1"/>
  <c r="P81" i="1"/>
  <c r="T81" i="1" s="1"/>
  <c r="P26" i="1"/>
  <c r="T26" i="1" s="1"/>
  <c r="P90" i="1"/>
  <c r="T90" i="1" s="1"/>
  <c r="P35" i="1"/>
  <c r="T35" i="1" s="1"/>
  <c r="P99" i="1"/>
  <c r="T99" i="1" s="1"/>
  <c r="P52" i="1"/>
  <c r="T52" i="1" s="1"/>
  <c r="P116" i="1"/>
  <c r="T116" i="1" s="1"/>
  <c r="P43" i="1"/>
  <c r="T43" i="1" s="1"/>
  <c r="P63" i="1"/>
  <c r="T63" i="1" s="1"/>
  <c r="P25" i="1"/>
  <c r="T25" i="1" s="1"/>
  <c r="P106" i="1"/>
  <c r="T106" i="1" s="1"/>
  <c r="P68" i="1"/>
  <c r="T68" i="1" s="1"/>
  <c r="P58" i="1"/>
  <c r="T58" i="1" s="1"/>
  <c r="P103" i="1"/>
  <c r="T103" i="1" s="1"/>
  <c r="P93" i="1"/>
  <c r="T93" i="1" s="1"/>
  <c r="P114" i="1"/>
  <c r="T114" i="1" s="1"/>
  <c r="P105" i="1"/>
  <c r="T105" i="1" s="1"/>
  <c r="P87" i="1"/>
  <c r="T87" i="1" s="1"/>
  <c r="P91" i="1"/>
  <c r="T91" i="1" s="1"/>
  <c r="P97" i="1"/>
  <c r="T97" i="1" s="1"/>
  <c r="P88" i="1"/>
  <c r="T88" i="1" s="1"/>
  <c r="P94" i="1"/>
  <c r="T94" i="1" s="1"/>
  <c r="P100" i="1"/>
  <c r="T100" i="1" s="1"/>
  <c r="P17" i="1"/>
  <c r="T17" i="1" s="1"/>
  <c r="M145" i="1"/>
  <c r="P40" i="1"/>
  <c r="T40" i="1" s="1"/>
  <c r="P37" i="1"/>
  <c r="T37" i="1" s="1"/>
  <c r="P33" i="1"/>
  <c r="T33" i="1" s="1"/>
  <c r="N144" i="1"/>
  <c r="N145" i="1"/>
  <c r="M144" i="1"/>
  <c r="N143" i="1"/>
  <c r="M143" i="1"/>
  <c r="P9" i="1"/>
  <c r="T9" i="1" s="1"/>
  <c r="P48" i="1"/>
  <c r="T48" i="1" s="1"/>
  <c r="N141" i="1"/>
  <c r="M141" i="1"/>
  <c r="S141" i="1"/>
  <c r="R141" i="1"/>
  <c r="P140" i="1" l="1"/>
  <c r="T140" i="1" s="1"/>
  <c r="P131" i="1"/>
  <c r="T131" i="1" s="1"/>
  <c r="P135" i="1"/>
  <c r="T135" i="1" s="1"/>
  <c r="P139" i="1"/>
  <c r="T139" i="1" s="1"/>
  <c r="P130" i="1"/>
  <c r="T130" i="1" s="1"/>
  <c r="P133" i="1"/>
  <c r="T133" i="1" s="1"/>
  <c r="P129" i="1"/>
  <c r="T129" i="1" s="1"/>
  <c r="P138" i="1"/>
  <c r="T138" i="1" s="1"/>
  <c r="P137" i="1"/>
  <c r="T137" i="1" s="1"/>
  <c r="P128" i="1"/>
  <c r="T128" i="1" s="1"/>
  <c r="P132" i="1"/>
  <c r="T132" i="1" s="1"/>
  <c r="P136" i="1"/>
  <c r="T136" i="1" s="1"/>
  <c r="K8" i="13"/>
  <c r="K23" i="13" s="1"/>
  <c r="H23" i="13"/>
  <c r="P147" i="1" s="1"/>
  <c r="T147" i="1" s="1"/>
  <c r="P121" i="1"/>
  <c r="T121" i="1" s="1"/>
  <c r="P125" i="1"/>
  <c r="T125" i="1" s="1"/>
  <c r="P122" i="1"/>
  <c r="T122" i="1" s="1"/>
  <c r="P124" i="1"/>
  <c r="T124" i="1" s="1"/>
  <c r="P126" i="1"/>
  <c r="T126" i="1" s="1"/>
  <c r="P123" i="1"/>
  <c r="T123" i="1" s="1"/>
  <c r="P10" i="1"/>
  <c r="T10" i="1" s="1"/>
  <c r="P19" i="1"/>
  <c r="T19" i="1" s="1"/>
  <c r="P41" i="1"/>
  <c r="T41" i="1" s="1"/>
  <c r="P15" i="1"/>
  <c r="T15" i="1" s="1"/>
  <c r="P53" i="1"/>
  <c r="T53" i="1" s="1"/>
  <c r="P14" i="1"/>
  <c r="T14" i="1" s="1"/>
  <c r="P23" i="1"/>
  <c r="T23" i="1" s="1"/>
  <c r="P12" i="1"/>
  <c r="T12" i="1" s="1"/>
  <c r="P13" i="1"/>
  <c r="T13" i="1" s="1"/>
  <c r="P22" i="1"/>
  <c r="T22" i="1" s="1"/>
  <c r="P31" i="1"/>
  <c r="T31" i="1" s="1"/>
  <c r="P20" i="1"/>
  <c r="T20" i="1" s="1"/>
  <c r="P21" i="1"/>
  <c r="T21" i="1" s="1"/>
  <c r="P30" i="1"/>
  <c r="T30" i="1" s="1"/>
  <c r="P28" i="1"/>
  <c r="T28" i="1" s="1"/>
  <c r="P54" i="1"/>
  <c r="T54" i="1" s="1"/>
  <c r="P18" i="1"/>
  <c r="T18" i="1" s="1"/>
  <c r="P34" i="1"/>
  <c r="T34" i="1" s="1"/>
  <c r="P29" i="1"/>
  <c r="T29" i="1" s="1"/>
  <c r="P46" i="1"/>
  <c r="T46" i="1" s="1"/>
  <c r="P8" i="1"/>
  <c r="T8" i="1" s="1"/>
  <c r="P127" i="10"/>
  <c r="P145" i="1" l="1"/>
  <c r="P144" i="1"/>
  <c r="T143" i="1"/>
  <c r="P143" i="1"/>
  <c r="T144" i="1"/>
  <c r="T145" i="1"/>
  <c r="P141" i="1"/>
  <c r="T141" i="1" l="1"/>
</calcChain>
</file>

<file path=xl/sharedStrings.xml><?xml version="1.0" encoding="utf-8"?>
<sst xmlns="http://schemas.openxmlformats.org/spreadsheetml/2006/main" count="1350" uniqueCount="424">
  <si>
    <t>Employed by Hospital</t>
  </si>
  <si>
    <t>Specialty</t>
  </si>
  <si>
    <t>Scope of Services</t>
  </si>
  <si>
    <t>Type of Arrangement</t>
  </si>
  <si>
    <t>Remuneration</t>
  </si>
  <si>
    <t>Anesthesiology</t>
  </si>
  <si>
    <t>Dermatology</t>
  </si>
  <si>
    <t>Emergency Medicine</t>
  </si>
  <si>
    <t>Gastroenterology</t>
  </si>
  <si>
    <t>Hematology/Oncology</t>
  </si>
  <si>
    <t>Infectious Disease</t>
  </si>
  <si>
    <t>Nephrology</t>
  </si>
  <si>
    <t>Neurology</t>
  </si>
  <si>
    <t>Ophthalmology</t>
  </si>
  <si>
    <t>Radiation Oncology</t>
  </si>
  <si>
    <t>Rheumatology</t>
  </si>
  <si>
    <t>Sleep Medicine</t>
  </si>
  <si>
    <t>Urology</t>
  </si>
  <si>
    <t>Schedule 1</t>
  </si>
  <si>
    <t>Schedule 2</t>
  </si>
  <si>
    <t>Chief Medical Officer</t>
  </si>
  <si>
    <t>CIO/CMIO</t>
  </si>
  <si>
    <t>Medical Advisor</t>
  </si>
  <si>
    <t>Medical Informatics Officer</t>
  </si>
  <si>
    <t>Quality &amp; Safety</t>
  </si>
  <si>
    <t>Medical Staff Management</t>
  </si>
  <si>
    <t>Medical Director</t>
  </si>
  <si>
    <t>Physician Credentialing Committee</t>
  </si>
  <si>
    <t>Other</t>
  </si>
  <si>
    <t>Risk Management</t>
  </si>
  <si>
    <t>Schedule 1A. Clinicians Employed by Hospital</t>
  </si>
  <si>
    <t>APP</t>
  </si>
  <si>
    <t>Schedule 1B. Independent Clinicians/ Clinician Groups Contracted by Hospital</t>
  </si>
  <si>
    <t>Medical Review</t>
  </si>
  <si>
    <t>Financial Arrangement</t>
  </si>
  <si>
    <t>Domain</t>
  </si>
  <si>
    <t xml:space="preserve"> Offsetting Net Professional Fees Received by Hospital</t>
  </si>
  <si>
    <t>Fixed Subsidy / Stipend / Guarantee Paid by Hospital</t>
  </si>
  <si>
    <t xml:space="preserve">Contracted via Related Party Entity </t>
  </si>
  <si>
    <t>Definition</t>
  </si>
  <si>
    <t>Scheduled Hours per 7-day week</t>
  </si>
  <si>
    <t>Advanced Practice Provider (APP) - a health care professional who undergoes specialized education, training, and certification to provide services like medical diagnosis and treatment. They include physician assistants (PAs), nurse practitioners (NPs), certified registered nurse anesthetists (CRNAs), and certified nurse midwives (CNMs).</t>
  </si>
  <si>
    <t>Group Life Insurance</t>
  </si>
  <si>
    <t>State &amp; Federal Unemployment Coverage</t>
  </si>
  <si>
    <t>Total</t>
  </si>
  <si>
    <t>Hospital Name</t>
  </si>
  <si>
    <t>CMS ID #</t>
  </si>
  <si>
    <t>Name</t>
  </si>
  <si>
    <t>Email</t>
  </si>
  <si>
    <t>Phone</t>
  </si>
  <si>
    <t>Title</t>
  </si>
  <si>
    <t xml:space="preserve">Clinicians </t>
  </si>
  <si>
    <t>Karen Teague</t>
  </si>
  <si>
    <t>Associate Director, Program Analytics</t>
  </si>
  <si>
    <t>Schedules to be completed:</t>
  </si>
  <si>
    <t>Scope of Clinician Services:</t>
  </si>
  <si>
    <t>Data Period:</t>
  </si>
  <si>
    <t>Population Health</t>
  </si>
  <si>
    <t>Maryland HSCRC- Annual Filing Modernization - Clinician Cost Supplemental Schedule Workbook</t>
  </si>
  <si>
    <t>Schedule Term</t>
  </si>
  <si>
    <t>Community Practice</t>
  </si>
  <si>
    <t>Licensed Physicians, Oral Surgeons, and Advanced Practice Providers (see below)</t>
  </si>
  <si>
    <t>Other List Below:</t>
  </si>
  <si>
    <t>to</t>
  </si>
  <si>
    <t>Data Definitions and Support</t>
  </si>
  <si>
    <t>Workmen's Compensation Insurance</t>
  </si>
  <si>
    <t>Scope</t>
  </si>
  <si>
    <t>Total Clinician Administration Compensation</t>
  </si>
  <si>
    <t>Independent Contractor by Hospital</t>
  </si>
  <si>
    <t>Total Clinician Employee Benefits Expenses</t>
  </si>
  <si>
    <t>The following schedules should be completed:</t>
  </si>
  <si>
    <t xml:space="preserve">Clinician Cost - Supplemental Schedule - Summary </t>
  </si>
  <si>
    <t xml:space="preserve">FICA,  Benefits </t>
  </si>
  <si>
    <t>Other Payroll Related Employee Benefits</t>
  </si>
  <si>
    <t>Other Employee Benefits (Non Payroll Related)</t>
  </si>
  <si>
    <t>karen.teague@maryland.gov</t>
  </si>
  <si>
    <t>HSCRC Contact for Questions</t>
  </si>
  <si>
    <t>hscrc.annual@maryland.gov</t>
  </si>
  <si>
    <t>Subsidy / Stipend / Guarantee Paid by Hospital</t>
  </si>
  <si>
    <t>a</t>
  </si>
  <si>
    <t>b</t>
  </si>
  <si>
    <t>c</t>
  </si>
  <si>
    <t>d</t>
  </si>
  <si>
    <t>e</t>
  </si>
  <si>
    <t>f</t>
  </si>
  <si>
    <t>g</t>
  </si>
  <si>
    <t>h</t>
  </si>
  <si>
    <t>k</t>
  </si>
  <si>
    <t>l</t>
  </si>
  <si>
    <t>m</t>
  </si>
  <si>
    <t xml:space="preserve">j </t>
  </si>
  <si>
    <t>i =a+b+d+e+f+g</t>
  </si>
  <si>
    <t>j =c+h</t>
  </si>
  <si>
    <t>Hospital  Data Contact:</t>
  </si>
  <si>
    <t>Salaries, Wages &amp; Other Compensation Paid by Hospital</t>
  </si>
  <si>
    <t>Allocated Cost of  Hospital Clinician Employee Benefits</t>
  </si>
  <si>
    <t>Allocated Clinician Employee Benefits</t>
  </si>
  <si>
    <t>Supervision of Residents</t>
  </si>
  <si>
    <t xml:space="preserve"> Benefits</t>
  </si>
  <si>
    <t>Clinician Cost in Hospital Administration</t>
  </si>
  <si>
    <t>All cells which have a Hospital value of zero (0) should by reported as (0)</t>
  </si>
  <si>
    <t>All physician and Advanced Practice Provider (APP) services provided to Hospital patients and any other service for which the Hospital is financially responsible for Clinician compensation.</t>
  </si>
  <si>
    <t>Medicare Advantage</t>
  </si>
  <si>
    <t>Medicaid</t>
  </si>
  <si>
    <t>Paid FTEs</t>
  </si>
  <si>
    <t>Hospital  Executive Approving:</t>
  </si>
  <si>
    <t>All cells which are deemed by the Hospital as not applicable should be left BLANK</t>
  </si>
  <si>
    <t>Anesthesiology: Pain Management</t>
  </si>
  <si>
    <t>Cardiology: Electrophysiology</t>
  </si>
  <si>
    <t>Cardiology: Invasive</t>
  </si>
  <si>
    <t>Cardiology: Invasive-Interventional</t>
  </si>
  <si>
    <t>Cardiology: Noninvasive</t>
  </si>
  <si>
    <t>Clinical Pharmacology</t>
  </si>
  <si>
    <t>Critical Care: Intensivist</t>
  </si>
  <si>
    <t>Dermatology: Mohs Surgery</t>
  </si>
  <si>
    <t>Endocrinology/Metabolism</t>
  </si>
  <si>
    <t>Family Medicine (with OB)</t>
  </si>
  <si>
    <t>Family Medicine (without OB)</t>
  </si>
  <si>
    <t>Family Medicine: Ambulatory Only (No Inpatient Work)</t>
  </si>
  <si>
    <t>Family Medicine: Sports Medicine</t>
  </si>
  <si>
    <t>Family Medicine: Urgent Care</t>
  </si>
  <si>
    <t>Gastroenterology: Hepatology</t>
  </si>
  <si>
    <t>Genetics</t>
  </si>
  <si>
    <t>Geriatrics</t>
  </si>
  <si>
    <t>Hematology/Oncology: Oncology (Only)</t>
  </si>
  <si>
    <t>Internal Medicine: Ambulatory Only (No Inpatient Work)</t>
  </si>
  <si>
    <t>Internal Medicine: General</t>
  </si>
  <si>
    <t>Neurology: Epilepsy/EEG</t>
  </si>
  <si>
    <t>Neurology: Neuromuscular</t>
  </si>
  <si>
    <t>Neurology: Stroke Medicine</t>
  </si>
  <si>
    <t>OB/GYN: Gynecological Oncology</t>
  </si>
  <si>
    <t>OB/GYN: Gynecology (Only)</t>
  </si>
  <si>
    <t>OB/GYN: Maternal and Fetal Medicine</t>
  </si>
  <si>
    <t>OB/GYN: Reproductive Endocrinology</t>
  </si>
  <si>
    <t>OB/GYN: Urogynecology</t>
  </si>
  <si>
    <t>Obstetrics/Gynecology: General</t>
  </si>
  <si>
    <t>Occupational Medicine</t>
  </si>
  <si>
    <t>Ophthalmology: Corneal and Refractive Surgery</t>
  </si>
  <si>
    <t>Ophthalmology: Glaucoma</t>
  </si>
  <si>
    <t>Ophthalmology: Neurology</t>
  </si>
  <si>
    <t>Ophthalmology: Oculoplastic and Reconstructive Surgery</t>
  </si>
  <si>
    <t>Ophthalmology: Retina</t>
  </si>
  <si>
    <t>Orthopedic (Nonsurgical)</t>
  </si>
  <si>
    <t>Orthopedic Surgery: Foot and Ankle</t>
  </si>
  <si>
    <t>Orthopedic Surgery: General</t>
  </si>
  <si>
    <t>Orthopedic Surgery: Hand</t>
  </si>
  <si>
    <t>Orthopedic Surgery: Hip and Joint</t>
  </si>
  <si>
    <t>Orthopedic Surgery: Oncology</t>
  </si>
  <si>
    <t>Orthopedic Surgery: Shoulder/Elbow</t>
  </si>
  <si>
    <t>Orthopedic Surgery: Spine</t>
  </si>
  <si>
    <t>Orthopedic Surgery: Sports Medicine</t>
  </si>
  <si>
    <t>Orthopedic Surgery: Trauma</t>
  </si>
  <si>
    <t>Otorhinolaryngology</t>
  </si>
  <si>
    <t>Pain Management: Nonanesthesia</t>
  </si>
  <si>
    <t>Pathology: Anatomic and Clinical</t>
  </si>
  <si>
    <t>Pediatrics: Adolescent Medicine</t>
  </si>
  <si>
    <t>Pediatrics: Gastroenterology</t>
  </si>
  <si>
    <t>Pediatrics: General</t>
  </si>
  <si>
    <t>Physiatry (Physical Medicine and Rehabilitation)</t>
  </si>
  <si>
    <t>Psychiatry: Addiction Medicine</t>
  </si>
  <si>
    <t>Psychiatry: Chemical Dependency</t>
  </si>
  <si>
    <t>Psychiatry: Child and Adolescent</t>
  </si>
  <si>
    <t>Psychiatry: Forensic</t>
  </si>
  <si>
    <t>Psychiatry: General</t>
  </si>
  <si>
    <t>Psychiatry: Geriatric</t>
  </si>
  <si>
    <t>Pulmonary Medicine: Critical Care</t>
  </si>
  <si>
    <t>Pulmonary Medicine: General</t>
  </si>
  <si>
    <t>Pulmonary Medicine: General and Critical Care</t>
  </si>
  <si>
    <t>Radiology: Diagnostic</t>
  </si>
  <si>
    <t>Radiology: Interventional</t>
  </si>
  <si>
    <t>Radiology: Neurological</t>
  </si>
  <si>
    <t>Radiology: Nuclear Medicine</t>
  </si>
  <si>
    <t>Surgery: Bariatric</t>
  </si>
  <si>
    <t>Surgery: Breast</t>
  </si>
  <si>
    <t>Surgery: Cardiovascular</t>
  </si>
  <si>
    <t>Surgery: Colon and Rectal</t>
  </si>
  <si>
    <t>Surgery: Endocrine</t>
  </si>
  <si>
    <t>Surgery: Endovascular (Primary)</t>
  </si>
  <si>
    <t>Surgery: General</t>
  </si>
  <si>
    <t>Surgery: Neurological</t>
  </si>
  <si>
    <t>Surgery: Oncology</t>
  </si>
  <si>
    <t>Surgery: Oral</t>
  </si>
  <si>
    <t>Surgery: Plastic and Reconstruction</t>
  </si>
  <si>
    <t>Surgery: Plastic and Reconstruction-Hand</t>
  </si>
  <si>
    <t>Surgery: Thoracic (Primary)</t>
  </si>
  <si>
    <t>Surgery: Transplant</t>
  </si>
  <si>
    <t>Surgery: Transplant-Heart</t>
  </si>
  <si>
    <t>Surgery: Transplant-Heart/Lung</t>
  </si>
  <si>
    <t>Surgery: Transplant-Kidney</t>
  </si>
  <si>
    <t>Surgery: Transplant-Liver</t>
  </si>
  <si>
    <t>Surgery: Trauma</t>
  </si>
  <si>
    <t>Surgery: Trauma-Burn</t>
  </si>
  <si>
    <t>Surgery: Vascular (Primary)</t>
  </si>
  <si>
    <t>Specialty #</t>
  </si>
  <si>
    <t>MGMA Specialty</t>
  </si>
  <si>
    <t>Primary Care</t>
  </si>
  <si>
    <t>Hospice/Palliative Care</t>
  </si>
  <si>
    <t>Pediatrics: Hospitalist</t>
  </si>
  <si>
    <t>Hospitalist: Family Medicine</t>
  </si>
  <si>
    <t>Pediatrics: Hospitalist-Internal Medicine</t>
  </si>
  <si>
    <t>Hospitalist: Internal Medicine</t>
  </si>
  <si>
    <t>Pediatrics: Internal Medicine</t>
  </si>
  <si>
    <t>Hospitalist: Nocturnist</t>
  </si>
  <si>
    <t>Pediatrics: Sports Medicine</t>
  </si>
  <si>
    <t>Hospitalist: OB/GYN</t>
  </si>
  <si>
    <t>Pediatrics: Urgent Care Urgent Care</t>
  </si>
  <si>
    <t>Surgical Specialist</t>
  </si>
  <si>
    <t>Pediatrics: Otorhinolaryngology</t>
  </si>
  <si>
    <t>Anesthesiology: Cardiology</t>
  </si>
  <si>
    <t>Pediatrics: Plastic and Reconstructive Surgery</t>
  </si>
  <si>
    <t>Pediatrics: Urology</t>
  </si>
  <si>
    <t>Nephrology: Transplant</t>
  </si>
  <si>
    <t>Podiatry: Surgery-Foot and Ankle</t>
  </si>
  <si>
    <t>OB/GYN: Minimally Invasive Gynecologic Surgery</t>
  </si>
  <si>
    <t>Podiatry: Surgery-Forefoot Only</t>
  </si>
  <si>
    <t>Pathology: Surgical</t>
  </si>
  <si>
    <t>Pediatrics: Cardiovascular Surgery</t>
  </si>
  <si>
    <t>Pediatrics: Neurosurgery</t>
  </si>
  <si>
    <t>Pediatrics: Ophthalmology</t>
  </si>
  <si>
    <t>Pediatrics: Orthopedic Surgery</t>
  </si>
  <si>
    <t>Nonsurgical Specialist</t>
  </si>
  <si>
    <t>Allergy/Immunology</t>
  </si>
  <si>
    <t>Dentistry</t>
  </si>
  <si>
    <t>Bariatrics (Nonsurgical)/Obesity Medicine</t>
  </si>
  <si>
    <t>Dermatology: Dermatopathology</t>
  </si>
  <si>
    <t>Pediatrics: Dermatology</t>
  </si>
  <si>
    <t>Pediatrics: Emergency Medicine</t>
  </si>
  <si>
    <t>Hyperbaric Medicine/Wound Care</t>
  </si>
  <si>
    <t>Pediatrics: Endocrinology</t>
  </si>
  <si>
    <t>Pediatrics: Genetics</t>
  </si>
  <si>
    <t>Pediatrics: Hematology/Oncology</t>
  </si>
  <si>
    <t>Pediatrics: Infectious Disease</t>
  </si>
  <si>
    <t>Neurology: Neurocritical Care</t>
  </si>
  <si>
    <t>Pediatrics: Neonatal Medicine</t>
  </si>
  <si>
    <t>Pediatrics: Nephrology</t>
  </si>
  <si>
    <t>Pediatrics: Neurology</t>
  </si>
  <si>
    <t>Pediatrics: Pulmonology</t>
  </si>
  <si>
    <t>Pediatrics: Radiology</t>
  </si>
  <si>
    <t>Pediatrics: Rheumatology</t>
  </si>
  <si>
    <t>Podiatry: General</t>
  </si>
  <si>
    <t>Pathology: Anatomic</t>
  </si>
  <si>
    <t>Pathology: Anatomic-Autopsy</t>
  </si>
  <si>
    <t>Pathology: Anatomic-Cytopathology</t>
  </si>
  <si>
    <t>Pathology: Anatomic-Neuropathology</t>
  </si>
  <si>
    <t>Pathology: Anatomic-Renal</t>
  </si>
  <si>
    <t>Pathology: Clinical</t>
  </si>
  <si>
    <t>Pathology: Clinical-Hematopathology</t>
  </si>
  <si>
    <t>Pathology: Clinical-Transfusion Medicine</t>
  </si>
  <si>
    <t>Pediatrics: Allergy/Immunology</t>
  </si>
  <si>
    <t>Pediatrics: Anesthesiology</t>
  </si>
  <si>
    <t>Pediatrics: Bone Marrow Transplant</t>
  </si>
  <si>
    <t>Pediatrics: Cardiology</t>
  </si>
  <si>
    <t>Pediatrics: Child Development</t>
  </si>
  <si>
    <t>Pediatrics: Clinical and Lab Immunology</t>
  </si>
  <si>
    <t>Pediatrics: Critical Care/Intensivist</t>
  </si>
  <si>
    <t>A. Hospital Identification:</t>
  </si>
  <si>
    <t>B. General Instructions:</t>
  </si>
  <si>
    <t>C. Resources:</t>
  </si>
  <si>
    <t>Instruction Notes:</t>
  </si>
  <si>
    <t>Please write out the hospital name.  Do not use acronyms or shortened versions.</t>
  </si>
  <si>
    <r>
      <rPr>
        <b/>
        <sz val="11"/>
        <color rgb="FF00B050"/>
        <rFont val="Wingdings"/>
        <charset val="2"/>
      </rPr>
      <t>þ</t>
    </r>
    <r>
      <rPr>
        <b/>
        <sz val="11"/>
        <color theme="1"/>
        <rFont val="Wingdings"/>
        <charset val="2"/>
      </rPr>
      <t xml:space="preserve"> </t>
    </r>
    <r>
      <rPr>
        <b/>
        <sz val="11"/>
        <color theme="1"/>
        <rFont val="Aptos Narrow"/>
        <family val="2"/>
        <scheme val="minor"/>
      </rPr>
      <t xml:space="preserve">Schedule 1B. </t>
    </r>
    <r>
      <rPr>
        <sz val="11"/>
        <color theme="1"/>
        <rFont val="Aptos Narrow"/>
        <family val="2"/>
        <scheme val="minor"/>
      </rPr>
      <t>Independent Clinicians/ Clinician Groups Contracted by Hospital</t>
    </r>
  </si>
  <si>
    <r>
      <rPr>
        <b/>
        <sz val="11"/>
        <color rgb="FF00B050"/>
        <rFont val="Wingdings"/>
        <charset val="2"/>
      </rPr>
      <t>þ</t>
    </r>
    <r>
      <rPr>
        <b/>
        <sz val="11"/>
        <color theme="1"/>
        <rFont val="Wingdings"/>
        <charset val="2"/>
      </rPr>
      <t xml:space="preserve"> </t>
    </r>
    <r>
      <rPr>
        <b/>
        <sz val="11"/>
        <color theme="1"/>
        <rFont val="Aptos Narrow"/>
        <family val="2"/>
        <scheme val="minor"/>
      </rPr>
      <t xml:space="preserve">Schedule 1C. </t>
    </r>
    <r>
      <rPr>
        <sz val="11"/>
        <color theme="1"/>
        <rFont val="Aptos Narrow"/>
        <family val="2"/>
        <scheme val="minor"/>
      </rPr>
      <t xml:space="preserve">Clinicians/ Clinician Groups Contracted via Related Party Entity </t>
    </r>
  </si>
  <si>
    <r>
      <rPr>
        <b/>
        <sz val="11"/>
        <color rgb="FF00B050"/>
        <rFont val="Wingdings"/>
        <charset val="2"/>
      </rPr>
      <t>þ</t>
    </r>
    <r>
      <rPr>
        <b/>
        <sz val="11"/>
        <color theme="1"/>
        <rFont val="Wingdings"/>
        <charset val="2"/>
      </rPr>
      <t xml:space="preserve"> </t>
    </r>
    <r>
      <rPr>
        <b/>
        <sz val="11"/>
        <color theme="1"/>
        <rFont val="Aptos Narrow"/>
        <family val="2"/>
        <scheme val="minor"/>
      </rPr>
      <t xml:space="preserve">Schedule 3. </t>
    </r>
    <r>
      <rPr>
        <sz val="11"/>
        <color theme="1"/>
        <rFont val="Aptos Narrow"/>
        <family val="2"/>
        <scheme val="minor"/>
      </rPr>
      <t xml:space="preserve">  Clinician Benefits Expenses</t>
    </r>
  </si>
  <si>
    <t>Please do not use "N/A" for any cell completion.</t>
  </si>
  <si>
    <r>
      <rPr>
        <b/>
        <sz val="11"/>
        <color rgb="FF00B050"/>
        <rFont val="Wingdings"/>
        <charset val="2"/>
      </rPr>
      <t>þ</t>
    </r>
    <r>
      <rPr>
        <b/>
        <sz val="11"/>
        <color theme="1"/>
        <rFont val="Wingdings"/>
        <charset val="2"/>
      </rPr>
      <t xml:space="preserve"> </t>
    </r>
    <r>
      <rPr>
        <b/>
        <sz val="11"/>
        <color theme="1"/>
        <rFont val="Aptos Narrow"/>
        <family val="2"/>
        <scheme val="minor"/>
      </rPr>
      <t xml:space="preserve">Schedule 1A. </t>
    </r>
    <r>
      <rPr>
        <sz val="11"/>
        <color theme="1"/>
        <rFont val="Aptos Narrow"/>
        <family val="2"/>
        <scheme val="minor"/>
      </rPr>
      <t>Clinicians Employed by Hospital</t>
    </r>
  </si>
  <si>
    <t>Please email Karen if you have any questions about how to complete the schedule.</t>
  </si>
  <si>
    <t>Please include the name of the person who we should follow up with if there are questions about the data submitted. Include an extension # with the phone number, if applicable.</t>
  </si>
  <si>
    <t>Please include the name of the executive who has approved this submission. Include an extension # with the phone number, if applicable.</t>
  </si>
  <si>
    <t>SUBMISSION DUE DATE:</t>
  </si>
  <si>
    <t>Data Template Version:</t>
  </si>
  <si>
    <t>SUBMIT VIA EMAIL TO:</t>
  </si>
  <si>
    <r>
      <t xml:space="preserve">See further instructions on the </t>
    </r>
    <r>
      <rPr>
        <b/>
        <sz val="11"/>
        <color theme="3" tint="0.249977111117893"/>
        <rFont val="Aptos Narrow"/>
        <family val="2"/>
        <scheme val="minor"/>
      </rPr>
      <t>B. Data Definitions</t>
    </r>
    <r>
      <rPr>
        <sz val="11"/>
        <color theme="3" tint="0.249977111117893"/>
        <rFont val="Aptos Narrow"/>
        <family val="2"/>
        <scheme val="minor"/>
      </rPr>
      <t xml:space="preserve"> tab in this workbook.</t>
    </r>
  </si>
  <si>
    <t>Total Contractual Fees Paid by Hospital</t>
  </si>
  <si>
    <t>Physician In-Hospital Service</t>
  </si>
  <si>
    <t>Physician &amp; APP - Population Health Service</t>
  </si>
  <si>
    <t>Physician &amp; APP - Community Practice</t>
  </si>
  <si>
    <t>Physician - Supervision of Residents &amp; Research</t>
  </si>
  <si>
    <t>Metric</t>
  </si>
  <si>
    <t>APP - In-Hospital Service</t>
  </si>
  <si>
    <t>Employed by Hospital     
(Y/N)</t>
  </si>
  <si>
    <t>Independent Contract by Hospital     
(Y/N)</t>
  </si>
  <si>
    <t>Contracted via Related Entity  
(Y/N)</t>
  </si>
  <si>
    <t>Instructions:</t>
  </si>
  <si>
    <r>
      <rPr>
        <b/>
        <sz val="10"/>
        <color theme="9" tint="-0.249977111117893"/>
        <rFont val="Arial"/>
        <family val="2"/>
      </rPr>
      <t>Physician &amp; APP:</t>
    </r>
    <r>
      <rPr>
        <b/>
        <sz val="10"/>
        <color theme="1"/>
        <rFont val="Arial"/>
        <family val="2"/>
      </rPr>
      <t xml:space="preserve">
Community Practice
</t>
    </r>
    <r>
      <rPr>
        <b/>
        <i/>
        <sz val="10"/>
        <color rgb="FFFF0000"/>
        <rFont val="Arial"/>
        <family val="2"/>
      </rPr>
      <t xml:space="preserve">
Paid FTEs</t>
    </r>
  </si>
  <si>
    <r>
      <rPr>
        <b/>
        <sz val="10"/>
        <color theme="9" tint="-0.249977111117893"/>
        <rFont val="Arial"/>
        <family val="2"/>
      </rPr>
      <t>Physician</t>
    </r>
    <r>
      <rPr>
        <b/>
        <sz val="10"/>
        <color theme="1"/>
        <rFont val="Arial"/>
        <family val="2"/>
      </rPr>
      <t xml:space="preserve">:
Resident Supervision &amp; Research
</t>
    </r>
    <r>
      <rPr>
        <b/>
        <i/>
        <sz val="10"/>
        <color rgb="FFFF0000"/>
        <rFont val="Arial"/>
        <family val="2"/>
      </rPr>
      <t xml:space="preserve">
Paid FTEs</t>
    </r>
  </si>
  <si>
    <r>
      <rPr>
        <b/>
        <sz val="10"/>
        <color theme="9" tint="-0.249977111117893"/>
        <rFont val="Arial"/>
        <family val="2"/>
      </rPr>
      <t>APP:</t>
    </r>
    <r>
      <rPr>
        <b/>
        <sz val="10"/>
        <color theme="1"/>
        <rFont val="Arial"/>
        <family val="2"/>
      </rPr>
      <t xml:space="preserve">
In-Hospital Service
</t>
    </r>
    <r>
      <rPr>
        <b/>
        <i/>
        <sz val="10"/>
        <color rgb="FFFF0000"/>
        <rFont val="Arial"/>
        <family val="2"/>
      </rPr>
      <t xml:space="preserve">
Paid FTEs</t>
    </r>
  </si>
  <si>
    <r>
      <rPr>
        <b/>
        <sz val="10"/>
        <color theme="9" tint="-0.249977111117893"/>
        <rFont val="Arial"/>
        <family val="2"/>
      </rPr>
      <t>APP:</t>
    </r>
    <r>
      <rPr>
        <b/>
        <sz val="10"/>
        <color theme="1"/>
        <rFont val="Arial"/>
        <family val="2"/>
      </rPr>
      <t xml:space="preserve">
Hospital On-Call &amp; Stand By 
</t>
    </r>
    <r>
      <rPr>
        <b/>
        <i/>
        <sz val="10"/>
        <color rgb="FFFF0000"/>
        <rFont val="Arial"/>
        <family val="2"/>
      </rPr>
      <t>Scheduled Hours per 7-day week</t>
    </r>
  </si>
  <si>
    <r>
      <t xml:space="preserve">
Total Clinician 
</t>
    </r>
    <r>
      <rPr>
        <b/>
        <i/>
        <sz val="10"/>
        <color rgb="FFFF0000"/>
        <rFont val="Arial"/>
        <family val="2"/>
      </rPr>
      <t>Paid FTEs</t>
    </r>
  </si>
  <si>
    <r>
      <t xml:space="preserve">
Total Clinician On Call &amp; Stand By 
</t>
    </r>
    <r>
      <rPr>
        <b/>
        <i/>
        <sz val="10"/>
        <color theme="1"/>
        <rFont val="Arial"/>
        <family val="2"/>
      </rPr>
      <t xml:space="preserve">
</t>
    </r>
    <r>
      <rPr>
        <b/>
        <i/>
        <sz val="10"/>
        <color rgb="FFFF0000"/>
        <rFont val="Arial"/>
        <family val="2"/>
      </rPr>
      <t>Scheduled Hours Per 7-day Week</t>
    </r>
  </si>
  <si>
    <r>
      <rPr>
        <b/>
        <sz val="10"/>
        <color theme="9" tint="-0.249977111117893"/>
        <rFont val="Arial"/>
        <family val="2"/>
      </rPr>
      <t>Physician:</t>
    </r>
    <r>
      <rPr>
        <b/>
        <sz val="10"/>
        <color theme="1"/>
        <rFont val="Arial"/>
        <family val="2"/>
      </rPr>
      <t xml:space="preserve">
In-Hospital Service</t>
    </r>
    <r>
      <rPr>
        <b/>
        <i/>
        <sz val="10"/>
        <color theme="1"/>
        <rFont val="Arial"/>
        <family val="2"/>
      </rPr>
      <t xml:space="preserve">
</t>
    </r>
    <r>
      <rPr>
        <b/>
        <i/>
        <sz val="10"/>
        <color rgb="FFFF0000"/>
        <rFont val="Arial"/>
        <family val="2"/>
      </rPr>
      <t xml:space="preserve">
Paid FTEs</t>
    </r>
  </si>
  <si>
    <r>
      <rPr>
        <b/>
        <sz val="10"/>
        <color theme="9" tint="-0.249977111117893"/>
        <rFont val="Arial"/>
        <family val="2"/>
      </rPr>
      <t>Physician:</t>
    </r>
    <r>
      <rPr>
        <b/>
        <sz val="10"/>
        <color theme="1"/>
        <rFont val="Arial"/>
        <family val="2"/>
      </rPr>
      <t xml:space="preserve">
Hospital On Call &amp; Stand By</t>
    </r>
    <r>
      <rPr>
        <b/>
        <i/>
        <sz val="10"/>
        <color theme="1"/>
        <rFont val="Arial"/>
        <family val="2"/>
      </rPr>
      <t xml:space="preserve">
</t>
    </r>
    <r>
      <rPr>
        <b/>
        <i/>
        <sz val="10"/>
        <color rgb="FFFF0000"/>
        <rFont val="Arial"/>
        <family val="2"/>
      </rPr>
      <t>Scheduled Hours per 7-day week</t>
    </r>
  </si>
  <si>
    <r>
      <rPr>
        <b/>
        <sz val="10"/>
        <color theme="9" tint="-0.249977111117893"/>
        <rFont val="Arial"/>
        <family val="2"/>
      </rPr>
      <t>Physician &amp; APP:</t>
    </r>
    <r>
      <rPr>
        <b/>
        <sz val="10"/>
        <color theme="1"/>
        <rFont val="Arial"/>
        <family val="2"/>
      </rPr>
      <t xml:space="preserve">
Population Health Services
</t>
    </r>
    <r>
      <rPr>
        <b/>
        <i/>
        <sz val="10"/>
        <color rgb="FFFF0000"/>
        <rFont val="Arial"/>
        <family val="2"/>
      </rPr>
      <t xml:space="preserve">
Paid FTEs</t>
    </r>
  </si>
  <si>
    <t>Schedule 1C. Clinicians/ Clinician Groups Contracted via Related Party Entity  (RPE)</t>
  </si>
  <si>
    <t xml:space="preserve">Net Revenue Received by Hospital </t>
  </si>
  <si>
    <r>
      <rPr>
        <b/>
        <sz val="12"/>
        <rFont val="Aptos Narrow"/>
        <family val="2"/>
        <scheme val="minor"/>
      </rPr>
      <t>Administration Responsibility</t>
    </r>
    <r>
      <rPr>
        <b/>
        <sz val="11"/>
        <rFont val="Aptos Narrow"/>
        <family val="2"/>
        <scheme val="minor"/>
      </rPr>
      <t xml:space="preserve">
</t>
    </r>
    <r>
      <rPr>
        <b/>
        <sz val="9"/>
        <rFont val="Aptos Narrow"/>
        <family val="2"/>
        <scheme val="minor"/>
      </rPr>
      <t>(Not Reported on Schedule 1A., 1B or 1C)</t>
    </r>
  </si>
  <si>
    <t>Other: (specify)</t>
  </si>
  <si>
    <t>#</t>
  </si>
  <si>
    <r>
      <t xml:space="preserve">Specialty
</t>
    </r>
    <r>
      <rPr>
        <b/>
        <sz val="8"/>
        <rFont val="Arial"/>
        <family val="2"/>
      </rPr>
      <t>(MGMA Specialty)</t>
    </r>
  </si>
  <si>
    <t>MGMA Specialty List</t>
  </si>
  <si>
    <r>
      <t xml:space="preserve">Includes Hospital recognized and supported </t>
    </r>
    <r>
      <rPr>
        <b/>
        <sz val="10"/>
        <rFont val="Arial"/>
        <family val="2"/>
      </rPr>
      <t>clinical research</t>
    </r>
    <r>
      <rPr>
        <sz val="10"/>
        <rFont val="Arial"/>
        <family val="2"/>
      </rPr>
      <t xml:space="preserve"> (the comprehensive study of the safety and effectiveness of the most promising advances in patient care) and </t>
    </r>
    <r>
      <rPr>
        <b/>
        <sz val="10"/>
        <rFont val="Arial"/>
        <family val="2"/>
      </rPr>
      <t>laboratory</t>
    </r>
    <r>
      <rPr>
        <sz val="10"/>
        <rFont val="Arial"/>
        <family val="2"/>
      </rPr>
      <t xml:space="preserve"> </t>
    </r>
    <r>
      <rPr>
        <b/>
        <sz val="10"/>
        <rFont val="Arial"/>
        <family val="2"/>
      </rPr>
      <t>research</t>
    </r>
    <r>
      <rPr>
        <sz val="10"/>
        <rFont val="Arial"/>
        <family val="2"/>
      </rPr>
      <t xml:space="preserve"> (involves people who volunteer to help researchers better understand medicine and health.</t>
    </r>
  </si>
  <si>
    <t>PC</t>
  </si>
  <si>
    <t>SS</t>
  </si>
  <si>
    <t>NS</t>
  </si>
  <si>
    <t>Roll Up</t>
  </si>
  <si>
    <t>Code</t>
  </si>
  <si>
    <t>Grouping (see MGMA Specialty List Tab)</t>
  </si>
  <si>
    <t>Date:</t>
  </si>
  <si>
    <t>Totals</t>
  </si>
  <si>
    <t>Other: Schedule 1B - Contracted</t>
  </si>
  <si>
    <t>Other: Schedule 1A - Employed</t>
  </si>
  <si>
    <t>Other: Schedule 1C - Related Party Entity</t>
  </si>
  <si>
    <t>Commercial / Other</t>
  </si>
  <si>
    <t>Total Surgical Specialty (SS)</t>
  </si>
  <si>
    <t>Total Non-Surgical Specialty (NS)</t>
  </si>
  <si>
    <t>Total Primary Care (PC)</t>
  </si>
  <si>
    <t>SAMPLE DATA</t>
  </si>
  <si>
    <t>Sample MGMA Specialty</t>
  </si>
  <si>
    <t>(from Instruction worksheet)</t>
  </si>
  <si>
    <t>Note:</t>
  </si>
  <si>
    <t>Amount
(in '000s)</t>
  </si>
  <si>
    <t>(in '000s)</t>
  </si>
  <si>
    <r>
      <t xml:space="preserve">Hospital Admin 
</t>
    </r>
    <r>
      <rPr>
        <b/>
        <i/>
        <sz val="11"/>
        <color rgb="FFFF0000"/>
        <rFont val="Aptos Narrow"/>
        <family val="2"/>
        <scheme val="minor"/>
      </rPr>
      <t>Paid FTEs</t>
    </r>
  </si>
  <si>
    <t>Medicare FFS</t>
  </si>
  <si>
    <t>Charity Care / Self Pay</t>
  </si>
  <si>
    <t>Number # (see MGMA Specialty List Tab)</t>
  </si>
  <si>
    <r>
      <rPr>
        <b/>
        <sz val="11"/>
        <color rgb="FFFF0000"/>
        <rFont val="Wingdings"/>
        <charset val="2"/>
      </rPr>
      <t>x</t>
    </r>
    <r>
      <rPr>
        <b/>
        <sz val="11"/>
        <color theme="1"/>
        <rFont val="Wingdings"/>
        <charset val="2"/>
      </rPr>
      <t xml:space="preserve"> </t>
    </r>
    <r>
      <rPr>
        <b/>
        <sz val="11"/>
        <color theme="1"/>
        <rFont val="Aptos Narrow"/>
        <family val="2"/>
        <scheme val="minor"/>
      </rPr>
      <t xml:space="preserve">Schedule 1. </t>
    </r>
    <r>
      <rPr>
        <sz val="11"/>
        <color theme="1"/>
        <rFont val="Aptos Narrow"/>
        <family val="2"/>
        <scheme val="minor"/>
      </rPr>
      <t>Clinician Cost - Supplemental Schedule Summary</t>
    </r>
  </si>
  <si>
    <t>Number # 
(see MGMA Specialty List Tab)</t>
  </si>
  <si>
    <t>Grouping 
(see MGMA Specialty List Tab)</t>
  </si>
  <si>
    <t>Summary of Schedules 1A + 1B+1C</t>
  </si>
  <si>
    <r>
      <rPr>
        <b/>
        <sz val="11"/>
        <color rgb="FF00B050"/>
        <rFont val="Wingdings"/>
        <charset val="2"/>
      </rPr>
      <t>þ</t>
    </r>
    <r>
      <rPr>
        <b/>
        <sz val="11"/>
        <rFont val="Wingdings"/>
        <charset val="2"/>
      </rPr>
      <t xml:space="preserve"> </t>
    </r>
    <r>
      <rPr>
        <b/>
        <sz val="11"/>
        <rFont val="Aptos Narrow"/>
        <family val="2"/>
        <scheme val="minor"/>
      </rPr>
      <t xml:space="preserve">Schedule 1D. </t>
    </r>
    <r>
      <rPr>
        <sz val="11"/>
        <rFont val="Aptos Narrow"/>
        <family val="2"/>
        <scheme val="minor"/>
      </rPr>
      <t>Offsetting Net professional Fees -</t>
    </r>
    <r>
      <rPr>
        <b/>
        <sz val="11"/>
        <rFont val="Aptos Narrow"/>
        <family val="2"/>
        <scheme val="minor"/>
      </rPr>
      <t xml:space="preserve"> </t>
    </r>
    <r>
      <rPr>
        <sz val="11"/>
        <rFont val="Aptos Narrow"/>
        <family val="2"/>
        <scheme val="minor"/>
      </rPr>
      <t>Payor Mix</t>
    </r>
  </si>
  <si>
    <t xml:space="preserve">An independent contractor serves under the terms of a binding agreement between the Hospital and the contractor. Even though the contractor or group may work for the hospital, the staff member(s) are not employee(s). </t>
  </si>
  <si>
    <t>A related party entity is an entity which can exercise control or significant influence over the management or operating policies of another entity, to the extent that one of the entities is, or may be prevented from, fully pursuing its own separate interests.
Examples of related entity transactions include transactions between (1) parent and its subsidiaries; (2) subsidiaries of a common parent; (3) an entity and trusts for the benefit or employees, that are managed by or under the trusteeship of the entities’ management; (4) an entity and its principal owners, management, or members of their immediate families; (5) affiliates (an entity that, directly or indirectly through one or more intermediaries, controls, is controlled by, or is under common control of another entity); and (6) an entity and joint venture whose participants include the entity or a related entity.</t>
  </si>
  <si>
    <t>See tab titled "MGMA Specialty List"</t>
  </si>
  <si>
    <t>All fees paid by the Hospital in accordance with the binding agreement between the Hospital and the contractor.</t>
  </si>
  <si>
    <r>
      <t xml:space="preserve">Net revenue earned (consistent with accrual based Generally Accepted Accounting </t>
    </r>
    <r>
      <rPr>
        <sz val="10"/>
        <color theme="1"/>
        <rFont val="Arial"/>
        <family val="2"/>
      </rPr>
      <t>Principles</t>
    </r>
    <r>
      <rPr>
        <sz val="10"/>
        <rFont val="Arial"/>
        <family val="2"/>
      </rPr>
      <t>) relating to Clinician professional services to individual patients and billed and collected by the Hospital as specified in the arrangement with the Hospital.</t>
    </r>
  </si>
  <si>
    <t>Hospital employed or contracted clinical service conducted outside the Hospital facility in a community-based setting.</t>
  </si>
  <si>
    <t>Clinical Research</t>
  </si>
  <si>
    <t>Clinician time arranged by the Hospital in accordance with ACGME requirements, which is spent providing oversight, teaching and evaluation of the Hospital's residents at different stages of the resident's training, considering various levels of knowledge and skills.</t>
  </si>
  <si>
    <t>Number 
(see MGMA Specialty List Tab)</t>
  </si>
  <si>
    <t>Sample Data
(in '000s)</t>
  </si>
  <si>
    <t>Maryland HSCRC- Annual Filing Modernization - Clinician Employee Benefits Expense</t>
  </si>
  <si>
    <t>List can be searched in the filtering capability for each column.</t>
  </si>
  <si>
    <t>Maryland HSCRC- Annual Filing Modernization - MGMA Specialty List</t>
  </si>
  <si>
    <t>Schedule 1D. Offsetting Net Professional Fees - Payor Mix</t>
  </si>
  <si>
    <t>Total 
Schedule 1 Clinician Costs</t>
  </si>
  <si>
    <t>Category</t>
  </si>
  <si>
    <t>All June 30 fiscal year hospitals should utilize the twelve (12) months ended June 30, 2024 information to complete this schedule. 
Hospitals maintaining a December 31 fiscal year should report data for the twelve (12) months ended December 31, 2024.</t>
  </si>
  <si>
    <r>
      <rPr>
        <b/>
        <sz val="11"/>
        <color rgb="FF00B050"/>
        <rFont val="Wingdings"/>
        <charset val="2"/>
      </rPr>
      <t>þ</t>
    </r>
    <r>
      <rPr>
        <b/>
        <sz val="11"/>
        <color theme="1"/>
        <rFont val="Wingdings"/>
        <charset val="2"/>
      </rPr>
      <t xml:space="preserve"> </t>
    </r>
    <r>
      <rPr>
        <b/>
        <sz val="11"/>
        <color theme="1"/>
        <rFont val="Aptos Narrow"/>
        <family val="2"/>
        <scheme val="minor"/>
      </rPr>
      <t>Schedule 2.</t>
    </r>
    <r>
      <rPr>
        <sz val="11"/>
        <color theme="1"/>
        <rFont val="Aptos Narrow"/>
        <family val="2"/>
        <scheme val="minor"/>
      </rPr>
      <t xml:space="preserve">   Clinician Cost in Hospital Administration &amp; Support Services Costs</t>
    </r>
    <r>
      <rPr>
        <sz val="11"/>
        <color theme="1"/>
        <rFont val="Aptos Narrow"/>
        <family val="2"/>
        <charset val="2"/>
        <scheme val="minor"/>
      </rPr>
      <t xml:space="preserve"> </t>
    </r>
  </si>
  <si>
    <t>Numeric Format:</t>
  </si>
  <si>
    <t>When to use "0" or leave blank:</t>
  </si>
  <si>
    <t>All monetary amounts should be entered as thousands of dollars, no decimal point.</t>
  </si>
  <si>
    <t>Example:  $2,000,000 should be entered as $2,000</t>
  </si>
  <si>
    <t>All FTEs and average hours per week should be entered to one decimal point.</t>
  </si>
  <si>
    <t>Example:  Twelve and one-half FTEs should be entered as 12.5</t>
  </si>
  <si>
    <t xml:space="preserve">All data should be entered as a positive value.  </t>
  </si>
  <si>
    <t>Please do not enter any numbers with a negative value.</t>
  </si>
  <si>
    <r>
      <rPr>
        <b/>
        <sz val="11"/>
        <color theme="3" tint="0.249977111117893"/>
        <rFont val="Aptos Narrow"/>
        <family val="2"/>
        <scheme val="minor"/>
      </rPr>
      <t xml:space="preserve">Schedule 1 </t>
    </r>
    <r>
      <rPr>
        <sz val="11"/>
        <color theme="3" tint="0.249977111117893"/>
        <rFont val="Aptos Narrow"/>
        <family val="2"/>
        <scheme val="minor"/>
      </rPr>
      <t>is a cumulative summary.  This schedule will load via formulas using data recorded on the subsequent schedules.
A searchable list of specialties from the MGMA list is available on the sheet titled "MGMA Specialty List".</t>
    </r>
  </si>
  <si>
    <t>Please complete all cells highlighted in Yellow throughout this workbook</t>
  </si>
  <si>
    <t>Clinician Support Services Net Cost</t>
  </si>
  <si>
    <t>DATA PERIOD:</t>
  </si>
  <si>
    <r>
      <rPr>
        <b/>
        <sz val="10"/>
        <color theme="9" tint="-0.249977111117893"/>
        <rFont val="Arial"/>
        <family val="2"/>
      </rPr>
      <t>Physician &amp; APP:</t>
    </r>
    <r>
      <rPr>
        <b/>
        <sz val="10"/>
        <color theme="9" tint="-0.499984740745262"/>
        <rFont val="Arial"/>
        <family val="2"/>
      </rPr>
      <t xml:space="preserve">
</t>
    </r>
    <r>
      <rPr>
        <b/>
        <sz val="10"/>
        <color theme="1"/>
        <rFont val="Arial"/>
        <family val="2"/>
      </rPr>
      <t xml:space="preserve">
Hospital Department Admin &amp; Supervision</t>
    </r>
    <r>
      <rPr>
        <b/>
        <i/>
        <sz val="10"/>
        <color theme="1"/>
        <rFont val="Arial"/>
        <family val="2"/>
      </rPr>
      <t xml:space="preserve">  </t>
    </r>
    <r>
      <rPr>
        <b/>
        <sz val="10"/>
        <color theme="1"/>
        <rFont val="Arial"/>
        <family val="2"/>
      </rPr>
      <t>&amp; Employee Health Services</t>
    </r>
    <r>
      <rPr>
        <b/>
        <i/>
        <sz val="10"/>
        <color rgb="FFFF0000"/>
        <rFont val="Arial"/>
        <family val="2"/>
      </rPr>
      <t xml:space="preserve"> 
Paid FTEs</t>
    </r>
  </si>
  <si>
    <t xml:space="preserve">Surgery: Pediatrics </t>
  </si>
  <si>
    <t>NOTE:</t>
  </si>
  <si>
    <t>You MUST add a Grouping identifier in column C to include in totals.</t>
  </si>
  <si>
    <t>Add: 
PC, NS, or SS</t>
  </si>
  <si>
    <t>Other Offsetting Revenues &amp; Awards</t>
  </si>
  <si>
    <t>Data entered here should be consistent with Schedule 1A (column m), 1B (column l)  and Schedule 1C (column l)</t>
  </si>
  <si>
    <t>Chief Clinical Officer</t>
  </si>
  <si>
    <t>Other (please list):</t>
  </si>
  <si>
    <t>Pension and Retirement, including Employer Match</t>
  </si>
  <si>
    <t>Tuition Reimbursement</t>
  </si>
  <si>
    <t>Schedule 3. Clinician Employee Benefits Expenses</t>
  </si>
  <si>
    <t>Maryland HSCRC- Annual Filing Modernization - Clinician Support Services Net Cost</t>
  </si>
  <si>
    <t>1. Total Fiscal Year Expenses</t>
  </si>
  <si>
    <t>A.</t>
  </si>
  <si>
    <t>B.</t>
  </si>
  <si>
    <t>Schedule 4. Clinician Support Services Net Cost as per Annual Filing ("AF")</t>
  </si>
  <si>
    <t>Regulated Hospital Services (AF: Schedule P3)</t>
  </si>
  <si>
    <t>Unregulated (AF: Schedules UR6 and UR8) Total Base Year Adjusted:</t>
  </si>
  <si>
    <t>Clinician Support Services</t>
  </si>
  <si>
    <t>Total Clinician Support Services Net Cost</t>
  </si>
  <si>
    <t>Hospital Administration</t>
  </si>
  <si>
    <t>1. Wages, Salaries &amp; Fringe Benefits</t>
  </si>
  <si>
    <t>2. Other Expenses</t>
  </si>
  <si>
    <t>3. Total Expenses</t>
  </si>
  <si>
    <t>4. Total Revenues</t>
  </si>
  <si>
    <t>Allocation %</t>
  </si>
  <si>
    <t>i=e+f+g +h</t>
  </si>
  <si>
    <t>Group Health, Vision and Dental Insurance</t>
  </si>
  <si>
    <t>Providers</t>
  </si>
  <si>
    <t xml:space="preserve">A person on the payroll of the Hospital who is subject to the will and control of an employer with respect to what they do and how they do it. </t>
  </si>
  <si>
    <t>Hospital expenses incurred in connection with employment of Physicians and APPs: FICA, State &amp; Federal Unemployment Coverage, Group Health Insurance, Group Life Insurance, Pension and Retirement, Workmen's Compensation Insurance, Other Payroll Related Employee Benefits, Employee Benefits (Non-Payroll Related). Allocation by specialty based on paid FTEs. See Data Schedule 3.</t>
  </si>
  <si>
    <r>
      <rPr>
        <u/>
        <sz val="10"/>
        <rFont val="Arial"/>
        <family val="2"/>
      </rPr>
      <t>Subsidy or Stipend</t>
    </r>
    <r>
      <rPr>
        <sz val="10"/>
        <rFont val="Arial"/>
        <family val="2"/>
      </rPr>
      <t xml:space="preserve"> - Pre-determined fixed amount to subsidize the clinician's or group's shortfall in professional fee collections relative to their cost. 
</t>
    </r>
    <r>
      <rPr>
        <u/>
        <sz val="10"/>
        <rFont val="Arial"/>
        <family val="2"/>
      </rPr>
      <t xml:space="preserve">Guarantee </t>
    </r>
    <r>
      <rPr>
        <sz val="10"/>
        <rFont val="Arial"/>
        <family val="2"/>
      </rPr>
      <t>- Report the total amount of charges billed (or payments received) for physicians professional services to individual patients guaranteed to the physician under the arrangement with the Hospital in the base year.</t>
    </r>
  </si>
  <si>
    <t>This total shall include paid time of Clinician employees and contractors of the hospital and its subsidiaries. Paid time includes time associated with vacation, sick leave, holidays, personal leave and overtime. The total shall not include hours identifiable with retroactive pay, advance pay or severance pay; nor should it include unrestricted on call or call back hours.  (Hours paid for salaried or exempt employees should be the number of weeks in the primary period multiplied by 40 hours. A fulltime Clinician FTE should equal 2,080 hours)</t>
  </si>
  <si>
    <t>Physician &amp; APP - Hospital On Call and Stand By</t>
  </si>
  <si>
    <t>Pre-arranged block of time for being immediately available (within a defined maximum distance of the Hospital) to engage in diagnosis or treatment of identifiable patients or to provide on-site coverage when requested.</t>
  </si>
  <si>
    <t>Amount of Hospital and Related Party paid time which physicians spent engaged in diagnosis or treatment of identifiable patients "at the Hospital".</t>
  </si>
  <si>
    <t>Amount of Hospital and Related Party paid time spent by physicians and APPs in support of the Hospital's Population Health initiatives (i.e. strategy, advisory, planning, oversight). Does not include Clinician professional services to individual patients.</t>
  </si>
  <si>
    <t>Amount of Hospital and Related Party paid time spent by physicians and APPs in managing and delivering patient care outside the Hospital, within a hospital-owned or contracted medical practice.</t>
  </si>
  <si>
    <t>Amount of Hospital and Related Partypaid time spent in supervising ACGME Residents &amp; Fellows and conducting Hospital-sponsored research.</t>
  </si>
  <si>
    <t>Amount of Hospital and Related Party paid time spent by APPs documenting and caring for patients.</t>
  </si>
  <si>
    <t>Payment for work determined by a fixed amount per period of time, hourly rate for hours worked, and other service payments. Also includes conditional payments to a clinician or group based on performance defined by contract terms or at the Hospital's discretion.</t>
  </si>
  <si>
    <t>Physician - Hospital Department Admin &amp; Supervision  &amp; Employee Health Services</t>
  </si>
  <si>
    <t>Amount of Hospital and Related Party paid time spent by physicians while carrying out the role of being in charge of a specific function or department within the Hospital. As such, these individuals are responsible for setting and achieving the goals of their department, overseeing the performance and development of their employees, and making decisions that affect their function or department. Additionally, include paid time spent by physicians in the hospital's Employee Health Services department.</t>
  </si>
  <si>
    <t>See Tab D.- Hospital employed or contracted clinician service used to lead, manage, and/or advise in efforts to address Population Health improvement.</t>
  </si>
  <si>
    <t>Estimated / Scheduled number of hours of On Call and Stand By Clinician support required by the Hospital over a typical 7-day period.</t>
  </si>
  <si>
    <r>
      <t xml:space="preserve">Salaries, Wages &amp; Other Compensation Paid by Hospital
</t>
    </r>
    <r>
      <rPr>
        <b/>
        <sz val="10"/>
        <color rgb="FFFF0000"/>
        <rFont val="Arial"/>
        <family val="2"/>
      </rPr>
      <t>(in '000s)</t>
    </r>
  </si>
  <si>
    <r>
      <t xml:space="preserve">Allocated Cost of  Clinician Employee Benefits
</t>
    </r>
    <r>
      <rPr>
        <b/>
        <sz val="10"/>
        <color rgb="FFFF0000"/>
        <rFont val="Arial"/>
        <family val="2"/>
      </rPr>
      <t>(in '000s)</t>
    </r>
  </si>
  <si>
    <r>
      <t xml:space="preserve"> Offsetting Net Professional Fees and Other Revenues Received by Hospital
</t>
    </r>
    <r>
      <rPr>
        <b/>
        <sz val="10"/>
        <color rgb="FFFF0000"/>
        <rFont val="Arial"/>
        <family val="2"/>
      </rPr>
      <t>(in '000s)</t>
    </r>
  </si>
  <si>
    <r>
      <t xml:space="preserve">Total Contractual Fees Paid by Hospital
</t>
    </r>
    <r>
      <rPr>
        <b/>
        <sz val="10"/>
        <color rgb="FFFF0000"/>
        <rFont val="Arial"/>
        <family val="2"/>
      </rPr>
      <t>(in '000s)</t>
    </r>
  </si>
  <si>
    <r>
      <t xml:space="preserve">Subsidies / Stipends / Guarantees Paid
</t>
    </r>
    <r>
      <rPr>
        <b/>
        <sz val="10"/>
        <color rgb="FFFF0000"/>
        <rFont val="Arial"/>
        <family val="2"/>
      </rPr>
      <t>(in 000's)</t>
    </r>
  </si>
  <si>
    <t>Net Revenues</t>
  </si>
  <si>
    <r>
      <t xml:space="preserve">Total Salaries &amp; Wages Paid by Hospital
</t>
    </r>
    <r>
      <rPr>
        <b/>
        <sz val="11"/>
        <color rgb="FFFF0000"/>
        <rFont val="Aptos Narrow"/>
        <family val="2"/>
      </rPr>
      <t>(in '000s)</t>
    </r>
  </si>
  <si>
    <r>
      <t xml:space="preserve">Contractual Fees &amp; Incentives Paid by Hospital
</t>
    </r>
    <r>
      <rPr>
        <b/>
        <sz val="11"/>
        <color rgb="FFFF0000"/>
        <rFont val="Aptos Narrow"/>
        <family val="2"/>
        <scheme val="minor"/>
      </rPr>
      <t>(in '000s)</t>
    </r>
  </si>
  <si>
    <r>
      <t xml:space="preserve">Stipend Paid by Hospital
</t>
    </r>
    <r>
      <rPr>
        <b/>
        <sz val="11"/>
        <color rgb="FFFF0000"/>
        <rFont val="Aptos Narrow"/>
        <family val="2"/>
        <scheme val="minor"/>
      </rPr>
      <t>(in '000s)</t>
    </r>
  </si>
  <si>
    <t>Y</t>
  </si>
  <si>
    <t>N</t>
  </si>
  <si>
    <t>Clinical FTE</t>
  </si>
  <si>
    <t>Offsetting Net Professional Fees Received by Hospital</t>
  </si>
  <si>
    <r>
      <t xml:space="preserve">Remuneration    
 </t>
    </r>
    <r>
      <rPr>
        <b/>
        <sz val="10"/>
        <rFont val="Aptos Narrow"/>
        <family val="2"/>
        <scheme val="minor"/>
      </rPr>
      <t>(Not Reported in Schedule 1A. 1B. Or 1C.)</t>
    </r>
  </si>
  <si>
    <t>Pediatric-Nonsurgical Specialist</t>
  </si>
  <si>
    <t>Pediatrics: Hospitalist-Internal Medicine &amp; General</t>
  </si>
  <si>
    <t>Pediatric Surgery</t>
  </si>
  <si>
    <t>Other Pediatric Sub-specialties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</si>
</sst>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4" formatCode="_(&quot;$&quot;* #,##0.00_);_(&quot;$&quot;* \(#,##0.00\);_(&quot;$&quot;* &quot;-&quot;??_);_(@_)"/>
    <numFmt numFmtId="43" formatCode="_(* #,##0.00_);_(* \(#,##0.00\);_(* &quot;-&quot;??_);_(@_)"/>
    <numFmt numFmtId="164" formatCode="_(&quot;$&quot;* #,##0_);_(&quot;$&quot;* \(#,##0\);_(&quot;$&quot;* &quot;-&quot;??_);_(@_)"/>
    <numFmt numFmtId="165" formatCode="_(* #,##0.0_);_(* \(#,##0.0\);_(* &quot;-&quot;??_);_(@_)"/>
    <numFmt numFmtId="166" formatCode="0.0"/>
    <numFmt numFmtId="167" formatCode="_(* #,##0_);_(* \(#,##0\);_(* &quot;-&quot;??_);_(@_)"/>
    <numFmt numFmtId="168" formatCode="0."/>
    <numFmt numFmtId="169" formatCode="[$-409]mmmm\ d\,\ yyyy;@"/>
    <numFmt numFmtId="170" formatCode="[&lt;=9999999]###\-####;\(###\)\ ###\-####"/>
    <numFmt numFmtId="171" formatCode="0.0%"/>
  </numFmts>
  <fonts count="83">
    <font>
      <sz val="11"/>
      <color theme="1"/>
      <name val="Aptos Narrow"/>
      <family val="2"/>
      <scheme val="minor"/>
    </font>
    <font>
      <b/>
      <sz val="11"/>
      <color theme="1"/>
      <name val="Aptos Narrow"/>
      <family val="2"/>
      <scheme val="minor"/>
    </font>
    <font>
      <sz val="11"/>
      <color theme="1"/>
      <name val="Aptos Narrow"/>
      <family val="2"/>
      <scheme val="minor"/>
    </font>
    <font>
      <sz val="11"/>
      <color rgb="FFFF0000"/>
      <name val="Aptos Narrow"/>
      <family val="2"/>
      <scheme val="minor"/>
    </font>
    <font>
      <b/>
      <sz val="11"/>
      <color rgb="FFFF0000"/>
      <name val="Aptos Narrow"/>
      <family val="2"/>
      <scheme val="minor"/>
    </font>
    <font>
      <b/>
      <sz val="12"/>
      <color theme="1"/>
      <name val="Aptos Narrow"/>
      <family val="2"/>
      <scheme val="minor"/>
    </font>
    <font>
      <sz val="10"/>
      <color indexed="8"/>
      <name val="Arial"/>
      <family val="2"/>
    </font>
    <font>
      <sz val="11"/>
      <color indexed="8"/>
      <name val="Calibri"/>
      <family val="2"/>
    </font>
    <font>
      <sz val="9.5"/>
      <color rgb="FF000000"/>
      <name val="Arial"/>
      <family val="2"/>
    </font>
    <font>
      <sz val="11"/>
      <name val="Aptos Narrow"/>
      <family val="2"/>
      <scheme val="minor"/>
    </font>
    <font>
      <b/>
      <sz val="14"/>
      <color theme="1"/>
      <name val="Aptos Narrow"/>
      <family val="2"/>
      <scheme val="minor"/>
    </font>
    <font>
      <b/>
      <sz val="11"/>
      <name val="Aptos Narrow"/>
      <family val="2"/>
      <scheme val="minor"/>
    </font>
    <font>
      <b/>
      <sz val="10"/>
      <color theme="0"/>
      <name val="Arial"/>
      <family val="2"/>
    </font>
    <font>
      <sz val="10"/>
      <color theme="1"/>
      <name val="Arial"/>
      <family val="2"/>
    </font>
    <font>
      <b/>
      <sz val="10"/>
      <color theme="1"/>
      <name val="Arial"/>
      <family val="2"/>
    </font>
    <font>
      <b/>
      <sz val="10"/>
      <name val="Arial"/>
      <family val="2"/>
    </font>
    <font>
      <sz val="10"/>
      <name val="Arial"/>
      <family val="2"/>
    </font>
    <font>
      <b/>
      <i/>
      <sz val="10"/>
      <color theme="1"/>
      <name val="Arial"/>
      <family val="2"/>
    </font>
    <font>
      <b/>
      <sz val="11"/>
      <color indexed="8"/>
      <name val="Calibri"/>
      <family val="2"/>
    </font>
    <font>
      <b/>
      <sz val="9"/>
      <color theme="1"/>
      <name val="Arial"/>
      <family val="2"/>
    </font>
    <font>
      <sz val="9"/>
      <color theme="1"/>
      <name val="Arial"/>
      <family val="2"/>
    </font>
    <font>
      <b/>
      <sz val="12"/>
      <color theme="1"/>
      <name val="Arial"/>
      <family val="2"/>
    </font>
    <font>
      <sz val="12"/>
      <color theme="1"/>
      <name val="Arial"/>
      <family val="2"/>
    </font>
    <font>
      <b/>
      <sz val="14"/>
      <name val="Aptos Narrow"/>
      <family val="2"/>
      <scheme val="minor"/>
    </font>
    <font>
      <b/>
      <sz val="8"/>
      <name val="Arial"/>
      <family val="2"/>
    </font>
    <font>
      <u/>
      <sz val="11"/>
      <color theme="10"/>
      <name val="Aptos Narrow"/>
      <family val="2"/>
      <scheme val="minor"/>
    </font>
    <font>
      <b/>
      <sz val="11"/>
      <color rgb="FF000000"/>
      <name val="Aptos Narrow"/>
      <family val="2"/>
      <scheme val="minor"/>
    </font>
    <font>
      <sz val="11"/>
      <color rgb="FF000000"/>
      <name val="Aptos Narrow"/>
      <family val="2"/>
      <scheme val="minor"/>
    </font>
    <font>
      <b/>
      <sz val="11"/>
      <color theme="1"/>
      <name val="Aptos Narrow"/>
      <family val="2"/>
    </font>
    <font>
      <b/>
      <sz val="18"/>
      <color theme="1"/>
      <name val="Aptos Narrow"/>
      <family val="2"/>
      <scheme val="minor"/>
    </font>
    <font>
      <b/>
      <sz val="18"/>
      <color theme="1"/>
      <name val="Aptos Narrow"/>
      <family val="2"/>
    </font>
    <font>
      <sz val="11"/>
      <color rgb="FFFF0000"/>
      <name val="Times New Roman"/>
      <family val="1"/>
    </font>
    <font>
      <sz val="10"/>
      <color rgb="FFFF0000"/>
      <name val="Aptos Narrow"/>
      <family val="2"/>
      <scheme val="minor"/>
    </font>
    <font>
      <sz val="11"/>
      <color rgb="FF00B050"/>
      <name val="Times New Roman"/>
      <family val="1"/>
    </font>
    <font>
      <b/>
      <sz val="14"/>
      <color theme="1"/>
      <name val="Arial"/>
      <family val="2"/>
    </font>
    <font>
      <b/>
      <sz val="16"/>
      <color theme="1"/>
      <name val="Aptos Narrow"/>
      <family val="2"/>
      <scheme val="minor"/>
    </font>
    <font>
      <u/>
      <sz val="10"/>
      <name val="Arial"/>
      <family val="2"/>
    </font>
    <font>
      <sz val="18"/>
      <color theme="1"/>
      <name val="Aptos Narrow"/>
      <family val="2"/>
      <scheme val="minor"/>
    </font>
    <font>
      <sz val="16"/>
      <color theme="1"/>
      <name val="Aptos Narrow"/>
      <family val="2"/>
      <scheme val="minor"/>
    </font>
    <font>
      <sz val="14"/>
      <color theme="1"/>
      <name val="Aptos Narrow"/>
      <family val="2"/>
      <scheme val="minor"/>
    </font>
    <font>
      <b/>
      <sz val="10"/>
      <color rgb="FFFF0000"/>
      <name val="Aptos Narrow"/>
      <family val="2"/>
      <scheme val="minor"/>
    </font>
    <font>
      <sz val="11"/>
      <color rgb="FFFF0000"/>
      <name val="Arial"/>
      <family val="2"/>
    </font>
    <font>
      <sz val="11"/>
      <color rgb="FFFF0000"/>
      <name val="Aptos"/>
      <family val="2"/>
    </font>
    <font>
      <sz val="10"/>
      <color rgb="FFFF0000"/>
      <name val="Arial"/>
      <family val="2"/>
    </font>
    <font>
      <b/>
      <sz val="10"/>
      <color rgb="FFFF0000"/>
      <name val="Arial"/>
      <family val="2"/>
    </font>
    <font>
      <b/>
      <i/>
      <sz val="10"/>
      <color rgb="FFFF0000"/>
      <name val="Arial"/>
      <family val="2"/>
    </font>
    <font>
      <b/>
      <sz val="18"/>
      <color rgb="FFFF0000"/>
      <name val="Aptos Narrow"/>
      <family val="2"/>
      <scheme val="minor"/>
    </font>
    <font>
      <sz val="10"/>
      <name val="&quot;proxima-nova&quot;"/>
      <family val="2"/>
    </font>
    <font>
      <sz val="12"/>
      <color rgb="FF000000"/>
      <name val="Calibri"/>
      <family val="2"/>
    </font>
    <font>
      <b/>
      <sz val="11"/>
      <color theme="3" tint="0.249977111117893"/>
      <name val="Aptos Narrow"/>
      <family val="2"/>
      <scheme val="minor"/>
    </font>
    <font>
      <sz val="11"/>
      <color theme="3" tint="0.249977111117893"/>
      <name val="Aptos Narrow"/>
      <family val="2"/>
      <scheme val="minor"/>
    </font>
    <font>
      <b/>
      <sz val="11"/>
      <color theme="1"/>
      <name val="Wingdings"/>
      <charset val="2"/>
    </font>
    <font>
      <sz val="11"/>
      <color theme="1"/>
      <name val="Aptos Narrow"/>
      <family val="2"/>
      <charset val="2"/>
      <scheme val="minor"/>
    </font>
    <font>
      <b/>
      <sz val="11"/>
      <color rgb="FFFF0000"/>
      <name val="Wingdings"/>
      <charset val="2"/>
    </font>
    <font>
      <b/>
      <sz val="11"/>
      <name val="Wingdings"/>
      <charset val="2"/>
    </font>
    <font>
      <b/>
      <sz val="11"/>
      <color rgb="FF00B050"/>
      <name val="Wingdings"/>
      <charset val="2"/>
    </font>
    <font>
      <i/>
      <sz val="11"/>
      <color theme="1"/>
      <name val="Aptos Narrow"/>
      <family val="2"/>
      <scheme val="minor"/>
    </font>
    <font>
      <b/>
      <sz val="14"/>
      <color theme="3" tint="0.249977111117893"/>
      <name val="Aptos Narrow"/>
      <family val="2"/>
      <scheme val="minor"/>
    </font>
    <font>
      <b/>
      <sz val="10"/>
      <color theme="9" tint="-0.499984740745262"/>
      <name val="Arial"/>
      <family val="2"/>
    </font>
    <font>
      <b/>
      <sz val="10"/>
      <color theme="9" tint="-0.249977111117893"/>
      <name val="Arial"/>
      <family val="2"/>
    </font>
    <font>
      <b/>
      <sz val="10"/>
      <name val="Aptos Narrow"/>
      <family val="2"/>
      <scheme val="minor"/>
    </font>
    <font>
      <b/>
      <sz val="12"/>
      <name val="Aptos Narrow"/>
      <family val="2"/>
      <scheme val="minor"/>
    </font>
    <font>
      <b/>
      <sz val="9"/>
      <name val="Aptos Narrow"/>
      <family val="2"/>
      <scheme val="minor"/>
    </font>
    <font>
      <b/>
      <sz val="11"/>
      <name val="Aptos Narrow"/>
      <family val="2"/>
      <charset val="2"/>
      <scheme val="minor"/>
    </font>
    <font>
      <i/>
      <sz val="11"/>
      <name val="Aptos Narrow"/>
      <family val="2"/>
      <scheme val="minor"/>
    </font>
    <font>
      <sz val="10"/>
      <color rgb="FF000000"/>
      <name val="Arial"/>
      <family val="2"/>
    </font>
    <font>
      <sz val="9"/>
      <name val="Arial"/>
      <family val="2"/>
    </font>
    <font>
      <b/>
      <sz val="18"/>
      <name val="Aptos Narrow"/>
      <family val="2"/>
      <scheme val="minor"/>
    </font>
    <font>
      <b/>
      <sz val="16"/>
      <name val="Aptos Narrow"/>
      <family val="2"/>
      <scheme val="minor"/>
    </font>
    <font>
      <b/>
      <i/>
      <sz val="11"/>
      <color rgb="FFFF0000"/>
      <name val="Aptos Narrow"/>
      <family val="2"/>
      <scheme val="minor"/>
    </font>
    <font>
      <b/>
      <sz val="11"/>
      <color theme="0"/>
      <name val="Aptos Narrow"/>
      <family val="2"/>
      <scheme val="minor"/>
    </font>
    <font>
      <b/>
      <sz val="11"/>
      <color indexed="8"/>
      <name val="Aptos Narrow"/>
      <family val="2"/>
      <scheme val="minor"/>
    </font>
    <font>
      <sz val="14"/>
      <color indexed="8"/>
      <name val="Aptos Narrow"/>
      <family val="2"/>
      <scheme val="minor"/>
    </font>
    <font>
      <b/>
      <sz val="14"/>
      <color indexed="8"/>
      <name val="Aptos Narrow"/>
      <family val="2"/>
      <scheme val="minor"/>
    </font>
    <font>
      <sz val="12"/>
      <color theme="1"/>
      <name val="Aptos Narrow"/>
      <family val="2"/>
      <scheme val="minor"/>
    </font>
    <font>
      <b/>
      <sz val="12"/>
      <color rgb="FFFF0000"/>
      <name val="Arial"/>
      <family val="2"/>
    </font>
    <font>
      <i/>
      <sz val="11"/>
      <color theme="9" tint="-0.249977111117893"/>
      <name val="Aptos Narrow"/>
      <family val="2"/>
      <scheme val="minor"/>
    </font>
    <font>
      <b/>
      <sz val="9.5"/>
      <color rgb="FF000000"/>
      <name val="Arial"/>
      <family val="2"/>
    </font>
    <font>
      <b/>
      <sz val="9"/>
      <color rgb="FFFF0000"/>
      <name val="Aptos Narrow"/>
      <family val="2"/>
      <scheme val="minor"/>
    </font>
    <font>
      <b/>
      <sz val="11"/>
      <color rgb="FFFF0000"/>
      <name val="Aptos Narrow"/>
      <family val="2"/>
    </font>
    <font>
      <sz val="11"/>
      <color indexed="8"/>
      <name val="Aptos Narrow"/>
      <family val="2"/>
      <scheme val="minor"/>
    </font>
    <font>
      <sz val="11"/>
      <color theme="0"/>
      <name val="Aptos Narrow"/>
      <family val="2"/>
      <scheme val="minor"/>
    </font>
    <font>
      <sz val="10"/>
      <color theme="0"/>
      <name val="Arial"/>
      <family val="2"/>
    </font>
  </fonts>
  <fills count="18">
    <fill>
      <patternFill patternType="none"/>
    </fill>
    <fill>
      <patternFill patternType="gray125"/>
    </fill>
    <fill>
      <patternFill patternType="solid">
        <fgColor theme="5" tint="0.79998168889431442"/>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rgb="FFFFFFFF"/>
        <bgColor indexed="64"/>
      </patternFill>
    </fill>
    <fill>
      <patternFill patternType="solid">
        <fgColor theme="2" tint="-9.9978637043366805E-2"/>
        <bgColor indexed="64"/>
      </patternFill>
    </fill>
    <fill>
      <patternFill patternType="solid">
        <fgColor theme="0" tint="-0.14999847407452621"/>
        <bgColor indexed="64"/>
      </patternFill>
    </fill>
    <fill>
      <patternFill patternType="solid">
        <fgColor theme="3" tint="0.89999084444715716"/>
        <bgColor indexed="64"/>
      </patternFill>
    </fill>
    <fill>
      <patternFill patternType="solid">
        <fgColor rgb="FFFFFFCC"/>
        <bgColor indexed="64"/>
      </patternFill>
    </fill>
    <fill>
      <patternFill patternType="solid">
        <fgColor theme="2"/>
        <bgColor indexed="64"/>
      </patternFill>
    </fill>
    <fill>
      <patternFill patternType="solid">
        <fgColor rgb="FFC0E6F5"/>
        <bgColor indexed="64"/>
      </patternFill>
    </fill>
    <fill>
      <patternFill patternType="solid">
        <fgColor theme="0" tint="-0.249977111117893"/>
        <bgColor indexed="64"/>
      </patternFill>
    </fill>
    <fill>
      <patternFill patternType="solid">
        <fgColor theme="9" tint="-0.249977111117893"/>
        <bgColor indexed="64"/>
      </patternFill>
    </fill>
    <fill>
      <patternFill patternType="solid">
        <fgColor theme="8" tint="0.79998168889431442"/>
        <bgColor indexed="64"/>
      </patternFill>
    </fill>
    <fill>
      <patternFill patternType="solid">
        <fgColor theme="1"/>
        <bgColor indexed="64"/>
      </patternFill>
    </fill>
    <fill>
      <patternFill patternType="solid">
        <fgColor theme="0"/>
        <bgColor indexed="64"/>
      </patternFill>
    </fill>
    <fill>
      <patternFill patternType="solid">
        <fgColor rgb="FFB9E7A7"/>
        <bgColor indexed="64"/>
      </patternFill>
    </fill>
  </fills>
  <borders count="63">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medium">
        <color indexed="64"/>
      </left>
      <right style="thin">
        <color indexed="64"/>
      </right>
      <top style="thin">
        <color indexed="64"/>
      </top>
      <bottom style="thin">
        <color indexed="64"/>
      </bottom>
      <diagonal/>
    </border>
    <border>
      <left/>
      <right style="thin">
        <color indexed="64"/>
      </right>
      <top/>
      <bottom style="thin">
        <color indexed="64"/>
      </bottom>
      <diagonal/>
    </border>
    <border>
      <left/>
      <right style="medium">
        <color indexed="64"/>
      </right>
      <top style="medium">
        <color indexed="64"/>
      </top>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bottom style="double">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bottom style="double">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bottom/>
      <diagonal/>
    </border>
    <border>
      <left/>
      <right/>
      <top style="thin">
        <color indexed="64"/>
      </top>
      <bottom style="medium">
        <color indexed="64"/>
      </bottom>
      <diagonal/>
    </border>
    <border>
      <left/>
      <right/>
      <top/>
      <bottom style="thin">
        <color indexed="64"/>
      </bottom>
      <diagonal/>
    </border>
    <border>
      <left/>
      <right/>
      <top style="medium">
        <color indexed="64"/>
      </top>
      <bottom style="thin">
        <color indexed="64"/>
      </bottom>
      <diagonal/>
    </border>
    <border>
      <left/>
      <right style="medium">
        <color indexed="64"/>
      </right>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thin">
        <color indexed="64"/>
      </bottom>
      <diagonal/>
    </border>
    <border>
      <left style="medium">
        <color indexed="64"/>
      </left>
      <right style="medium">
        <color indexed="64"/>
      </right>
      <top/>
      <bottom style="thin">
        <color indexed="64"/>
      </bottom>
      <diagonal/>
    </border>
    <border>
      <left style="thin">
        <color indexed="64"/>
      </left>
      <right/>
      <top/>
      <bottom style="double">
        <color indexed="64"/>
      </bottom>
      <diagonal/>
    </border>
    <border>
      <left style="medium">
        <color indexed="64"/>
      </left>
      <right style="thin">
        <color indexed="64"/>
      </right>
      <top/>
      <bottom/>
      <diagonal/>
    </border>
    <border>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diagonal/>
    </border>
  </borders>
  <cellStyleXfs count="8">
    <xf numFmtId="0" fontId="0" fillId="0" borderId="0"/>
    <xf numFmtId="43" fontId="2" fillId="0" borderId="0" applyFont="0" applyFill="0" applyBorder="0" applyAlignment="0" applyProtection="0"/>
    <xf numFmtId="44" fontId="2" fillId="0" borderId="0" applyFont="0" applyFill="0" applyBorder="0" applyAlignment="0" applyProtection="0"/>
    <xf numFmtId="0" fontId="6" fillId="0" borderId="0"/>
    <xf numFmtId="0" fontId="6" fillId="0" borderId="0"/>
    <xf numFmtId="0" fontId="2" fillId="0" borderId="0"/>
    <xf numFmtId="0" fontId="25" fillId="0" borderId="0" applyNumberFormat="0" applyFill="0" applyBorder="0" applyAlignment="0" applyProtection="0"/>
    <xf numFmtId="9" fontId="2" fillId="0" borderId="0" applyFont="0" applyFill="0" applyBorder="0" applyAlignment="0" applyProtection="0"/>
  </cellStyleXfs>
  <cellXfs count="440">
    <xf numFmtId="0" fontId="0" fillId="0" borderId="0" xfId="0"/>
    <xf numFmtId="0" fontId="0" fillId="0" borderId="0" xfId="0" applyAlignment="1">
      <alignment horizontal="center"/>
    </xf>
    <xf numFmtId="0" fontId="1" fillId="0" borderId="0" xfId="0" applyFont="1"/>
    <xf numFmtId="0" fontId="0" fillId="0" borderId="1" xfId="0" applyBorder="1" applyAlignment="1">
      <alignment horizontal="center"/>
    </xf>
    <xf numFmtId="0" fontId="4" fillId="0" borderId="0" xfId="0" applyFont="1"/>
    <xf numFmtId="0" fontId="0" fillId="0" borderId="4" xfId="0" applyBorder="1" applyAlignment="1">
      <alignment horizontal="left"/>
    </xf>
    <xf numFmtId="0" fontId="1" fillId="2" borderId="1" xfId="0" applyFont="1" applyFill="1" applyBorder="1" applyAlignment="1">
      <alignment horizontal="center" wrapText="1"/>
    </xf>
    <xf numFmtId="0" fontId="1" fillId="3" borderId="1" xfId="0" applyFont="1" applyFill="1" applyBorder="1" applyAlignment="1">
      <alignment horizontal="center" wrapText="1"/>
    </xf>
    <xf numFmtId="0" fontId="0" fillId="0" borderId="13" xfId="0" applyBorder="1"/>
    <xf numFmtId="0" fontId="0" fillId="0" borderId="14" xfId="0" applyBorder="1"/>
    <xf numFmtId="0" fontId="13" fillId="0" borderId="0" xfId="0" applyFont="1"/>
    <xf numFmtId="0" fontId="13" fillId="0" borderId="0" xfId="0" applyFont="1" applyAlignment="1">
      <alignment vertical="top"/>
    </xf>
    <xf numFmtId="0" fontId="14" fillId="0" borderId="0" xfId="0" applyFont="1" applyAlignment="1">
      <alignment vertical="top"/>
    </xf>
    <xf numFmtId="0" fontId="14" fillId="0" borderId="0" xfId="0" applyFont="1" applyAlignment="1">
      <alignment horizontal="center"/>
    </xf>
    <xf numFmtId="0" fontId="0" fillId="0" borderId="18" xfId="0" applyBorder="1" applyAlignment="1">
      <alignment horizontal="left"/>
    </xf>
    <xf numFmtId="0" fontId="0" fillId="0" borderId="19" xfId="0" applyBorder="1" applyAlignment="1">
      <alignment horizontal="left"/>
    </xf>
    <xf numFmtId="0" fontId="0" fillId="0" borderId="19" xfId="0" applyBorder="1"/>
    <xf numFmtId="0" fontId="0" fillId="0" borderId="18" xfId="0" applyBorder="1"/>
    <xf numFmtId="0" fontId="0" fillId="0" borderId="13" xfId="0" applyBorder="1" applyAlignment="1">
      <alignment horizontal="center"/>
    </xf>
    <xf numFmtId="0" fontId="25" fillId="0" borderId="4" xfId="6" applyBorder="1"/>
    <xf numFmtId="0" fontId="21" fillId="4" borderId="6" xfId="0" applyFont="1" applyFill="1" applyBorder="1" applyAlignment="1">
      <alignment horizontal="center"/>
    </xf>
    <xf numFmtId="0" fontId="14" fillId="0" borderId="1" xfId="0" applyFont="1" applyBorder="1" applyAlignment="1">
      <alignment horizontal="center" vertical="center"/>
    </xf>
    <xf numFmtId="0" fontId="29" fillId="0" borderId="0" xfId="0" applyFont="1"/>
    <xf numFmtId="49" fontId="0" fillId="0" borderId="0" xfId="0" applyNumberFormat="1"/>
    <xf numFmtId="1" fontId="0" fillId="0" borderId="1" xfId="0" applyNumberFormat="1" applyBorder="1" applyAlignment="1">
      <alignment horizontal="center"/>
    </xf>
    <xf numFmtId="0" fontId="1" fillId="0" borderId="0" xfId="0" applyFont="1" applyAlignment="1">
      <alignment horizontal="center"/>
    </xf>
    <xf numFmtId="166" fontId="1" fillId="0" borderId="0" xfId="0" applyNumberFormat="1" applyFont="1"/>
    <xf numFmtId="164" fontId="1" fillId="0" borderId="0" xfId="2" applyNumberFormat="1" applyFont="1" applyBorder="1"/>
    <xf numFmtId="164" fontId="20" fillId="0" borderId="0" xfId="2" applyNumberFormat="1" applyFont="1" applyFill="1" applyBorder="1"/>
    <xf numFmtId="164" fontId="0" fillId="0" borderId="0" xfId="2" applyNumberFormat="1" applyFont="1" applyFill="1" applyBorder="1"/>
    <xf numFmtId="0" fontId="14" fillId="0" borderId="0" xfId="0" applyFont="1"/>
    <xf numFmtId="0" fontId="3" fillId="0" borderId="0" xfId="0" applyFont="1"/>
    <xf numFmtId="0" fontId="0" fillId="0" borderId="0" xfId="0" applyAlignment="1">
      <alignment horizontal="left"/>
    </xf>
    <xf numFmtId="0" fontId="9" fillId="0" borderId="0" xfId="0" applyFont="1"/>
    <xf numFmtId="167" fontId="20" fillId="0" borderId="0" xfId="1" applyNumberFormat="1" applyFont="1" applyFill="1" applyBorder="1"/>
    <xf numFmtId="164" fontId="1" fillId="0" borderId="0" xfId="2" applyNumberFormat="1" applyFont="1" applyFill="1" applyBorder="1"/>
    <xf numFmtId="1" fontId="0" fillId="0" borderId="0" xfId="0" applyNumberFormat="1" applyAlignment="1">
      <alignment horizontal="center"/>
    </xf>
    <xf numFmtId="0" fontId="21" fillId="0" borderId="0" xfId="0" applyFont="1" applyAlignment="1">
      <alignment horizontal="center"/>
    </xf>
    <xf numFmtId="0" fontId="22" fillId="0" borderId="0" xfId="0" applyFont="1"/>
    <xf numFmtId="0" fontId="30" fillId="0" borderId="0" xfId="0" applyFont="1" applyAlignment="1">
      <alignment horizontal="center" wrapText="1"/>
    </xf>
    <xf numFmtId="0" fontId="21" fillId="0" borderId="0" xfId="0" applyFont="1" applyAlignment="1">
      <alignment horizontal="center" wrapText="1"/>
    </xf>
    <xf numFmtId="0" fontId="14" fillId="0" borderId="0" xfId="0" applyFont="1" applyAlignment="1">
      <alignment horizontal="center" wrapText="1"/>
    </xf>
    <xf numFmtId="0" fontId="17" fillId="0" borderId="0" xfId="0" applyFont="1" applyAlignment="1">
      <alignment horizontal="center" wrapText="1"/>
    </xf>
    <xf numFmtId="0" fontId="15" fillId="0" borderId="0" xfId="0" applyFont="1" applyAlignment="1">
      <alignment horizontal="center" wrapText="1"/>
    </xf>
    <xf numFmtId="165" fontId="20" fillId="0" borderId="0" xfId="1" applyNumberFormat="1" applyFont="1" applyFill="1" applyBorder="1"/>
    <xf numFmtId="0" fontId="20" fillId="0" borderId="0" xfId="0" applyFont="1"/>
    <xf numFmtId="0" fontId="7" fillId="0" borderId="0" xfId="3" applyFont="1" applyAlignment="1">
      <alignment wrapText="1"/>
    </xf>
    <xf numFmtId="0" fontId="8" fillId="0" borderId="0" xfId="0" applyFont="1" applyAlignment="1">
      <alignment horizontal="left"/>
    </xf>
    <xf numFmtId="165" fontId="0" fillId="0" borderId="0" xfId="1" applyNumberFormat="1" applyFont="1" applyFill="1" applyBorder="1"/>
    <xf numFmtId="165" fontId="19" fillId="0" borderId="0" xfId="0" applyNumberFormat="1" applyFont="1"/>
    <xf numFmtId="164" fontId="19" fillId="0" borderId="0" xfId="0" applyNumberFormat="1" applyFont="1"/>
    <xf numFmtId="0" fontId="31" fillId="0" borderId="0" xfId="0" applyFont="1" applyAlignment="1">
      <alignment vertical="top" wrapText="1"/>
    </xf>
    <xf numFmtId="0" fontId="3" fillId="0" borderId="0" xfId="0" applyFont="1" applyAlignment="1">
      <alignment wrapText="1"/>
    </xf>
    <xf numFmtId="0" fontId="0" fillId="0" borderId="0" xfId="0" applyAlignment="1">
      <alignment vertical="top"/>
    </xf>
    <xf numFmtId="0" fontId="31" fillId="0" borderId="0" xfId="0" applyFont="1"/>
    <xf numFmtId="0" fontId="33" fillId="0" borderId="0" xfId="0" applyFont="1" applyAlignment="1">
      <alignment vertical="center" wrapText="1"/>
    </xf>
    <xf numFmtId="0" fontId="4" fillId="0" borderId="0" xfId="0" applyFont="1" applyAlignment="1">
      <alignment horizontal="center"/>
    </xf>
    <xf numFmtId="14" fontId="27" fillId="0" borderId="0" xfId="0" applyNumberFormat="1" applyFont="1" applyAlignment="1">
      <alignment horizontal="right" vertical="center"/>
    </xf>
    <xf numFmtId="0" fontId="27" fillId="0" borderId="0" xfId="0" applyFont="1" applyAlignment="1">
      <alignment horizontal="center" vertical="center"/>
    </xf>
    <xf numFmtId="0" fontId="10" fillId="0" borderId="0" xfId="0" applyFont="1"/>
    <xf numFmtId="0" fontId="37" fillId="0" borderId="0" xfId="0" applyFont="1" applyAlignment="1">
      <alignment horizontal="center"/>
    </xf>
    <xf numFmtId="0" fontId="37" fillId="0" borderId="0" xfId="0" applyFont="1"/>
    <xf numFmtId="0" fontId="35" fillId="0" borderId="0" xfId="0" applyFont="1"/>
    <xf numFmtId="0" fontId="38" fillId="0" borderId="0" xfId="0" applyFont="1"/>
    <xf numFmtId="0" fontId="39" fillId="0" borderId="0" xfId="0" applyFont="1"/>
    <xf numFmtId="165" fontId="20" fillId="7" borderId="1" xfId="1" applyNumberFormat="1" applyFont="1" applyFill="1" applyBorder="1"/>
    <xf numFmtId="0" fontId="41" fillId="0" borderId="0" xfId="0" applyFont="1" applyAlignment="1">
      <alignment vertical="center" wrapText="1"/>
    </xf>
    <xf numFmtId="0" fontId="42" fillId="0" borderId="0" xfId="0" applyFont="1" applyAlignment="1">
      <alignment horizontal="left" vertical="center" wrapText="1" indent="1"/>
    </xf>
    <xf numFmtId="0" fontId="14" fillId="0" borderId="0" xfId="0" applyFont="1" applyAlignment="1">
      <alignment horizontal="left"/>
    </xf>
    <xf numFmtId="0" fontId="1" fillId="2" borderId="1" xfId="0" applyFont="1" applyFill="1" applyBorder="1" applyAlignment="1">
      <alignment horizontal="center" vertical="center"/>
    </xf>
    <xf numFmtId="0" fontId="30" fillId="2" borderId="32" xfId="0" applyFont="1" applyFill="1" applyBorder="1" applyAlignment="1">
      <alignment horizontal="center" wrapText="1"/>
    </xf>
    <xf numFmtId="0" fontId="4" fillId="0" borderId="0" xfId="0" applyFont="1" applyAlignment="1">
      <alignment horizontal="center" wrapText="1"/>
    </xf>
    <xf numFmtId="0" fontId="11" fillId="0" borderId="0" xfId="0" applyFont="1"/>
    <xf numFmtId="0" fontId="44" fillId="0" borderId="1" xfId="0" applyFont="1" applyBorder="1" applyAlignment="1">
      <alignment horizontal="left" vertical="top"/>
    </xf>
    <xf numFmtId="0" fontId="47" fillId="5" borderId="1" xfId="0" applyFont="1" applyFill="1" applyBorder="1" applyAlignment="1">
      <alignment horizontal="left" vertical="center"/>
    </xf>
    <xf numFmtId="0" fontId="3" fillId="0" borderId="0" xfId="0" applyFont="1" applyAlignment="1">
      <alignment horizontal="left" vertical="center"/>
    </xf>
    <xf numFmtId="0" fontId="32" fillId="0" borderId="0" xfId="0" applyFont="1" applyAlignment="1">
      <alignment horizontal="left" vertical="center" indent="2"/>
    </xf>
    <xf numFmtId="0" fontId="0" fillId="0" borderId="0" xfId="0" applyAlignment="1">
      <alignment horizontal="left" wrapText="1"/>
    </xf>
    <xf numFmtId="168" fontId="0" fillId="0" borderId="0" xfId="0" applyNumberFormat="1"/>
    <xf numFmtId="0" fontId="0" fillId="0" borderId="0" xfId="0" applyAlignment="1">
      <alignment wrapText="1"/>
    </xf>
    <xf numFmtId="0" fontId="50" fillId="0" borderId="0" xfId="0" applyFont="1"/>
    <xf numFmtId="0" fontId="49" fillId="3" borderId="0" xfId="0" applyFont="1" applyFill="1"/>
    <xf numFmtId="0" fontId="4" fillId="3" borderId="0" xfId="0" applyFont="1" applyFill="1"/>
    <xf numFmtId="0" fontId="0" fillId="0" borderId="0" xfId="0" applyAlignment="1">
      <alignment horizontal="left" indent="3"/>
    </xf>
    <xf numFmtId="0" fontId="52" fillId="0" borderId="0" xfId="0" applyFont="1" applyAlignment="1">
      <alignment horizontal="left" indent="3"/>
    </xf>
    <xf numFmtId="0" fontId="0" fillId="3" borderId="0" xfId="0" applyFill="1"/>
    <xf numFmtId="0" fontId="56" fillId="0" borderId="0" xfId="0" applyFont="1"/>
    <xf numFmtId="0" fontId="1" fillId="8" borderId="0" xfId="0" applyFont="1" applyFill="1"/>
    <xf numFmtId="0" fontId="0" fillId="8" borderId="0" xfId="0" applyFill="1"/>
    <xf numFmtId="0" fontId="49" fillId="0" borderId="0" xfId="0" applyFont="1"/>
    <xf numFmtId="0" fontId="1" fillId="3" borderId="0" xfId="0" applyFont="1" applyFill="1"/>
    <xf numFmtId="0" fontId="50" fillId="0" borderId="0" xfId="0" applyFont="1" applyAlignment="1">
      <alignment horizontal="left" wrapText="1"/>
    </xf>
    <xf numFmtId="0" fontId="50" fillId="3" borderId="0" xfId="0" applyFont="1" applyFill="1"/>
    <xf numFmtId="0" fontId="50" fillId="8" borderId="0" xfId="0" applyFont="1" applyFill="1"/>
    <xf numFmtId="0" fontId="57" fillId="3" borderId="0" xfId="0" applyFont="1" applyFill="1"/>
    <xf numFmtId="0" fontId="23" fillId="0" borderId="0" xfId="0" applyFont="1"/>
    <xf numFmtId="0" fontId="16" fillId="0" borderId="1" xfId="0" applyFont="1" applyBorder="1" applyAlignment="1">
      <alignment vertical="center" wrapText="1"/>
    </xf>
    <xf numFmtId="0" fontId="14" fillId="4" borderId="8" xfId="0" applyFont="1" applyFill="1" applyBorder="1" applyAlignment="1">
      <alignment horizontal="center" vertical="top" wrapText="1"/>
    </xf>
    <xf numFmtId="0" fontId="14" fillId="4" borderId="9" xfId="0" applyFont="1" applyFill="1" applyBorder="1" applyAlignment="1">
      <alignment horizontal="center" vertical="top" wrapText="1"/>
    </xf>
    <xf numFmtId="0" fontId="14" fillId="4" borderId="22" xfId="0" applyFont="1" applyFill="1" applyBorder="1" applyAlignment="1">
      <alignment horizontal="center" vertical="top" wrapText="1"/>
    </xf>
    <xf numFmtId="0" fontId="46" fillId="0" borderId="0" xfId="0" applyFont="1" applyAlignment="1">
      <alignment wrapText="1"/>
    </xf>
    <xf numFmtId="0" fontId="11" fillId="2" borderId="8" xfId="0" applyFont="1" applyFill="1" applyBorder="1" applyAlignment="1">
      <alignment horizontal="center"/>
    </xf>
    <xf numFmtId="0" fontId="11" fillId="3" borderId="8" xfId="0" applyFont="1" applyFill="1" applyBorder="1" applyAlignment="1">
      <alignment horizontal="center" wrapText="1"/>
    </xf>
    <xf numFmtId="164" fontId="1" fillId="7" borderId="37" xfId="2" applyNumberFormat="1" applyFont="1" applyFill="1" applyBorder="1"/>
    <xf numFmtId="0" fontId="63" fillId="0" borderId="0" xfId="0" applyFont="1" applyAlignment="1">
      <alignment horizontal="left" indent="3"/>
    </xf>
    <xf numFmtId="168" fontId="9" fillId="0" borderId="0" xfId="0" applyNumberFormat="1" applyFont="1"/>
    <xf numFmtId="0" fontId="64" fillId="0" borderId="0" xfId="0" applyFont="1"/>
    <xf numFmtId="0" fontId="47" fillId="0" borderId="0" xfId="0" applyFont="1" applyAlignment="1">
      <alignment horizontal="left" vertical="center"/>
    </xf>
    <xf numFmtId="0" fontId="48" fillId="0" borderId="0" xfId="0" applyFont="1" applyAlignment="1">
      <alignment vertical="center" wrapText="1"/>
    </xf>
    <xf numFmtId="0" fontId="16" fillId="0" borderId="0" xfId="0" applyFont="1" applyAlignment="1">
      <alignment horizontal="left" vertical="center"/>
    </xf>
    <xf numFmtId="0" fontId="14" fillId="10" borderId="0" xfId="0" applyFont="1" applyFill="1"/>
    <xf numFmtId="0" fontId="65" fillId="0" borderId="0" xfId="0" applyFont="1" applyAlignment="1">
      <alignment vertical="center"/>
    </xf>
    <xf numFmtId="0" fontId="65" fillId="0" borderId="0" xfId="0" applyFont="1" applyAlignment="1">
      <alignment vertical="center" wrapText="1"/>
    </xf>
    <xf numFmtId="0" fontId="43" fillId="0" borderId="0" xfId="0" applyFont="1" applyAlignment="1">
      <alignment vertical="center" wrapText="1"/>
    </xf>
    <xf numFmtId="0" fontId="1" fillId="7" borderId="0" xfId="0" applyFont="1" applyFill="1" applyAlignment="1">
      <alignment horizontal="center"/>
    </xf>
    <xf numFmtId="165" fontId="20" fillId="9" borderId="1" xfId="1" applyNumberFormat="1" applyFont="1" applyFill="1" applyBorder="1" applyProtection="1">
      <protection locked="0"/>
    </xf>
    <xf numFmtId="164" fontId="20" fillId="9" borderId="1" xfId="2" applyNumberFormat="1" applyFont="1" applyFill="1" applyBorder="1" applyProtection="1">
      <protection locked="0"/>
    </xf>
    <xf numFmtId="164" fontId="20" fillId="9" borderId="16" xfId="2" applyNumberFormat="1" applyFont="1" applyFill="1" applyBorder="1" applyProtection="1">
      <protection locked="0"/>
    </xf>
    <xf numFmtId="0" fontId="0" fillId="9" borderId="1" xfId="0" applyFill="1" applyBorder="1" applyAlignment="1" applyProtection="1">
      <alignment horizontal="left"/>
      <protection locked="0"/>
    </xf>
    <xf numFmtId="0" fontId="1" fillId="7" borderId="45" xfId="0" applyFont="1" applyFill="1" applyBorder="1" applyAlignment="1">
      <alignment horizontal="center"/>
    </xf>
    <xf numFmtId="0" fontId="15" fillId="11" borderId="8" xfId="0" applyFont="1" applyFill="1" applyBorder="1" applyAlignment="1">
      <alignment horizontal="center" wrapText="1"/>
    </xf>
    <xf numFmtId="0" fontId="19" fillId="11" borderId="30" xfId="0" applyFont="1" applyFill="1" applyBorder="1" applyAlignment="1">
      <alignment horizontal="center" wrapText="1"/>
    </xf>
    <xf numFmtId="0" fontId="1" fillId="11" borderId="26" xfId="0" applyFont="1" applyFill="1" applyBorder="1" applyAlignment="1">
      <alignment horizontal="center" wrapText="1"/>
    </xf>
    <xf numFmtId="0" fontId="1" fillId="11" borderId="44" xfId="0" applyFont="1" applyFill="1" applyBorder="1" applyAlignment="1">
      <alignment horizontal="center" wrapText="1"/>
    </xf>
    <xf numFmtId="0" fontId="0" fillId="12" borderId="14" xfId="0" applyFill="1" applyBorder="1" applyAlignment="1">
      <alignment horizontal="center"/>
    </xf>
    <xf numFmtId="0" fontId="0" fillId="12" borderId="15" xfId="0" applyFill="1" applyBorder="1" applyAlignment="1">
      <alignment horizontal="center"/>
    </xf>
    <xf numFmtId="0" fontId="1" fillId="12" borderId="15" xfId="0" applyFont="1" applyFill="1" applyBorder="1" applyAlignment="1">
      <alignment horizontal="center"/>
    </xf>
    <xf numFmtId="165" fontId="1" fillId="12" borderId="5" xfId="1" applyNumberFormat="1" applyFont="1" applyFill="1" applyBorder="1"/>
    <xf numFmtId="0" fontId="1" fillId="12" borderId="1" xfId="0" applyFont="1" applyFill="1" applyBorder="1"/>
    <xf numFmtId="165" fontId="0" fillId="12" borderId="1" xfId="1" applyNumberFormat="1" applyFont="1" applyFill="1" applyBorder="1"/>
    <xf numFmtId="164" fontId="0" fillId="12" borderId="1" xfId="2" applyNumberFormat="1" applyFont="1" applyFill="1" applyBorder="1"/>
    <xf numFmtId="0" fontId="0" fillId="12" borderId="1" xfId="0" applyFill="1" applyBorder="1"/>
    <xf numFmtId="166" fontId="1" fillId="0" borderId="0" xfId="0" applyNumberFormat="1" applyFont="1" applyAlignment="1">
      <alignment horizontal="left"/>
    </xf>
    <xf numFmtId="169" fontId="1" fillId="0" borderId="0" xfId="0" applyNumberFormat="1" applyFont="1" applyAlignment="1">
      <alignment horizontal="left"/>
    </xf>
    <xf numFmtId="0" fontId="64" fillId="0" borderId="0" xfId="0" applyFont="1" applyAlignment="1">
      <alignment horizontal="right"/>
    </xf>
    <xf numFmtId="0" fontId="14" fillId="3" borderId="1" xfId="0" applyFont="1" applyFill="1" applyBorder="1" applyAlignment="1">
      <alignment horizontal="left" vertical="top"/>
    </xf>
    <xf numFmtId="0" fontId="14" fillId="3" borderId="1" xfId="0" applyFont="1" applyFill="1" applyBorder="1" applyAlignment="1">
      <alignment horizontal="center" vertical="top"/>
    </xf>
    <xf numFmtId="0" fontId="14" fillId="3" borderId="1" xfId="0" applyFont="1" applyFill="1" applyBorder="1" applyAlignment="1">
      <alignment horizontal="left" vertical="top" wrapText="1"/>
    </xf>
    <xf numFmtId="0" fontId="14" fillId="3" borderId="1" xfId="0" applyFont="1" applyFill="1" applyBorder="1" applyAlignment="1">
      <alignment horizontal="center" vertical="top" wrapText="1"/>
    </xf>
    <xf numFmtId="0" fontId="14" fillId="0" borderId="22" xfId="0" applyFont="1" applyBorder="1" applyAlignment="1">
      <alignment horizontal="left" vertical="top" wrapText="1"/>
    </xf>
    <xf numFmtId="0" fontId="14" fillId="0" borderId="30" xfId="0" applyFont="1" applyBorder="1" applyAlignment="1">
      <alignment horizontal="left" vertical="top" wrapText="1"/>
    </xf>
    <xf numFmtId="0" fontId="14" fillId="0" borderId="20" xfId="0" applyFont="1" applyBorder="1" applyAlignment="1">
      <alignment horizontal="left" vertical="center"/>
    </xf>
    <xf numFmtId="0" fontId="14" fillId="0" borderId="19" xfId="0" applyFont="1" applyBorder="1" applyAlignment="1">
      <alignment vertical="top"/>
    </xf>
    <xf numFmtId="0" fontId="14" fillId="0" borderId="8" xfId="0" applyFont="1" applyBorder="1" applyAlignment="1">
      <alignment horizontal="left" vertical="top" wrapText="1"/>
    </xf>
    <xf numFmtId="0" fontId="11" fillId="0" borderId="19" xfId="0" applyFont="1" applyBorder="1" applyAlignment="1">
      <alignment horizontal="left" vertical="top"/>
    </xf>
    <xf numFmtId="0" fontId="14" fillId="0" borderId="19" xfId="0" applyFont="1" applyBorder="1" applyAlignment="1">
      <alignment horizontal="left" vertical="top"/>
    </xf>
    <xf numFmtId="0" fontId="14" fillId="3" borderId="1" xfId="0" applyFont="1" applyFill="1" applyBorder="1" applyAlignment="1">
      <alignment vertical="top"/>
    </xf>
    <xf numFmtId="0" fontId="12" fillId="13" borderId="2" xfId="0" applyFont="1" applyFill="1" applyBorder="1"/>
    <xf numFmtId="0" fontId="12" fillId="13" borderId="17" xfId="0" applyFont="1" applyFill="1" applyBorder="1" applyAlignment="1">
      <alignment horizontal="center"/>
    </xf>
    <xf numFmtId="0" fontId="0" fillId="0" borderId="52" xfId="0" applyBorder="1"/>
    <xf numFmtId="0" fontId="0" fillId="0" borderId="53" xfId="0" applyBorder="1"/>
    <xf numFmtId="0" fontId="1" fillId="12" borderId="23" xfId="0" applyFont="1" applyFill="1" applyBorder="1" applyAlignment="1">
      <alignment horizontal="center"/>
    </xf>
    <xf numFmtId="165" fontId="19" fillId="12" borderId="27" xfId="0" applyNumberFormat="1" applyFont="1" applyFill="1" applyBorder="1"/>
    <xf numFmtId="165" fontId="20" fillId="12" borderId="27" xfId="1" applyNumberFormat="1" applyFont="1" applyFill="1" applyBorder="1"/>
    <xf numFmtId="164" fontId="20" fillId="12" borderId="28" xfId="2" applyNumberFormat="1" applyFont="1" applyFill="1" applyBorder="1"/>
    <xf numFmtId="0" fontId="1" fillId="12" borderId="23" xfId="0" applyFont="1" applyFill="1" applyBorder="1"/>
    <xf numFmtId="165" fontId="0" fillId="12" borderId="27" xfId="1" applyNumberFormat="1" applyFont="1" applyFill="1" applyBorder="1"/>
    <xf numFmtId="0" fontId="30" fillId="2" borderId="39" xfId="0" applyFont="1" applyFill="1" applyBorder="1" applyAlignment="1">
      <alignment horizontal="center" wrapText="1"/>
    </xf>
    <xf numFmtId="0" fontId="30" fillId="2" borderId="40" xfId="0" applyFont="1" applyFill="1" applyBorder="1" applyAlignment="1">
      <alignment horizontal="center" wrapText="1"/>
    </xf>
    <xf numFmtId="0" fontId="1" fillId="2" borderId="40" xfId="0" applyFont="1" applyFill="1" applyBorder="1" applyAlignment="1">
      <alignment horizontal="center" vertical="center"/>
    </xf>
    <xf numFmtId="0" fontId="28" fillId="2" borderId="41" xfId="0" applyFont="1" applyFill="1" applyBorder="1" applyAlignment="1">
      <alignment horizontal="center" vertical="center" wrapText="1"/>
    </xf>
    <xf numFmtId="165" fontId="20" fillId="7" borderId="1" xfId="1" applyNumberFormat="1" applyFont="1" applyFill="1" applyBorder="1" applyProtection="1"/>
    <xf numFmtId="0" fontId="14" fillId="7" borderId="22" xfId="0" applyFont="1" applyFill="1" applyBorder="1" applyAlignment="1">
      <alignment horizontal="center" vertical="top" wrapText="1"/>
    </xf>
    <xf numFmtId="0" fontId="14" fillId="7" borderId="9" xfId="0" applyFont="1" applyFill="1" applyBorder="1" applyAlignment="1">
      <alignment horizontal="center" vertical="top" wrapText="1"/>
    </xf>
    <xf numFmtId="0" fontId="14" fillId="7" borderId="11" xfId="0" applyFont="1" applyFill="1" applyBorder="1" applyAlignment="1">
      <alignment horizontal="center" vertical="top" wrapText="1"/>
    </xf>
    <xf numFmtId="0" fontId="29" fillId="2" borderId="5" xfId="0" applyFont="1" applyFill="1" applyBorder="1" applyAlignment="1">
      <alignment horizontal="center" wrapText="1"/>
    </xf>
    <xf numFmtId="0" fontId="29" fillId="2" borderId="6" xfId="0" applyFont="1" applyFill="1" applyBorder="1" applyAlignment="1">
      <alignment horizontal="center" wrapText="1"/>
    </xf>
    <xf numFmtId="0" fontId="29" fillId="2" borderId="54" xfId="0" applyFont="1" applyFill="1" applyBorder="1" applyAlignment="1">
      <alignment horizontal="center" wrapText="1"/>
    </xf>
    <xf numFmtId="0" fontId="5" fillId="2" borderId="40" xfId="0" applyFont="1" applyFill="1" applyBorder="1" applyAlignment="1">
      <alignment horizontal="center" vertical="center"/>
    </xf>
    <xf numFmtId="0" fontId="5" fillId="2" borderId="41" xfId="0" applyFont="1" applyFill="1" applyBorder="1" applyAlignment="1">
      <alignment horizontal="center" vertical="center"/>
    </xf>
    <xf numFmtId="0" fontId="9" fillId="0" borderId="1" xfId="0" applyFont="1" applyBorder="1"/>
    <xf numFmtId="0" fontId="9" fillId="0" borderId="1" xfId="0" applyFont="1" applyBorder="1" applyAlignment="1">
      <alignment horizontal="center"/>
    </xf>
    <xf numFmtId="0" fontId="10" fillId="2" borderId="9" xfId="0" applyFont="1" applyFill="1" applyBorder="1"/>
    <xf numFmtId="0" fontId="61" fillId="2" borderId="38" xfId="0" applyFont="1" applyFill="1" applyBorder="1" applyAlignment="1">
      <alignment horizontal="left"/>
    </xf>
    <xf numFmtId="0" fontId="1" fillId="7" borderId="16" xfId="0" applyFont="1" applyFill="1" applyBorder="1" applyAlignment="1">
      <alignment horizontal="center" wrapText="1"/>
    </xf>
    <xf numFmtId="0" fontId="11" fillId="7" borderId="12" xfId="0" applyFont="1" applyFill="1" applyBorder="1" applyAlignment="1">
      <alignment horizontal="center" wrapText="1"/>
    </xf>
    <xf numFmtId="165" fontId="20" fillId="3" borderId="1" xfId="1" applyNumberFormat="1" applyFont="1" applyFill="1" applyBorder="1"/>
    <xf numFmtId="165" fontId="20" fillId="3" borderId="1" xfId="1" applyNumberFormat="1" applyFont="1" applyFill="1" applyBorder="1" applyProtection="1">
      <protection locked="0"/>
    </xf>
    <xf numFmtId="165" fontId="20" fillId="3" borderId="1" xfId="1" applyNumberFormat="1" applyFont="1" applyFill="1" applyBorder="1" applyProtection="1"/>
    <xf numFmtId="164" fontId="20" fillId="3" borderId="1" xfId="2" applyNumberFormat="1" applyFont="1" applyFill="1" applyBorder="1" applyProtection="1">
      <protection locked="0"/>
    </xf>
    <xf numFmtId="164" fontId="20" fillId="3" borderId="16" xfId="2" applyNumberFormat="1" applyFont="1" applyFill="1" applyBorder="1" applyProtection="1">
      <protection locked="0"/>
    </xf>
    <xf numFmtId="0" fontId="71" fillId="3" borderId="18" xfId="0" applyFont="1" applyFill="1" applyBorder="1" applyAlignment="1">
      <alignment horizontal="center"/>
    </xf>
    <xf numFmtId="0" fontId="71" fillId="3" borderId="4" xfId="0" applyFont="1" applyFill="1" applyBorder="1"/>
    <xf numFmtId="0" fontId="71" fillId="3" borderId="19" xfId="0" applyFont="1" applyFill="1" applyBorder="1"/>
    <xf numFmtId="0" fontId="15" fillId="11" borderId="11" xfId="0" applyFont="1" applyFill="1" applyBorder="1" applyAlignment="1">
      <alignment horizontal="center" wrapText="1"/>
    </xf>
    <xf numFmtId="0" fontId="14" fillId="11" borderId="9" xfId="0" applyFont="1" applyFill="1" applyBorder="1" applyAlignment="1">
      <alignment horizontal="center" wrapText="1"/>
    </xf>
    <xf numFmtId="0" fontId="15" fillId="11" borderId="12" xfId="0" applyFont="1" applyFill="1" applyBorder="1" applyAlignment="1">
      <alignment horizontal="center" wrapText="1"/>
    </xf>
    <xf numFmtId="0" fontId="14" fillId="11" borderId="12" xfId="0" applyFont="1" applyFill="1" applyBorder="1" applyAlignment="1">
      <alignment horizontal="center" wrapText="1"/>
    </xf>
    <xf numFmtId="0" fontId="21" fillId="14" borderId="33" xfId="0" applyFont="1" applyFill="1" applyBorder="1" applyAlignment="1">
      <alignment horizontal="center"/>
    </xf>
    <xf numFmtId="0" fontId="14" fillId="14" borderId="22" xfId="0" applyFont="1" applyFill="1" applyBorder="1" applyAlignment="1">
      <alignment horizontal="center" wrapText="1"/>
    </xf>
    <xf numFmtId="0" fontId="15" fillId="14" borderId="9" xfId="0" applyFont="1" applyFill="1" applyBorder="1" applyAlignment="1">
      <alignment horizontal="center" wrapText="1"/>
    </xf>
    <xf numFmtId="0" fontId="15" fillId="14" borderId="8" xfId="0" applyFont="1" applyFill="1" applyBorder="1" applyAlignment="1">
      <alignment horizontal="center" wrapText="1"/>
    </xf>
    <xf numFmtId="0" fontId="14" fillId="14" borderId="9" xfId="0" applyFont="1" applyFill="1" applyBorder="1" applyAlignment="1">
      <alignment horizontal="center" wrapText="1"/>
    </xf>
    <xf numFmtId="0" fontId="34" fillId="14" borderId="34" xfId="0" applyFont="1" applyFill="1" applyBorder="1" applyAlignment="1">
      <alignment horizontal="center" wrapText="1"/>
    </xf>
    <xf numFmtId="0" fontId="39" fillId="0" borderId="0" xfId="0" applyFont="1" applyAlignment="1">
      <alignment horizontal="center"/>
    </xf>
    <xf numFmtId="0" fontId="72" fillId="0" borderId="0" xfId="0" applyFont="1" applyAlignment="1">
      <alignment horizontal="center"/>
    </xf>
    <xf numFmtId="0" fontId="74" fillId="0" borderId="0" xfId="0" applyFont="1"/>
    <xf numFmtId="0" fontId="10" fillId="0" borderId="0" xfId="0" applyFont="1" applyAlignment="1">
      <alignment horizontal="right"/>
    </xf>
    <xf numFmtId="0" fontId="11" fillId="3" borderId="11" xfId="0" applyFont="1" applyFill="1" applyBorder="1" applyAlignment="1">
      <alignment horizontal="center" wrapText="1"/>
    </xf>
    <xf numFmtId="0" fontId="28" fillId="3" borderId="29" xfId="0" applyFont="1" applyFill="1" applyBorder="1" applyAlignment="1">
      <alignment horizontal="center" wrapText="1"/>
    </xf>
    <xf numFmtId="0" fontId="5" fillId="2" borderId="56" xfId="0" applyFont="1" applyFill="1" applyBorder="1" applyAlignment="1">
      <alignment horizontal="left"/>
    </xf>
    <xf numFmtId="0" fontId="11" fillId="11" borderId="46" xfId="0" applyFont="1" applyFill="1" applyBorder="1" applyAlignment="1">
      <alignment horizontal="center" wrapText="1"/>
    </xf>
    <xf numFmtId="0" fontId="7" fillId="0" borderId="18" xfId="4" applyFont="1" applyBorder="1" applyAlignment="1">
      <alignment horizontal="left"/>
    </xf>
    <xf numFmtId="0" fontId="0" fillId="0" borderId="18" xfId="0" applyBorder="1" applyProtection="1">
      <protection locked="0"/>
    </xf>
    <xf numFmtId="0" fontId="11" fillId="2" borderId="11" xfId="0" applyFont="1" applyFill="1" applyBorder="1" applyAlignment="1">
      <alignment horizontal="center"/>
    </xf>
    <xf numFmtId="0" fontId="11" fillId="2" borderId="12" xfId="0" applyFont="1" applyFill="1" applyBorder="1" applyAlignment="1">
      <alignment horizontal="center"/>
    </xf>
    <xf numFmtId="0" fontId="1" fillId="2" borderId="29" xfId="0" applyFont="1" applyFill="1" applyBorder="1" applyAlignment="1">
      <alignment horizontal="center" wrapText="1"/>
    </xf>
    <xf numFmtId="0" fontId="1" fillId="2" borderId="16" xfId="0" applyFont="1" applyFill="1" applyBorder="1" applyAlignment="1">
      <alignment horizontal="center" wrapText="1"/>
    </xf>
    <xf numFmtId="0" fontId="1" fillId="4" borderId="23" xfId="0" applyFont="1" applyFill="1" applyBorder="1" applyAlignment="1">
      <alignment horizontal="center" wrapText="1"/>
    </xf>
    <xf numFmtId="0" fontId="11" fillId="4" borderId="57" xfId="0" applyFont="1" applyFill="1" applyBorder="1" applyAlignment="1">
      <alignment horizontal="center" wrapText="1"/>
    </xf>
    <xf numFmtId="0" fontId="1" fillId="4" borderId="35" xfId="0" applyFont="1" applyFill="1" applyBorder="1" applyAlignment="1">
      <alignment horizontal="center" wrapText="1"/>
    </xf>
    <xf numFmtId="0" fontId="37" fillId="0" borderId="0" xfId="0" applyFont="1" applyAlignment="1">
      <alignment wrapText="1"/>
    </xf>
    <xf numFmtId="0" fontId="12" fillId="13" borderId="17" xfId="0" applyFont="1" applyFill="1" applyBorder="1" applyAlignment="1">
      <alignment horizontal="center" wrapText="1"/>
    </xf>
    <xf numFmtId="0" fontId="15" fillId="0" borderId="1" xfId="0" applyFont="1" applyBorder="1" applyAlignment="1">
      <alignment horizontal="left" vertical="top" wrapText="1"/>
    </xf>
    <xf numFmtId="0" fontId="14" fillId="0" borderId="19" xfId="0" applyFont="1" applyBorder="1" applyAlignment="1">
      <alignment vertical="top" wrapText="1"/>
    </xf>
    <xf numFmtId="0" fontId="11" fillId="0" borderId="19" xfId="0" applyFont="1" applyBorder="1" applyAlignment="1">
      <alignment horizontal="left" vertical="top" wrapText="1"/>
    </xf>
    <xf numFmtId="0" fontId="14" fillId="0" borderId="19" xfId="0" applyFont="1" applyBorder="1" applyAlignment="1">
      <alignment horizontal="left" vertical="top" wrapText="1"/>
    </xf>
    <xf numFmtId="0" fontId="14" fillId="3" borderId="1" xfId="0" applyFont="1" applyFill="1" applyBorder="1" applyAlignment="1">
      <alignment vertical="top" wrapText="1"/>
    </xf>
    <xf numFmtId="0" fontId="15" fillId="3" borderId="1" xfId="0" applyFont="1" applyFill="1" applyBorder="1" applyAlignment="1">
      <alignment vertical="top" wrapText="1"/>
    </xf>
    <xf numFmtId="0" fontId="13" fillId="0" borderId="0" xfId="0" applyFont="1" applyAlignment="1">
      <alignment vertical="top" wrapText="1"/>
    </xf>
    <xf numFmtId="0" fontId="14" fillId="0" borderId="0" xfId="0" applyFont="1" applyAlignment="1">
      <alignment vertical="top" wrapText="1"/>
    </xf>
    <xf numFmtId="0" fontId="13" fillId="0" borderId="0" xfId="0" applyFont="1" applyAlignment="1">
      <alignment wrapText="1"/>
    </xf>
    <xf numFmtId="0" fontId="14" fillId="0" borderId="0" xfId="0" applyFont="1" applyAlignment="1">
      <alignment wrapText="1"/>
    </xf>
    <xf numFmtId="0" fontId="0" fillId="9" borderId="1" xfId="0" applyFill="1" applyBorder="1" applyAlignment="1" applyProtection="1">
      <alignment horizontal="center"/>
      <protection locked="0"/>
    </xf>
    <xf numFmtId="0" fontId="8" fillId="9" borderId="18" xfId="0" applyFont="1" applyFill="1" applyBorder="1" applyAlignment="1" applyProtection="1">
      <alignment horizontal="left"/>
      <protection locked="0"/>
    </xf>
    <xf numFmtId="164" fontId="0" fillId="9" borderId="1" xfId="2" applyNumberFormat="1" applyFont="1" applyFill="1" applyBorder="1" applyAlignment="1" applyProtection="1">
      <alignment vertical="center"/>
      <protection locked="0"/>
    </xf>
    <xf numFmtId="0" fontId="0" fillId="9" borderId="18" xfId="0" applyFill="1" applyBorder="1" applyProtection="1">
      <protection locked="0"/>
    </xf>
    <xf numFmtId="0" fontId="1" fillId="11" borderId="1" xfId="0" applyFont="1" applyFill="1" applyBorder="1" applyAlignment="1" applyProtection="1">
      <alignment horizontal="center"/>
      <protection locked="0"/>
    </xf>
    <xf numFmtId="0" fontId="0" fillId="0" borderId="1" xfId="0" applyBorder="1" applyAlignment="1" applyProtection="1">
      <alignment horizontal="center"/>
      <protection locked="0"/>
    </xf>
    <xf numFmtId="0" fontId="65" fillId="0" borderId="1" xfId="0" applyFont="1" applyBorder="1" applyAlignment="1" applyProtection="1">
      <alignment vertical="center"/>
      <protection locked="0"/>
    </xf>
    <xf numFmtId="0" fontId="47" fillId="5" borderId="1" xfId="0" applyFont="1" applyFill="1" applyBorder="1" applyAlignment="1" applyProtection="1">
      <alignment horizontal="left" vertical="center"/>
      <protection locked="0"/>
    </xf>
    <xf numFmtId="0" fontId="16" fillId="0" borderId="1" xfId="0" applyFont="1" applyBorder="1" applyAlignment="1" applyProtection="1">
      <alignment horizontal="left" vertical="center"/>
      <protection locked="0"/>
    </xf>
    <xf numFmtId="0" fontId="47" fillId="0" borderId="1" xfId="0" applyFont="1" applyBorder="1" applyAlignment="1" applyProtection="1">
      <alignment horizontal="left" vertical="center"/>
      <protection locked="0"/>
    </xf>
    <xf numFmtId="0" fontId="9" fillId="0" borderId="1" xfId="0" applyFont="1" applyBorder="1" applyAlignment="1" applyProtection="1">
      <alignment horizontal="center"/>
      <protection locked="0"/>
    </xf>
    <xf numFmtId="0" fontId="1" fillId="2" borderId="8" xfId="0" applyFont="1" applyFill="1" applyBorder="1" applyAlignment="1">
      <alignment horizontal="center"/>
    </xf>
    <xf numFmtId="167" fontId="75" fillId="0" borderId="0" xfId="1" applyNumberFormat="1" applyFont="1" applyFill="1" applyBorder="1"/>
    <xf numFmtId="14" fontId="10" fillId="14" borderId="0" xfId="0" applyNumberFormat="1" applyFont="1" applyFill="1" applyAlignment="1">
      <alignment horizontal="center"/>
    </xf>
    <xf numFmtId="14" fontId="73" fillId="14" borderId="0" xfId="0" applyNumberFormat="1" applyFont="1" applyFill="1" applyAlignment="1">
      <alignment horizontal="center"/>
    </xf>
    <xf numFmtId="0" fontId="13" fillId="0" borderId="1" xfId="0" applyFont="1" applyBorder="1" applyAlignment="1">
      <alignment vertical="center" wrapText="1"/>
    </xf>
    <xf numFmtId="0" fontId="13" fillId="0" borderId="1" xfId="0" applyFont="1" applyBorder="1" applyAlignment="1">
      <alignment vertical="center"/>
    </xf>
    <xf numFmtId="0" fontId="13" fillId="0" borderId="1" xfId="0" quotePrefix="1" applyFont="1" applyBorder="1" applyAlignment="1">
      <alignment vertical="center" wrapText="1"/>
    </xf>
    <xf numFmtId="0" fontId="10" fillId="11" borderId="21" xfId="0" applyFont="1" applyFill="1" applyBorder="1" applyAlignment="1">
      <alignment horizontal="center" wrapText="1"/>
    </xf>
    <xf numFmtId="0" fontId="71" fillId="3" borderId="4" xfId="0" applyFont="1" applyFill="1" applyBorder="1" applyAlignment="1">
      <alignment horizontal="center"/>
    </xf>
    <xf numFmtId="164" fontId="9" fillId="12" borderId="5" xfId="2" applyNumberFormat="1" applyFont="1" applyFill="1" applyBorder="1"/>
    <xf numFmtId="164" fontId="20" fillId="9" borderId="1" xfId="1" applyNumberFormat="1" applyFont="1" applyFill="1" applyBorder="1" applyProtection="1">
      <protection locked="0"/>
    </xf>
    <xf numFmtId="164" fontId="20" fillId="9" borderId="16" xfId="1" applyNumberFormat="1" applyFont="1" applyFill="1" applyBorder="1" applyProtection="1">
      <protection locked="0"/>
    </xf>
    <xf numFmtId="164" fontId="0" fillId="12" borderId="23" xfId="2" applyNumberFormat="1" applyFont="1" applyFill="1" applyBorder="1"/>
    <xf numFmtId="164" fontId="19" fillId="12" borderId="27" xfId="2" applyNumberFormat="1" applyFont="1" applyFill="1" applyBorder="1"/>
    <xf numFmtId="164" fontId="0" fillId="7" borderId="1" xfId="2" applyNumberFormat="1" applyFont="1" applyFill="1" applyBorder="1" applyAlignment="1" applyProtection="1">
      <alignment vertical="center"/>
      <protection locked="0"/>
    </xf>
    <xf numFmtId="0" fontId="1" fillId="7" borderId="20" xfId="0" applyFont="1" applyFill="1" applyBorder="1" applyAlignment="1">
      <alignment horizontal="center" wrapText="1"/>
    </xf>
    <xf numFmtId="164" fontId="0" fillId="0" borderId="0" xfId="0" applyNumberFormat="1"/>
    <xf numFmtId="164" fontId="0" fillId="9" borderId="1" xfId="2" applyNumberFormat="1" applyFont="1" applyFill="1" applyBorder="1" applyProtection="1">
      <protection locked="0"/>
    </xf>
    <xf numFmtId="164" fontId="0" fillId="9" borderId="1" xfId="1" applyNumberFormat="1" applyFont="1" applyFill="1" applyBorder="1" applyProtection="1">
      <protection locked="0"/>
    </xf>
    <xf numFmtId="0" fontId="0" fillId="3" borderId="0" xfId="0" applyFill="1" applyAlignment="1">
      <alignment horizontal="left"/>
    </xf>
    <xf numFmtId="0" fontId="0" fillId="3" borderId="0" xfId="0" applyFill="1" applyAlignment="1">
      <alignment horizontal="center"/>
    </xf>
    <xf numFmtId="164" fontId="0" fillId="9" borderId="4" xfId="2" applyNumberFormat="1" applyFont="1" applyFill="1" applyBorder="1" applyAlignment="1" applyProtection="1">
      <alignment vertical="center"/>
      <protection locked="0"/>
    </xf>
    <xf numFmtId="164" fontId="1" fillId="7" borderId="58" xfId="2" applyNumberFormat="1" applyFont="1" applyFill="1" applyBorder="1"/>
    <xf numFmtId="0" fontId="0" fillId="7" borderId="10" xfId="0" applyFill="1" applyBorder="1"/>
    <xf numFmtId="164" fontId="1" fillId="7" borderId="8" xfId="2" applyNumberFormat="1" applyFont="1" applyFill="1" applyBorder="1"/>
    <xf numFmtId="164" fontId="20" fillId="3" borderId="29" xfId="1" applyNumberFormat="1" applyFont="1" applyFill="1" applyBorder="1"/>
    <xf numFmtId="164" fontId="20" fillId="3" borderId="1" xfId="1" applyNumberFormat="1" applyFont="1" applyFill="1" applyBorder="1"/>
    <xf numFmtId="164" fontId="20" fillId="3" borderId="4" xfId="1" applyNumberFormat="1" applyFont="1" applyFill="1" applyBorder="1"/>
    <xf numFmtId="164" fontId="20" fillId="3" borderId="35" xfId="2" applyNumberFormat="1" applyFont="1" applyFill="1" applyBorder="1"/>
    <xf numFmtId="164" fontId="20" fillId="7" borderId="29" xfId="1" applyNumberFormat="1" applyFont="1" applyFill="1" applyBorder="1"/>
    <xf numFmtId="164" fontId="20" fillId="7" borderId="1" xfId="1" applyNumberFormat="1" applyFont="1" applyFill="1" applyBorder="1"/>
    <xf numFmtId="164" fontId="20" fillId="7" borderId="4" xfId="1" applyNumberFormat="1" applyFont="1" applyFill="1" applyBorder="1"/>
    <xf numFmtId="164" fontId="20" fillId="6" borderId="35" xfId="2" applyNumberFormat="1" applyFont="1" applyFill="1" applyBorder="1"/>
    <xf numFmtId="164" fontId="20" fillId="6" borderId="35" xfId="1" applyNumberFormat="1" applyFont="1" applyFill="1" applyBorder="1"/>
    <xf numFmtId="164" fontId="1" fillId="12" borderId="23" xfId="2" applyNumberFormat="1" applyFont="1" applyFill="1" applyBorder="1"/>
    <xf numFmtId="164" fontId="1" fillId="12" borderId="5" xfId="2" applyNumberFormat="1" applyFont="1" applyFill="1" applyBorder="1"/>
    <xf numFmtId="164" fontId="0" fillId="7" borderId="1" xfId="1" applyNumberFormat="1" applyFont="1" applyFill="1" applyBorder="1" applyProtection="1">
      <protection locked="0"/>
    </xf>
    <xf numFmtId="0" fontId="0" fillId="0" borderId="46" xfId="0" applyBorder="1" applyAlignment="1">
      <alignment vertical="center"/>
    </xf>
    <xf numFmtId="0" fontId="63" fillId="0" borderId="0" xfId="0" quotePrefix="1" applyFont="1" applyAlignment="1">
      <alignment horizontal="left" indent="3"/>
    </xf>
    <xf numFmtId="0" fontId="76" fillId="0" borderId="0" xfId="0" applyFont="1"/>
    <xf numFmtId="0" fontId="0" fillId="15" borderId="1" xfId="0" applyFill="1" applyBorder="1"/>
    <xf numFmtId="0" fontId="0" fillId="0" borderId="1" xfId="0" applyBorder="1"/>
    <xf numFmtId="0" fontId="1" fillId="0" borderId="20" xfId="0" applyFont="1" applyBorder="1" applyAlignment="1">
      <alignment horizontal="center" wrapText="1"/>
    </xf>
    <xf numFmtId="165" fontId="20" fillId="0" borderId="1" xfId="1" applyNumberFormat="1" applyFont="1" applyFill="1" applyBorder="1" applyProtection="1">
      <protection locked="0"/>
    </xf>
    <xf numFmtId="165" fontId="20" fillId="0" borderId="1" xfId="1" applyNumberFormat="1" applyFont="1" applyFill="1" applyBorder="1" applyProtection="1"/>
    <xf numFmtId="164" fontId="20" fillId="0" borderId="1" xfId="1" applyNumberFormat="1" applyFont="1" applyFill="1" applyBorder="1" applyProtection="1">
      <protection locked="0"/>
    </xf>
    <xf numFmtId="164" fontId="20" fillId="0" borderId="16" xfId="1" applyNumberFormat="1" applyFont="1" applyFill="1" applyBorder="1" applyProtection="1">
      <protection locked="0"/>
    </xf>
    <xf numFmtId="0" fontId="77" fillId="0" borderId="18" xfId="0" applyFont="1" applyBorder="1" applyAlignment="1">
      <alignment horizontal="left"/>
    </xf>
    <xf numFmtId="164" fontId="66" fillId="0" borderId="1" xfId="2" applyNumberFormat="1" applyFont="1" applyFill="1" applyBorder="1" applyAlignment="1">
      <alignment horizontal="right"/>
    </xf>
    <xf numFmtId="165" fontId="20" fillId="0" borderId="1" xfId="1" applyNumberFormat="1" applyFont="1" applyFill="1" applyBorder="1"/>
    <xf numFmtId="164" fontId="20" fillId="0" borderId="29" xfId="1" applyNumberFormat="1" applyFont="1" applyFill="1" applyBorder="1"/>
    <xf numFmtId="164" fontId="20" fillId="0" borderId="1" xfId="1" applyNumberFormat="1" applyFont="1" applyFill="1" applyBorder="1"/>
    <xf numFmtId="164" fontId="20" fillId="0" borderId="4" xfId="1" applyNumberFormat="1" applyFont="1" applyFill="1" applyBorder="1"/>
    <xf numFmtId="164" fontId="20" fillId="0" borderId="35" xfId="1" applyNumberFormat="1" applyFont="1" applyFill="1" applyBorder="1"/>
    <xf numFmtId="0" fontId="68" fillId="2" borderId="60" xfId="0" applyFont="1" applyFill="1" applyBorder="1" applyAlignment="1">
      <alignment horizontal="center"/>
    </xf>
    <xf numFmtId="164" fontId="0" fillId="7" borderId="61" xfId="2" applyNumberFormat="1" applyFont="1" applyFill="1" applyBorder="1" applyProtection="1"/>
    <xf numFmtId="164" fontId="1" fillId="7" borderId="41" xfId="2" applyNumberFormat="1" applyFont="1" applyFill="1" applyBorder="1" applyProtection="1"/>
    <xf numFmtId="0" fontId="7" fillId="9" borderId="60" xfId="4" applyFont="1" applyFill="1" applyBorder="1" applyAlignment="1" applyProtection="1">
      <alignment horizontal="left"/>
      <protection locked="0"/>
    </xf>
    <xf numFmtId="0" fontId="18" fillId="7" borderId="40" xfId="4" applyFont="1" applyFill="1" applyBorder="1" applyAlignment="1">
      <alignment horizontal="left"/>
    </xf>
    <xf numFmtId="164" fontId="0" fillId="0" borderId="61" xfId="2" applyNumberFormat="1" applyFont="1" applyFill="1" applyBorder="1" applyProtection="1"/>
    <xf numFmtId="164" fontId="0" fillId="3" borderId="1" xfId="2" applyNumberFormat="1" applyFont="1" applyFill="1" applyBorder="1" applyProtection="1">
      <protection locked="0"/>
    </xf>
    <xf numFmtId="164" fontId="0" fillId="3" borderId="1" xfId="1" applyNumberFormat="1" applyFont="1" applyFill="1" applyBorder="1" applyProtection="1">
      <protection locked="0"/>
    </xf>
    <xf numFmtId="164" fontId="0" fillId="0" borderId="1" xfId="1" applyNumberFormat="1" applyFont="1" applyFill="1" applyBorder="1" applyProtection="1">
      <protection locked="0"/>
    </xf>
    <xf numFmtId="164" fontId="0" fillId="9" borderId="10" xfId="1" applyNumberFormat="1" applyFont="1" applyFill="1" applyBorder="1" applyProtection="1">
      <protection locked="0"/>
    </xf>
    <xf numFmtId="164" fontId="0" fillId="3" borderId="10" xfId="1" applyNumberFormat="1" applyFont="1" applyFill="1" applyBorder="1" applyProtection="1">
      <protection locked="0"/>
    </xf>
    <xf numFmtId="164" fontId="1" fillId="7" borderId="40" xfId="2" applyNumberFormat="1" applyFont="1" applyFill="1" applyBorder="1"/>
    <xf numFmtId="164" fontId="70" fillId="13" borderId="40" xfId="2" applyNumberFormat="1" applyFont="1" applyFill="1" applyBorder="1"/>
    <xf numFmtId="0" fontId="1" fillId="2" borderId="8" xfId="0" applyFont="1" applyFill="1" applyBorder="1" applyAlignment="1">
      <alignment horizontal="center" wrapText="1"/>
    </xf>
    <xf numFmtId="0" fontId="70" fillId="13" borderId="8" xfId="0" applyFont="1" applyFill="1" applyBorder="1" applyAlignment="1">
      <alignment horizontal="center" wrapText="1"/>
    </xf>
    <xf numFmtId="164" fontId="0" fillId="0" borderId="1" xfId="2" applyNumberFormat="1" applyFont="1" applyFill="1" applyBorder="1" applyProtection="1">
      <protection locked="0"/>
    </xf>
    <xf numFmtId="0" fontId="23" fillId="0" borderId="0" xfId="0" applyFont="1" applyAlignment="1">
      <alignment vertical="center"/>
    </xf>
    <xf numFmtId="0" fontId="1" fillId="0" borderId="0" xfId="0" applyFont="1" applyAlignment="1">
      <alignment vertical="center"/>
    </xf>
    <xf numFmtId="0" fontId="0" fillId="0" borderId="0" xfId="0" applyAlignment="1">
      <alignment vertical="center"/>
    </xf>
    <xf numFmtId="14" fontId="10" fillId="2" borderId="5" xfId="0" applyNumberFormat="1" applyFont="1" applyFill="1" applyBorder="1" applyAlignment="1" applyProtection="1">
      <alignment vertical="center"/>
      <protection locked="0"/>
    </xf>
    <xf numFmtId="0" fontId="10" fillId="2" borderId="6" xfId="0" applyFont="1" applyFill="1" applyBorder="1" applyAlignment="1" applyProtection="1">
      <alignment horizontal="center" vertical="center"/>
      <protection locked="0"/>
    </xf>
    <xf numFmtId="14" fontId="10" fillId="2" borderId="6" xfId="0" applyNumberFormat="1" applyFont="1" applyFill="1" applyBorder="1" applyAlignment="1" applyProtection="1">
      <alignment vertical="center"/>
      <protection locked="0"/>
    </xf>
    <xf numFmtId="0" fontId="10" fillId="2" borderId="7" xfId="0" applyFont="1" applyFill="1" applyBorder="1" applyAlignment="1" applyProtection="1">
      <alignment vertical="center"/>
      <protection locked="0"/>
    </xf>
    <xf numFmtId="0" fontId="50" fillId="3" borderId="0" xfId="0" applyFont="1" applyFill="1" applyAlignment="1">
      <alignment vertical="center" wrapText="1"/>
    </xf>
    <xf numFmtId="0" fontId="1" fillId="0" borderId="19" xfId="0" applyFont="1" applyBorder="1"/>
    <xf numFmtId="165" fontId="0" fillId="0" borderId="1" xfId="1" applyNumberFormat="1" applyFont="1" applyBorder="1"/>
    <xf numFmtId="164" fontId="0" fillId="0" borderId="1" xfId="2" applyNumberFormat="1" applyFont="1" applyFill="1" applyBorder="1"/>
    <xf numFmtId="171" fontId="0" fillId="0" borderId="0" xfId="7" applyNumberFormat="1" applyFont="1"/>
    <xf numFmtId="0" fontId="11" fillId="3" borderId="30" xfId="0" applyFont="1" applyFill="1" applyBorder="1" applyAlignment="1">
      <alignment horizontal="center" wrapText="1"/>
    </xf>
    <xf numFmtId="0" fontId="14" fillId="3" borderId="9" xfId="0" applyFont="1" applyFill="1" applyBorder="1" applyAlignment="1">
      <alignment horizontal="center" wrapText="1"/>
    </xf>
    <xf numFmtId="165" fontId="1" fillId="7" borderId="41" xfId="1" applyNumberFormat="1" applyFont="1" applyFill="1" applyBorder="1" applyProtection="1"/>
    <xf numFmtId="165" fontId="0" fillId="9" borderId="1" xfId="1" applyNumberFormat="1" applyFont="1" applyFill="1" applyBorder="1" applyAlignment="1" applyProtection="1">
      <alignment horizontal="center"/>
      <protection locked="0"/>
    </xf>
    <xf numFmtId="164" fontId="0" fillId="9" borderId="1" xfId="2" applyNumberFormat="1" applyFont="1" applyFill="1" applyBorder="1" applyAlignment="1" applyProtection="1">
      <alignment horizontal="center"/>
      <protection locked="0"/>
    </xf>
    <xf numFmtId="164" fontId="0" fillId="0" borderId="1" xfId="2" applyNumberFormat="1" applyFont="1" applyBorder="1"/>
    <xf numFmtId="164" fontId="0" fillId="7" borderId="1" xfId="2" applyNumberFormat="1" applyFont="1" applyFill="1" applyBorder="1" applyAlignment="1" applyProtection="1">
      <alignment horizontal="center"/>
      <protection locked="0"/>
    </xf>
    <xf numFmtId="164" fontId="19" fillId="6" borderId="35" xfId="1" applyNumberFormat="1" applyFont="1" applyFill="1" applyBorder="1"/>
    <xf numFmtId="164" fontId="0" fillId="15" borderId="1" xfId="2" applyNumberFormat="1" applyFont="1" applyFill="1" applyBorder="1"/>
    <xf numFmtId="0" fontId="11" fillId="16" borderId="1" xfId="0" applyFont="1" applyFill="1" applyBorder="1" applyAlignment="1">
      <alignment horizontal="left" vertical="top" wrapText="1"/>
    </xf>
    <xf numFmtId="0" fontId="11" fillId="16" borderId="1" xfId="0" applyFont="1" applyFill="1" applyBorder="1" applyAlignment="1">
      <alignment horizontal="left" vertical="top"/>
    </xf>
    <xf numFmtId="0" fontId="16" fillId="16" borderId="1" xfId="0" applyFont="1" applyFill="1" applyBorder="1" applyAlignment="1">
      <alignment vertical="center" wrapText="1"/>
    </xf>
    <xf numFmtId="0" fontId="14" fillId="16" borderId="1" xfId="0" applyFont="1" applyFill="1" applyBorder="1" applyAlignment="1">
      <alignment vertical="top" wrapText="1"/>
    </xf>
    <xf numFmtId="0" fontId="14" fillId="16" borderId="1" xfId="0" applyFont="1" applyFill="1" applyBorder="1" applyAlignment="1">
      <alignment vertical="top"/>
    </xf>
    <xf numFmtId="0" fontId="16" fillId="0" borderId="1" xfId="0" applyFont="1" applyBorder="1" applyAlignment="1">
      <alignment horizontal="left" vertical="center" wrapText="1"/>
    </xf>
    <xf numFmtId="0" fontId="15" fillId="3" borderId="1" xfId="0" applyFont="1" applyFill="1" applyBorder="1" applyAlignment="1">
      <alignment horizontal="left" vertical="top" wrapText="1"/>
    </xf>
    <xf numFmtId="164" fontId="20" fillId="0" borderId="1" xfId="2" applyNumberFormat="1" applyFont="1" applyFill="1" applyBorder="1" applyProtection="1">
      <protection locked="0"/>
    </xf>
    <xf numFmtId="164" fontId="20" fillId="9" borderId="10" xfId="2" applyNumberFormat="1" applyFont="1" applyFill="1" applyBorder="1" applyProtection="1">
      <protection locked="0"/>
    </xf>
    <xf numFmtId="164" fontId="20" fillId="0" borderId="16" xfId="2" applyNumberFormat="1" applyFont="1" applyFill="1" applyBorder="1" applyProtection="1">
      <protection locked="0"/>
    </xf>
    <xf numFmtId="164" fontId="20" fillId="9" borderId="25" xfId="2" applyNumberFormat="1" applyFont="1" applyFill="1" applyBorder="1" applyProtection="1">
      <protection locked="0"/>
    </xf>
    <xf numFmtId="0" fontId="44" fillId="11" borderId="50" xfId="0" applyFont="1" applyFill="1" applyBorder="1" applyAlignment="1">
      <alignment horizontal="center" wrapText="1"/>
    </xf>
    <xf numFmtId="0" fontId="4" fillId="11" borderId="4" xfId="0" applyFont="1" applyFill="1" applyBorder="1" applyAlignment="1">
      <alignment horizontal="center" wrapText="1"/>
    </xf>
    <xf numFmtId="0" fontId="4" fillId="7" borderId="4" xfId="0" applyFont="1" applyFill="1" applyBorder="1" applyAlignment="1">
      <alignment horizontal="center" wrapText="1"/>
    </xf>
    <xf numFmtId="0" fontId="80" fillId="3" borderId="18" xfId="0" applyFont="1" applyFill="1" applyBorder="1" applyAlignment="1">
      <alignment horizontal="left"/>
    </xf>
    <xf numFmtId="0" fontId="0" fillId="3" borderId="1" xfId="0" applyFill="1" applyBorder="1" applyAlignment="1" applyProtection="1">
      <alignment horizontal="center"/>
      <protection locked="0"/>
    </xf>
    <xf numFmtId="165" fontId="0" fillId="3" borderId="1" xfId="1" applyNumberFormat="1" applyFont="1" applyFill="1" applyBorder="1" applyAlignment="1" applyProtection="1">
      <alignment horizontal="center"/>
      <protection locked="0"/>
    </xf>
    <xf numFmtId="164" fontId="0" fillId="3" borderId="1" xfId="2" applyNumberFormat="1" applyFont="1" applyFill="1" applyBorder="1" applyAlignment="1" applyProtection="1">
      <alignment horizontal="center"/>
      <protection locked="0"/>
    </xf>
    <xf numFmtId="164" fontId="0" fillId="17" borderId="1" xfId="2" applyNumberFormat="1" applyFont="1" applyFill="1" applyBorder="1" applyAlignment="1" applyProtection="1">
      <alignment horizontal="center"/>
      <protection locked="0"/>
    </xf>
    <xf numFmtId="0" fontId="16" fillId="0" borderId="0" xfId="0" applyFont="1" applyAlignment="1">
      <alignment vertical="center" wrapText="1"/>
    </xf>
    <xf numFmtId="0" fontId="16" fillId="0" borderId="0" xfId="0" applyFont="1" applyAlignment="1">
      <alignment vertical="center"/>
    </xf>
    <xf numFmtId="0" fontId="9" fillId="0" borderId="0" xfId="0" applyFont="1" applyAlignment="1">
      <alignment horizontal="left"/>
    </xf>
    <xf numFmtId="0" fontId="47" fillId="0" borderId="50" xfId="0" applyFont="1" applyBorder="1" applyAlignment="1">
      <alignment horizontal="left" vertical="center"/>
    </xf>
    <xf numFmtId="0" fontId="16" fillId="0" borderId="50" xfId="0" applyFont="1" applyBorder="1" applyAlignment="1">
      <alignment horizontal="left" vertical="center"/>
    </xf>
    <xf numFmtId="0" fontId="16" fillId="0" borderId="50" xfId="0" applyFont="1" applyBorder="1" applyAlignment="1">
      <alignment vertical="center" wrapText="1"/>
    </xf>
    <xf numFmtId="0" fontId="47" fillId="0" borderId="15" xfId="0" applyFont="1" applyBorder="1" applyAlignment="1">
      <alignment horizontal="left" vertical="center"/>
    </xf>
    <xf numFmtId="0" fontId="16" fillId="0" borderId="15" xfId="0" applyFont="1" applyBorder="1" applyAlignment="1">
      <alignment horizontal="left" vertical="center"/>
    </xf>
    <xf numFmtId="0" fontId="65" fillId="0" borderId="15" xfId="0" applyFont="1" applyBorder="1" applyAlignment="1">
      <alignment vertical="center"/>
    </xf>
    <xf numFmtId="0" fontId="43" fillId="0" borderId="15" xfId="0" applyFont="1" applyBorder="1" applyAlignment="1">
      <alignment vertical="center" wrapText="1"/>
    </xf>
    <xf numFmtId="0" fontId="0" fillId="0" borderId="15" xfId="0" applyBorder="1"/>
    <xf numFmtId="0" fontId="9" fillId="0" borderId="15" xfId="0" applyFont="1" applyBorder="1" applyAlignment="1">
      <alignment horizontal="center"/>
    </xf>
    <xf numFmtId="0" fontId="16" fillId="0" borderId="15" xfId="0" applyFont="1" applyBorder="1" applyAlignment="1">
      <alignment vertical="center"/>
    </xf>
    <xf numFmtId="0" fontId="47" fillId="5" borderId="15" xfId="0" applyFont="1" applyFill="1" applyBorder="1" applyAlignment="1">
      <alignment horizontal="left" vertical="center"/>
    </xf>
    <xf numFmtId="0" fontId="16" fillId="0" borderId="1" xfId="0" applyFont="1" applyBorder="1" applyAlignment="1">
      <alignment horizontal="left" vertical="center"/>
    </xf>
    <xf numFmtId="0" fontId="16" fillId="0" borderId="1" xfId="0" applyFont="1" applyBorder="1" applyAlignment="1">
      <alignment vertical="center"/>
    </xf>
    <xf numFmtId="0" fontId="81" fillId="0" borderId="0" xfId="0" applyFont="1"/>
    <xf numFmtId="0" fontId="70" fillId="0" borderId="0" xfId="0" applyFont="1"/>
    <xf numFmtId="0" fontId="82" fillId="0" borderId="0" xfId="0" applyFont="1" applyAlignment="1">
      <alignment vertical="center"/>
    </xf>
    <xf numFmtId="0" fontId="0" fillId="0" borderId="40" xfId="0" applyBorder="1" applyAlignment="1" applyProtection="1">
      <alignment horizontal="center"/>
      <protection locked="0"/>
    </xf>
    <xf numFmtId="0" fontId="0" fillId="0" borderId="40" xfId="0" applyBorder="1"/>
    <xf numFmtId="0" fontId="16" fillId="0" borderId="40" xfId="0" applyFont="1" applyBorder="1" applyAlignment="1">
      <alignment vertical="center"/>
    </xf>
    <xf numFmtId="0" fontId="29" fillId="8" borderId="47" xfId="0" applyFont="1" applyFill="1" applyBorder="1" applyAlignment="1">
      <alignment horizontal="center"/>
    </xf>
    <xf numFmtId="0" fontId="29" fillId="8" borderId="49" xfId="0" applyFont="1" applyFill="1" applyBorder="1" applyAlignment="1">
      <alignment horizontal="center"/>
    </xf>
    <xf numFmtId="0" fontId="50" fillId="3" borderId="0" xfId="0" applyFont="1" applyFill="1" applyAlignment="1">
      <alignment horizontal="left" vertical="center" wrapText="1"/>
    </xf>
    <xf numFmtId="14" fontId="10" fillId="2" borderId="5" xfId="0" applyNumberFormat="1" applyFont="1" applyFill="1" applyBorder="1" applyAlignment="1" applyProtection="1">
      <alignment horizontal="center"/>
      <protection locked="0"/>
    </xf>
    <xf numFmtId="0" fontId="10" fillId="2" borderId="6" xfId="0" applyFont="1" applyFill="1" applyBorder="1" applyAlignment="1" applyProtection="1">
      <alignment horizontal="center"/>
      <protection locked="0"/>
    </xf>
    <xf numFmtId="0" fontId="10" fillId="2" borderId="7" xfId="0" applyFont="1" applyFill="1" applyBorder="1" applyAlignment="1" applyProtection="1">
      <alignment horizontal="center"/>
      <protection locked="0"/>
    </xf>
    <xf numFmtId="0" fontId="23" fillId="2" borderId="5" xfId="6" applyFont="1" applyFill="1" applyBorder="1" applyAlignment="1" applyProtection="1">
      <alignment horizontal="center"/>
      <protection locked="0"/>
    </xf>
    <xf numFmtId="0" fontId="23" fillId="2" borderId="6" xfId="0" applyFont="1" applyFill="1" applyBorder="1" applyAlignment="1" applyProtection="1">
      <alignment horizontal="center"/>
      <protection locked="0"/>
    </xf>
    <xf numFmtId="0" fontId="23" fillId="2" borderId="7" xfId="0" applyFont="1" applyFill="1" applyBorder="1" applyAlignment="1" applyProtection="1">
      <alignment horizontal="center"/>
      <protection locked="0"/>
    </xf>
    <xf numFmtId="1" fontId="9" fillId="9" borderId="4" xfId="0" applyNumberFormat="1" applyFont="1" applyFill="1" applyBorder="1" applyAlignment="1" applyProtection="1">
      <alignment horizontal="center"/>
      <protection locked="0"/>
    </xf>
    <xf numFmtId="1" fontId="9" fillId="9" borderId="18" xfId="0" applyNumberFormat="1" applyFont="1" applyFill="1" applyBorder="1" applyAlignment="1" applyProtection="1">
      <alignment horizontal="center"/>
      <protection locked="0"/>
    </xf>
    <xf numFmtId="1" fontId="9" fillId="9" borderId="19" xfId="0" applyNumberFormat="1" applyFont="1" applyFill="1" applyBorder="1" applyAlignment="1" applyProtection="1">
      <alignment horizontal="center"/>
      <protection locked="0"/>
    </xf>
    <xf numFmtId="1" fontId="25" fillId="9" borderId="4" xfId="6" applyNumberFormat="1" applyFill="1" applyBorder="1" applyAlignment="1" applyProtection="1">
      <alignment horizontal="center"/>
      <protection locked="0"/>
    </xf>
    <xf numFmtId="170" fontId="9" fillId="9" borderId="4" xfId="0" applyNumberFormat="1" applyFont="1" applyFill="1" applyBorder="1" applyAlignment="1" applyProtection="1">
      <alignment horizontal="center"/>
      <protection locked="0"/>
    </xf>
    <xf numFmtId="170" fontId="9" fillId="9" borderId="18" xfId="0" applyNumberFormat="1" applyFont="1" applyFill="1" applyBorder="1" applyAlignment="1" applyProtection="1">
      <alignment horizontal="center"/>
      <protection locked="0"/>
    </xf>
    <xf numFmtId="170" fontId="9" fillId="9" borderId="19" xfId="0" applyNumberFormat="1" applyFont="1" applyFill="1" applyBorder="1" applyAlignment="1" applyProtection="1">
      <alignment horizontal="center"/>
      <protection locked="0"/>
    </xf>
    <xf numFmtId="0" fontId="50" fillId="3" borderId="0" xfId="0" applyFont="1" applyFill="1" applyAlignment="1">
      <alignment horizontal="left" wrapText="1"/>
    </xf>
    <xf numFmtId="0" fontId="0" fillId="0" borderId="4" xfId="0" applyBorder="1" applyAlignment="1">
      <alignment horizontal="left"/>
    </xf>
    <xf numFmtId="0" fontId="0" fillId="0" borderId="18" xfId="0" applyBorder="1" applyAlignment="1">
      <alignment horizontal="left"/>
    </xf>
    <xf numFmtId="0" fontId="0" fillId="0" borderId="19" xfId="0" applyBorder="1" applyAlignment="1">
      <alignment horizontal="left"/>
    </xf>
    <xf numFmtId="0" fontId="50" fillId="3" borderId="0" xfId="0" applyFont="1" applyFill="1" applyAlignment="1">
      <alignment horizontal="left" vertical="top" wrapText="1"/>
    </xf>
    <xf numFmtId="0" fontId="0" fillId="0" borderId="0" xfId="0" applyAlignment="1">
      <alignment horizontal="left" vertical="top" wrapText="1"/>
    </xf>
    <xf numFmtId="0" fontId="26" fillId="0" borderId="0" xfId="0" applyFont="1" applyAlignment="1">
      <alignment horizontal="left" vertical="center"/>
    </xf>
    <xf numFmtId="0" fontId="15" fillId="16" borderId="48" xfId="0" applyFont="1" applyFill="1" applyBorder="1" applyAlignment="1">
      <alignment horizontal="center" vertical="center"/>
    </xf>
    <xf numFmtId="0" fontId="16" fillId="16" borderId="30" xfId="0" applyFont="1" applyFill="1" applyBorder="1" applyAlignment="1">
      <alignment horizontal="center" vertical="center"/>
    </xf>
    <xf numFmtId="0" fontId="14" fillId="0" borderId="0" xfId="0" applyFont="1" applyAlignment="1">
      <alignment horizontal="left" wrapText="1"/>
    </xf>
    <xf numFmtId="0" fontId="14" fillId="3" borderId="1" xfId="0" applyFont="1" applyFill="1" applyBorder="1" applyAlignment="1">
      <alignment horizontal="center" vertical="center" wrapText="1"/>
    </xf>
    <xf numFmtId="0" fontId="14" fillId="0" borderId="10" xfId="0" applyFont="1" applyBorder="1" applyAlignment="1">
      <alignment horizontal="left" vertical="center"/>
    </xf>
    <xf numFmtId="0" fontId="14" fillId="0" borderId="20" xfId="0" applyFont="1" applyBorder="1" applyAlignment="1">
      <alignment horizontal="left" vertical="center"/>
    </xf>
    <xf numFmtId="0" fontId="14" fillId="3" borderId="20" xfId="0" applyFont="1" applyFill="1" applyBorder="1" applyAlignment="1">
      <alignment horizontal="center" vertical="center"/>
    </xf>
    <xf numFmtId="0" fontId="14" fillId="3" borderId="8" xfId="0" applyFont="1" applyFill="1" applyBorder="1" applyAlignment="1">
      <alignment horizontal="center" vertical="center"/>
    </xf>
    <xf numFmtId="0" fontId="10" fillId="2" borderId="5" xfId="0" applyFont="1" applyFill="1" applyBorder="1" applyAlignment="1">
      <alignment horizontal="center" wrapText="1"/>
    </xf>
    <xf numFmtId="0" fontId="10" fillId="2" borderId="54" xfId="0" applyFont="1" applyFill="1" applyBorder="1" applyAlignment="1">
      <alignment horizontal="center" wrapText="1"/>
    </xf>
    <xf numFmtId="0" fontId="40" fillId="0" borderId="0" xfId="0" applyFont="1" applyAlignment="1">
      <alignment horizontal="center" wrapText="1"/>
    </xf>
    <xf numFmtId="0" fontId="40" fillId="0" borderId="15" xfId="0" applyFont="1" applyBorder="1" applyAlignment="1">
      <alignment horizontal="center" wrapText="1"/>
    </xf>
    <xf numFmtId="0" fontId="30" fillId="0" borderId="0" xfId="0" applyFont="1" applyAlignment="1">
      <alignment horizontal="center" wrapText="1"/>
    </xf>
    <xf numFmtId="0" fontId="10" fillId="4" borderId="5" xfId="0" applyFont="1" applyFill="1" applyBorder="1" applyAlignment="1">
      <alignment horizontal="center"/>
    </xf>
    <xf numFmtId="0" fontId="10" fillId="4" borderId="6" xfId="0" applyFont="1" applyFill="1" applyBorder="1" applyAlignment="1">
      <alignment horizontal="center"/>
    </xf>
    <xf numFmtId="0" fontId="10" fillId="4" borderId="7" xfId="0" applyFont="1" applyFill="1" applyBorder="1" applyAlignment="1">
      <alignment horizontal="center"/>
    </xf>
    <xf numFmtId="0" fontId="35" fillId="14" borderId="5" xfId="0" applyFont="1" applyFill="1" applyBorder="1" applyAlignment="1">
      <alignment horizontal="center"/>
    </xf>
    <xf numFmtId="0" fontId="35" fillId="14" borderId="6" xfId="0" applyFont="1" applyFill="1" applyBorder="1" applyAlignment="1">
      <alignment horizontal="center"/>
    </xf>
    <xf numFmtId="0" fontId="30" fillId="2" borderId="38" xfId="0" applyFont="1" applyFill="1" applyBorder="1" applyAlignment="1">
      <alignment horizontal="center" wrapText="1"/>
    </xf>
    <xf numFmtId="0" fontId="30" fillId="2" borderId="51" xfId="0" applyFont="1" applyFill="1" applyBorder="1" applyAlignment="1">
      <alignment horizontal="center" wrapText="1"/>
    </xf>
    <xf numFmtId="0" fontId="30" fillId="2" borderId="42" xfId="0" applyFont="1" applyFill="1" applyBorder="1" applyAlignment="1">
      <alignment horizontal="center" wrapText="1"/>
    </xf>
    <xf numFmtId="0" fontId="78" fillId="0" borderId="59" xfId="0" applyFont="1" applyBorder="1" applyAlignment="1">
      <alignment horizontal="left" vertical="top" wrapText="1"/>
    </xf>
    <xf numFmtId="0" fontId="30" fillId="2" borderId="2" xfId="0" applyFont="1" applyFill="1" applyBorder="1" applyAlignment="1">
      <alignment horizontal="center" wrapText="1"/>
    </xf>
    <xf numFmtId="0" fontId="30" fillId="2" borderId="3" xfId="0" applyFont="1" applyFill="1" applyBorder="1" applyAlignment="1">
      <alignment horizontal="center" wrapText="1"/>
    </xf>
    <xf numFmtId="0" fontId="30" fillId="2" borderId="31" xfId="0" applyFont="1" applyFill="1" applyBorder="1" applyAlignment="1">
      <alignment horizontal="center" wrapText="1"/>
    </xf>
    <xf numFmtId="0" fontId="29" fillId="2" borderId="2" xfId="0" applyFont="1" applyFill="1" applyBorder="1" applyAlignment="1">
      <alignment horizontal="center" wrapText="1"/>
    </xf>
    <xf numFmtId="0" fontId="29" fillId="2" borderId="3" xfId="0" applyFont="1" applyFill="1" applyBorder="1" applyAlignment="1">
      <alignment horizontal="center" wrapText="1"/>
    </xf>
    <xf numFmtId="0" fontId="29" fillId="2" borderId="31" xfId="0" applyFont="1" applyFill="1" applyBorder="1" applyAlignment="1">
      <alignment horizontal="center" wrapText="1"/>
    </xf>
    <xf numFmtId="0" fontId="68" fillId="2" borderId="4" xfId="0" applyFont="1" applyFill="1" applyBorder="1" applyAlignment="1">
      <alignment horizontal="center"/>
    </xf>
    <xf numFmtId="0" fontId="68" fillId="2" borderId="18" xfId="0" applyFont="1" applyFill="1" applyBorder="1" applyAlignment="1">
      <alignment horizontal="center"/>
    </xf>
    <xf numFmtId="0" fontId="67" fillId="2" borderId="0" xfId="0" applyFont="1" applyFill="1" applyAlignment="1">
      <alignment horizontal="center" vertical="center"/>
    </xf>
    <xf numFmtId="0" fontId="1" fillId="2" borderId="36" xfId="0" applyFont="1" applyFill="1" applyBorder="1" applyAlignment="1">
      <alignment horizontal="center"/>
    </xf>
    <xf numFmtId="0" fontId="1" fillId="2" borderId="24" xfId="0" applyFont="1" applyFill="1" applyBorder="1" applyAlignment="1">
      <alignment horizontal="center"/>
    </xf>
    <xf numFmtId="0" fontId="1" fillId="2" borderId="21" xfId="0" applyFont="1" applyFill="1" applyBorder="1" applyAlignment="1">
      <alignment horizontal="center"/>
    </xf>
    <xf numFmtId="0" fontId="11" fillId="3" borderId="5" xfId="0" applyFont="1" applyFill="1" applyBorder="1" applyAlignment="1">
      <alignment horizontal="center" wrapText="1"/>
    </xf>
    <xf numFmtId="0" fontId="11" fillId="3" borderId="6" xfId="0" applyFont="1" applyFill="1" applyBorder="1" applyAlignment="1">
      <alignment horizontal="center" wrapText="1"/>
    </xf>
    <xf numFmtId="0" fontId="11" fillId="3" borderId="7" xfId="0" applyFont="1" applyFill="1" applyBorder="1" applyAlignment="1">
      <alignment horizontal="center" wrapText="1"/>
    </xf>
    <xf numFmtId="0" fontId="1" fillId="2" borderId="1" xfId="0" applyFont="1" applyFill="1" applyBorder="1" applyAlignment="1">
      <alignment horizontal="center"/>
    </xf>
    <xf numFmtId="0" fontId="0" fillId="9" borderId="4" xfId="0" applyFill="1" applyBorder="1" applyAlignment="1" applyProtection="1">
      <alignment horizontal="left"/>
      <protection locked="0"/>
    </xf>
    <xf numFmtId="0" fontId="0" fillId="9" borderId="18" xfId="0" applyFill="1" applyBorder="1" applyAlignment="1" applyProtection="1">
      <alignment horizontal="left"/>
      <protection locked="0"/>
    </xf>
    <xf numFmtId="0" fontId="0" fillId="9" borderId="62" xfId="0" applyFill="1" applyBorder="1" applyAlignment="1" applyProtection="1">
      <alignment horizontal="left"/>
      <protection locked="0"/>
    </xf>
    <xf numFmtId="0" fontId="0" fillId="9" borderId="60" xfId="0" applyFill="1" applyBorder="1" applyAlignment="1" applyProtection="1">
      <alignment horizontal="left"/>
      <protection locked="0"/>
    </xf>
    <xf numFmtId="0" fontId="1" fillId="7" borderId="43" xfId="0" applyFont="1" applyFill="1" applyBorder="1" applyAlignment="1">
      <alignment horizontal="right"/>
    </xf>
    <xf numFmtId="0" fontId="1" fillId="7" borderId="55" xfId="0" applyFont="1" applyFill="1" applyBorder="1" applyAlignment="1">
      <alignment horizontal="right"/>
    </xf>
    <xf numFmtId="0" fontId="9" fillId="0" borderId="4" xfId="0" applyFont="1" applyBorder="1" applyAlignment="1" applyProtection="1">
      <alignment horizontal="left"/>
      <protection locked="0"/>
    </xf>
    <xf numFmtId="0" fontId="9" fillId="0" borderId="18" xfId="0" applyFont="1" applyBorder="1" applyAlignment="1" applyProtection="1">
      <alignment horizontal="left"/>
      <protection locked="0"/>
    </xf>
    <xf numFmtId="0" fontId="0" fillId="0" borderId="9" xfId="0" applyBorder="1" applyAlignment="1">
      <alignment horizontal="left"/>
    </xf>
    <xf numFmtId="0" fontId="0" fillId="0" borderId="50" xfId="0" applyBorder="1" applyAlignment="1">
      <alignment horizontal="left"/>
    </xf>
    <xf numFmtId="0" fontId="4" fillId="0" borderId="5" xfId="0" applyFont="1" applyBorder="1" applyAlignment="1">
      <alignment horizontal="center"/>
    </xf>
    <xf numFmtId="0" fontId="4" fillId="0" borderId="6" xfId="0" applyFont="1" applyBorder="1" applyAlignment="1">
      <alignment horizontal="center"/>
    </xf>
    <xf numFmtId="0" fontId="4" fillId="0" borderId="7" xfId="0" applyFont="1" applyBorder="1" applyAlignment="1">
      <alignment horizontal="center"/>
    </xf>
  </cellXfs>
  <cellStyles count="8">
    <cellStyle name="Comma" xfId="1" builtinId="3"/>
    <cellStyle name="Currency" xfId="2" builtinId="4"/>
    <cellStyle name="Hyperlink" xfId="6" builtinId="8"/>
    <cellStyle name="Normal" xfId="0" builtinId="0"/>
    <cellStyle name="Normal 3" xfId="5" xr:uid="{F1B6104D-300A-401A-B56F-23E589E84063}"/>
    <cellStyle name="Normal_Q15" xfId="4" xr:uid="{701E1127-F8F2-47FE-91AA-8653BD46935F}"/>
    <cellStyle name="Normal_Sheet2" xfId="3" xr:uid="{5124A846-E7EB-4BCD-AE8D-79819E400C13}"/>
    <cellStyle name="Percent" xfId="7" builtinId="5"/>
  </cellStyles>
  <dxfs count="1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B9E7A7"/>
      <color rgb="FFFFFFCC"/>
      <color rgb="FFC0E6F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hscrc.annual@maryland.gov" TargetMode="External"/><Relationship Id="rId1" Type="http://schemas.openxmlformats.org/officeDocument/2006/relationships/hyperlink" Target="mailto:karen.teague@maryland.gov"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782436-3ED1-4FA5-9EF5-24D06649286F}">
  <sheetPr codeName="Sheet1">
    <tabColor rgb="FFFFFFCC"/>
    <pageSetUpPr fitToPage="1"/>
  </sheetPr>
  <dimension ref="A1:K115"/>
  <sheetViews>
    <sheetView zoomScale="85" zoomScaleNormal="85" workbookViewId="0">
      <pane xSplit="4" ySplit="9" topLeftCell="E15" activePane="bottomRight" state="frozen"/>
      <selection pane="topRight" activeCell="E1" sqref="E1"/>
      <selection pane="bottomLeft" activeCell="A8" sqref="A8"/>
      <selection pane="bottomRight" activeCell="J34" sqref="J34:J40"/>
    </sheetView>
  </sheetViews>
  <sheetFormatPr defaultRowHeight="14.4"/>
  <cols>
    <col min="2" max="2" width="9.15625" style="2"/>
    <col min="5" max="5" width="34.578125" customWidth="1"/>
    <col min="6" max="6" width="10.41796875" customWidth="1"/>
    <col min="7" max="7" width="13.41796875" bestFit="1" customWidth="1"/>
    <col min="8" max="8" width="10.15625" bestFit="1" customWidth="1"/>
    <col min="10" max="10" width="46.41796875" customWidth="1"/>
  </cols>
  <sheetData>
    <row r="1" spans="1:10">
      <c r="I1" s="134" t="s">
        <v>269</v>
      </c>
      <c r="J1" s="132">
        <v>2</v>
      </c>
    </row>
    <row r="2" spans="1:10">
      <c r="I2" s="134" t="s">
        <v>306</v>
      </c>
      <c r="J2" s="133">
        <v>45635</v>
      </c>
    </row>
    <row r="3" spans="1:10" ht="24" thickBot="1">
      <c r="A3" s="366" t="s">
        <v>58</v>
      </c>
      <c r="B3" s="367"/>
      <c r="C3" s="367"/>
      <c r="D3" s="367"/>
      <c r="E3" s="367"/>
      <c r="F3" s="367"/>
      <c r="G3" s="367"/>
      <c r="H3" s="367"/>
      <c r="I3" s="367"/>
      <c r="J3" s="367"/>
    </row>
    <row r="4" spans="1:10" ht="14.7" thickBot="1"/>
    <row r="5" spans="1:10" ht="18.600000000000001" thickBot="1">
      <c r="A5" s="95" t="s">
        <v>268</v>
      </c>
      <c r="E5" s="369">
        <v>45730</v>
      </c>
      <c r="F5" s="370"/>
      <c r="G5" s="370"/>
      <c r="H5" s="371"/>
    </row>
    <row r="6" spans="1:10" ht="18.600000000000001" thickBot="1">
      <c r="A6" s="95"/>
      <c r="E6" s="89"/>
      <c r="F6" s="4"/>
      <c r="G6" s="4"/>
      <c r="H6" s="4"/>
      <c r="J6" s="89"/>
    </row>
    <row r="7" spans="1:10" s="306" customFormat="1" ht="86.7" thickBot="1">
      <c r="A7" s="304" t="s">
        <v>359</v>
      </c>
      <c r="B7" s="305"/>
      <c r="E7" s="307">
        <v>45108</v>
      </c>
      <c r="F7" s="308" t="s">
        <v>63</v>
      </c>
      <c r="G7" s="309">
        <v>45473</v>
      </c>
      <c r="H7" s="310"/>
      <c r="J7" s="311" t="s">
        <v>346</v>
      </c>
    </row>
    <row r="8" spans="1:10" ht="18.600000000000001" thickBot="1">
      <c r="A8" s="95"/>
      <c r="E8" s="89"/>
      <c r="F8" s="4"/>
      <c r="G8" s="4"/>
      <c r="H8" s="4"/>
      <c r="J8" s="89"/>
    </row>
    <row r="9" spans="1:10" ht="18.600000000000001" thickBot="1">
      <c r="A9" s="95" t="s">
        <v>270</v>
      </c>
      <c r="E9" s="372" t="s">
        <v>77</v>
      </c>
      <c r="F9" s="373"/>
      <c r="G9" s="373"/>
      <c r="H9" s="374"/>
      <c r="J9" s="89"/>
    </row>
    <row r="10" spans="1:10" ht="18.3">
      <c r="A10" s="59"/>
      <c r="E10" s="89"/>
      <c r="F10" s="4"/>
      <c r="G10" s="4"/>
      <c r="H10" s="4"/>
      <c r="J10" s="89"/>
    </row>
    <row r="11" spans="1:10" ht="18.3">
      <c r="A11" s="94" t="s">
        <v>282</v>
      </c>
      <c r="B11" s="90"/>
      <c r="C11" s="85"/>
      <c r="D11" s="85"/>
      <c r="E11" s="81" t="s">
        <v>357</v>
      </c>
      <c r="F11" s="82"/>
      <c r="G11" s="82"/>
      <c r="H11" s="82"/>
      <c r="I11" s="85"/>
      <c r="J11" s="81" t="s">
        <v>258</v>
      </c>
    </row>
    <row r="12" spans="1:10">
      <c r="A12" s="87" t="s">
        <v>255</v>
      </c>
      <c r="B12" s="87"/>
      <c r="C12" s="88"/>
      <c r="D12" s="88"/>
      <c r="E12" s="88"/>
      <c r="F12" s="88"/>
      <c r="G12" s="88"/>
      <c r="H12" s="88"/>
      <c r="I12" s="88"/>
      <c r="J12" s="88"/>
    </row>
    <row r="13" spans="1:10">
      <c r="A13" s="78">
        <v>1</v>
      </c>
      <c r="B13" s="2" t="s">
        <v>45</v>
      </c>
      <c r="E13" s="375"/>
      <c r="F13" s="376"/>
      <c r="G13" s="376"/>
      <c r="H13" s="377"/>
      <c r="I13" s="33"/>
      <c r="J13" s="382" t="s">
        <v>259</v>
      </c>
    </row>
    <row r="14" spans="1:10">
      <c r="A14" s="78">
        <v>2</v>
      </c>
      <c r="B14" s="2" t="s">
        <v>46</v>
      </c>
      <c r="E14" s="375"/>
      <c r="F14" s="376"/>
      <c r="G14" s="376"/>
      <c r="H14" s="377"/>
      <c r="I14" s="33"/>
      <c r="J14" s="382"/>
    </row>
    <row r="15" spans="1:10">
      <c r="E15" s="33"/>
      <c r="F15" s="33"/>
      <c r="G15" s="33"/>
      <c r="H15" s="33"/>
      <c r="I15" s="33"/>
      <c r="J15" s="80"/>
    </row>
    <row r="16" spans="1:10">
      <c r="A16" s="105">
        <v>3</v>
      </c>
      <c r="B16" s="72" t="s">
        <v>93</v>
      </c>
      <c r="C16" s="33"/>
      <c r="D16" s="33"/>
      <c r="E16" s="33"/>
      <c r="F16" s="33"/>
      <c r="G16" s="33"/>
      <c r="H16" s="33"/>
      <c r="I16" s="33"/>
      <c r="J16" s="80"/>
    </row>
    <row r="17" spans="1:11">
      <c r="A17" s="33"/>
      <c r="B17" s="72"/>
      <c r="C17" s="106" t="s">
        <v>47</v>
      </c>
      <c r="D17" s="33"/>
      <c r="E17" s="375"/>
      <c r="F17" s="376"/>
      <c r="G17" s="376"/>
      <c r="H17" s="377"/>
      <c r="I17" s="33"/>
      <c r="J17" s="368" t="s">
        <v>266</v>
      </c>
    </row>
    <row r="18" spans="1:11">
      <c r="A18" s="33"/>
      <c r="B18" s="72"/>
      <c r="C18" s="106" t="s">
        <v>50</v>
      </c>
      <c r="D18" s="33"/>
      <c r="E18" s="375"/>
      <c r="F18" s="376"/>
      <c r="G18" s="376"/>
      <c r="H18" s="377"/>
      <c r="I18" s="33"/>
      <c r="J18" s="368"/>
    </row>
    <row r="19" spans="1:11">
      <c r="A19" s="33"/>
      <c r="B19" s="72"/>
      <c r="C19" s="106" t="s">
        <v>48</v>
      </c>
      <c r="D19" s="33"/>
      <c r="E19" s="378"/>
      <c r="F19" s="376"/>
      <c r="G19" s="376"/>
      <c r="H19" s="377"/>
      <c r="I19" s="33"/>
      <c r="J19" s="368"/>
    </row>
    <row r="20" spans="1:11">
      <c r="A20" s="33"/>
      <c r="B20" s="72"/>
      <c r="C20" s="106" t="s">
        <v>49</v>
      </c>
      <c r="D20" s="33"/>
      <c r="E20" s="379"/>
      <c r="F20" s="380"/>
      <c r="G20" s="380"/>
      <c r="H20" s="381"/>
      <c r="I20" s="33"/>
      <c r="J20" s="368"/>
    </row>
    <row r="21" spans="1:11">
      <c r="A21" s="33"/>
      <c r="B21" s="72"/>
      <c r="C21" s="33"/>
      <c r="D21" s="33"/>
      <c r="E21" s="33"/>
      <c r="F21" s="33"/>
      <c r="G21" s="33"/>
      <c r="H21" s="33"/>
      <c r="I21" s="33"/>
      <c r="J21" s="80"/>
    </row>
    <row r="22" spans="1:11">
      <c r="A22" s="105">
        <v>4</v>
      </c>
      <c r="B22" s="72" t="s">
        <v>105</v>
      </c>
      <c r="C22" s="33"/>
      <c r="D22" s="33"/>
      <c r="E22" s="33"/>
      <c r="F22" s="33"/>
      <c r="G22" s="33"/>
      <c r="H22" s="33"/>
      <c r="I22" s="33"/>
      <c r="J22" s="80"/>
    </row>
    <row r="23" spans="1:11">
      <c r="A23" s="33"/>
      <c r="B23" s="72"/>
      <c r="C23" s="106" t="s">
        <v>47</v>
      </c>
      <c r="D23" s="33"/>
      <c r="E23" s="375"/>
      <c r="F23" s="376"/>
      <c r="G23" s="376"/>
      <c r="H23" s="377"/>
      <c r="I23" s="33"/>
      <c r="J23" s="368" t="s">
        <v>267</v>
      </c>
    </row>
    <row r="24" spans="1:11">
      <c r="A24" s="33"/>
      <c r="B24" s="72"/>
      <c r="C24" s="106" t="s">
        <v>50</v>
      </c>
      <c r="D24" s="33"/>
      <c r="E24" s="375"/>
      <c r="F24" s="376"/>
      <c r="G24" s="376"/>
      <c r="H24" s="377"/>
      <c r="I24" s="33"/>
      <c r="J24" s="368"/>
    </row>
    <row r="25" spans="1:11">
      <c r="A25" s="33"/>
      <c r="B25" s="72"/>
      <c r="C25" s="106" t="s">
        <v>48</v>
      </c>
      <c r="D25" s="33"/>
      <c r="E25" s="378"/>
      <c r="F25" s="376"/>
      <c r="G25" s="376"/>
      <c r="H25" s="377"/>
      <c r="I25" s="33"/>
      <c r="J25" s="368"/>
    </row>
    <row r="26" spans="1:11">
      <c r="C26" s="86" t="s">
        <v>49</v>
      </c>
      <c r="E26" s="379"/>
      <c r="F26" s="380"/>
      <c r="G26" s="380"/>
      <c r="H26" s="381"/>
      <c r="I26" s="33"/>
      <c r="J26" s="368"/>
    </row>
    <row r="28" spans="1:11">
      <c r="A28" s="87" t="s">
        <v>256</v>
      </c>
      <c r="B28" s="87"/>
      <c r="C28" s="88"/>
      <c r="D28" s="88"/>
      <c r="E28" s="88"/>
      <c r="F28" s="88"/>
      <c r="G28" s="88"/>
      <c r="H28" s="88"/>
      <c r="I28" s="88"/>
      <c r="J28" s="88"/>
    </row>
    <row r="29" spans="1:11">
      <c r="J29" s="80"/>
    </row>
    <row r="30" spans="1:11" ht="14.65" customHeight="1">
      <c r="A30" s="78">
        <v>1</v>
      </c>
      <c r="B30" s="2" t="s">
        <v>55</v>
      </c>
      <c r="E30" s="387" t="s">
        <v>101</v>
      </c>
      <c r="F30" s="387"/>
      <c r="G30" s="387"/>
      <c r="H30" s="387"/>
      <c r="I30" s="387"/>
      <c r="J30" s="368" t="s">
        <v>271</v>
      </c>
      <c r="K30" s="79"/>
    </row>
    <row r="31" spans="1:11" ht="28.35" customHeight="1">
      <c r="E31" s="387"/>
      <c r="F31" s="387"/>
      <c r="G31" s="387"/>
      <c r="H31" s="387"/>
      <c r="I31" s="387"/>
      <c r="J31" s="368"/>
      <c r="K31" s="79"/>
    </row>
    <row r="32" spans="1:11">
      <c r="E32" s="77"/>
      <c r="F32" s="77"/>
      <c r="G32" s="77"/>
      <c r="H32" s="77"/>
      <c r="I32" s="77"/>
      <c r="J32" s="91"/>
      <c r="K32" s="79"/>
    </row>
    <row r="33" spans="1:10">
      <c r="A33" s="78">
        <v>2</v>
      </c>
      <c r="B33" s="2" t="s">
        <v>54</v>
      </c>
      <c r="E33" t="s">
        <v>70</v>
      </c>
      <c r="J33" s="80"/>
    </row>
    <row r="34" spans="1:10" ht="18" customHeight="1">
      <c r="A34" s="78"/>
      <c r="E34" s="84" t="s">
        <v>325</v>
      </c>
      <c r="J34" s="386" t="s">
        <v>356</v>
      </c>
    </row>
    <row r="35" spans="1:10" ht="18" customHeight="1">
      <c r="E35" s="84" t="s">
        <v>264</v>
      </c>
      <c r="F35" s="83"/>
      <c r="G35" s="83"/>
      <c r="H35" s="83"/>
      <c r="J35" s="386"/>
    </row>
    <row r="36" spans="1:10" ht="18" customHeight="1">
      <c r="E36" s="84" t="s">
        <v>260</v>
      </c>
      <c r="F36" s="79"/>
      <c r="G36" s="79"/>
      <c r="H36" s="79"/>
      <c r="J36" s="386"/>
    </row>
    <row r="37" spans="1:10" ht="18" customHeight="1">
      <c r="E37" s="84" t="s">
        <v>261</v>
      </c>
      <c r="F37" s="83"/>
      <c r="J37" s="386"/>
    </row>
    <row r="38" spans="1:10" ht="18" customHeight="1">
      <c r="E38" s="104" t="s">
        <v>329</v>
      </c>
      <c r="F38" s="83"/>
      <c r="J38" s="386"/>
    </row>
    <row r="39" spans="1:10" ht="18" customHeight="1">
      <c r="E39" s="272" t="s">
        <v>347</v>
      </c>
      <c r="F39" s="83"/>
      <c r="J39" s="386"/>
    </row>
    <row r="40" spans="1:10" ht="18" customHeight="1">
      <c r="E40" s="84" t="s">
        <v>262</v>
      </c>
      <c r="F40" s="83"/>
      <c r="J40" s="386"/>
    </row>
    <row r="41" spans="1:10">
      <c r="J41" s="80"/>
    </row>
    <row r="42" spans="1:10">
      <c r="A42" s="78">
        <v>3</v>
      </c>
      <c r="B42" s="2" t="s">
        <v>348</v>
      </c>
      <c r="E42" t="s">
        <v>350</v>
      </c>
      <c r="J42" s="386" t="s">
        <v>355</v>
      </c>
    </row>
    <row r="43" spans="1:10">
      <c r="E43" s="273" t="s">
        <v>351</v>
      </c>
      <c r="J43" s="386"/>
    </row>
    <row r="44" spans="1:10">
      <c r="J44" s="386"/>
    </row>
    <row r="45" spans="1:10">
      <c r="E45" t="s">
        <v>352</v>
      </c>
      <c r="J45" s="386"/>
    </row>
    <row r="46" spans="1:10">
      <c r="E46" s="273" t="s">
        <v>353</v>
      </c>
      <c r="J46" s="386"/>
    </row>
    <row r="47" spans="1:10">
      <c r="E47" s="273"/>
      <c r="J47" s="386"/>
    </row>
    <row r="48" spans="1:10">
      <c r="E48" t="s">
        <v>354</v>
      </c>
      <c r="J48" s="386"/>
    </row>
    <row r="49" spans="1:11">
      <c r="E49" s="273"/>
      <c r="J49" s="80"/>
    </row>
    <row r="50" spans="1:11">
      <c r="J50" s="80"/>
    </row>
    <row r="51" spans="1:11">
      <c r="A51" s="78">
        <v>4</v>
      </c>
      <c r="B51" s="2" t="s">
        <v>349</v>
      </c>
      <c r="E51" s="33" t="s">
        <v>106</v>
      </c>
      <c r="J51" s="92" t="s">
        <v>263</v>
      </c>
    </row>
    <row r="52" spans="1:11">
      <c r="E52" s="33" t="s">
        <v>100</v>
      </c>
      <c r="J52" s="92"/>
    </row>
    <row r="53" spans="1:11">
      <c r="A53" s="2"/>
      <c r="J53" s="80"/>
    </row>
    <row r="54" spans="1:11">
      <c r="A54" s="87" t="s">
        <v>257</v>
      </c>
      <c r="B54" s="87"/>
      <c r="C54" s="88"/>
      <c r="D54" s="88"/>
      <c r="E54" s="88"/>
      <c r="F54" s="88"/>
      <c r="G54" s="88"/>
      <c r="H54" s="88"/>
      <c r="I54" s="88"/>
      <c r="J54" s="93"/>
    </row>
    <row r="55" spans="1:11">
      <c r="A55" s="78">
        <v>1</v>
      </c>
      <c r="B55" s="2" t="s">
        <v>76</v>
      </c>
      <c r="J55" s="80"/>
    </row>
    <row r="56" spans="1:11">
      <c r="C56" s="86" t="s">
        <v>47</v>
      </c>
      <c r="E56" s="383" t="s">
        <v>52</v>
      </c>
      <c r="F56" s="384"/>
      <c r="G56" s="384"/>
      <c r="H56" s="385"/>
      <c r="J56" s="368" t="s">
        <v>265</v>
      </c>
    </row>
    <row r="57" spans="1:11">
      <c r="C57" s="86" t="s">
        <v>50</v>
      </c>
      <c r="E57" s="5" t="s">
        <v>53</v>
      </c>
      <c r="F57" s="14"/>
      <c r="G57" s="14"/>
      <c r="H57" s="15"/>
      <c r="J57" s="368"/>
    </row>
    <row r="58" spans="1:11">
      <c r="C58" s="86" t="s">
        <v>48</v>
      </c>
      <c r="E58" s="19" t="s">
        <v>75</v>
      </c>
      <c r="F58" s="17"/>
      <c r="G58" s="17"/>
      <c r="H58" s="16"/>
      <c r="J58" s="368"/>
    </row>
    <row r="60" spans="1:11">
      <c r="B60" s="388"/>
      <c r="C60" s="388"/>
      <c r="D60" s="388"/>
      <c r="E60" s="388"/>
      <c r="F60" s="58"/>
      <c r="G60" s="57"/>
      <c r="H60" s="57"/>
      <c r="J60" s="31"/>
      <c r="K60" s="75"/>
    </row>
    <row r="61" spans="1:11">
      <c r="B61" s="388"/>
      <c r="C61" s="388"/>
      <c r="D61" s="388"/>
      <c r="E61" s="388"/>
      <c r="F61" s="58"/>
      <c r="G61" s="57"/>
      <c r="H61" s="57"/>
      <c r="J61" s="31"/>
      <c r="K61" s="75"/>
    </row>
    <row r="62" spans="1:11">
      <c r="B62" s="388"/>
      <c r="C62" s="388"/>
      <c r="D62" s="388"/>
      <c r="E62" s="388"/>
      <c r="F62" s="58"/>
      <c r="G62" s="57"/>
      <c r="H62" s="57"/>
      <c r="J62" s="31"/>
      <c r="K62" s="75"/>
    </row>
    <row r="63" spans="1:11">
      <c r="B63" s="388"/>
      <c r="C63" s="388"/>
      <c r="D63" s="388"/>
      <c r="E63" s="388"/>
      <c r="F63" s="58"/>
      <c r="G63" s="57"/>
      <c r="H63" s="57"/>
      <c r="J63" s="31"/>
      <c r="K63" s="76"/>
    </row>
    <row r="64" spans="1:11">
      <c r="B64" s="388"/>
      <c r="C64" s="388"/>
      <c r="D64" s="388"/>
      <c r="E64" s="388"/>
      <c r="F64" s="1"/>
      <c r="G64" s="57"/>
      <c r="H64" s="57"/>
      <c r="J64" s="31"/>
      <c r="K64" s="76"/>
    </row>
    <row r="65" spans="2:11">
      <c r="B65" s="388"/>
      <c r="C65" s="388"/>
      <c r="D65" s="388"/>
      <c r="E65" s="388"/>
      <c r="F65" s="58"/>
      <c r="G65" s="57"/>
      <c r="H65" s="57"/>
      <c r="J65" s="31"/>
      <c r="K65" s="75"/>
    </row>
    <row r="66" spans="2:11">
      <c r="J66" s="31"/>
      <c r="K66" s="75"/>
    </row>
    <row r="67" spans="2:11">
      <c r="J67" s="31"/>
      <c r="K67" s="75"/>
    </row>
    <row r="68" spans="2:11">
      <c r="J68" s="31"/>
      <c r="K68" s="75"/>
    </row>
    <row r="69" spans="2:11">
      <c r="J69" s="31"/>
      <c r="K69" s="75"/>
    </row>
    <row r="70" spans="2:11">
      <c r="J70" s="31"/>
      <c r="K70" s="4"/>
    </row>
    <row r="115" spans="1:1">
      <c r="A115" s="23"/>
    </row>
  </sheetData>
  <sheetProtection algorithmName="SHA-512" hashValue="7E5KMCxc1PY77IiT/K/IBxFuuvX/NuShGQgSbg5/RIpd37LJsHMetlRE4WK3j+XNPGB07rGu/bvcq4mWm4HqzQ==" saltValue="5ABPIwqVQ0hPQ1AXywy5nw==" spinCount="100000" sheet="1" formatCells="0" formatColumns="0" formatRows="0"/>
  <mergeCells count="28">
    <mergeCell ref="J42:J48"/>
    <mergeCell ref="B65:E65"/>
    <mergeCell ref="B64:E64"/>
    <mergeCell ref="B63:E63"/>
    <mergeCell ref="B60:E60"/>
    <mergeCell ref="B61:E61"/>
    <mergeCell ref="B62:E62"/>
    <mergeCell ref="E25:H25"/>
    <mergeCell ref="E24:H24"/>
    <mergeCell ref="E23:H23"/>
    <mergeCell ref="J34:J40"/>
    <mergeCell ref="E30:I31"/>
    <mergeCell ref="A3:J3"/>
    <mergeCell ref="J56:J58"/>
    <mergeCell ref="J30:J31"/>
    <mergeCell ref="E5:H5"/>
    <mergeCell ref="E9:H9"/>
    <mergeCell ref="E13:H13"/>
    <mergeCell ref="E14:H14"/>
    <mergeCell ref="E17:H17"/>
    <mergeCell ref="E18:H18"/>
    <mergeCell ref="E19:H19"/>
    <mergeCell ref="E20:H20"/>
    <mergeCell ref="E26:H26"/>
    <mergeCell ref="J13:J14"/>
    <mergeCell ref="J17:J20"/>
    <mergeCell ref="J23:J26"/>
    <mergeCell ref="E56:H56"/>
  </mergeCells>
  <dataValidations disablePrompts="1" count="1">
    <dataValidation type="whole" allowBlank="1" showInputMessage="1" showErrorMessage="1" error="Entry must be the numerical CMS ID#!" sqref="E14:H14" xr:uid="{0F7F131C-74A2-459F-BF23-27B19C77FAC5}">
      <formula1>0</formula1>
      <formula2>999999999999</formula2>
    </dataValidation>
  </dataValidations>
  <hyperlinks>
    <hyperlink ref="E58" r:id="rId1" xr:uid="{BFEF5228-AD1F-421B-868A-B6A58C9C4599}"/>
    <hyperlink ref="E9" r:id="rId2" xr:uid="{9E17AD91-2730-4AB6-A88D-2774D15AF404}"/>
  </hyperlinks>
  <pageMargins left="0.7" right="0.7" top="0.75" bottom="0.75" header="0.3" footer="0.3"/>
  <pageSetup scale="57" orientation="portrait"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8D9485-DEB3-4A9D-9E68-44591845CF79}">
  <sheetPr>
    <tabColor rgb="FFFFFFCC"/>
    <pageSetUpPr fitToPage="1"/>
  </sheetPr>
  <dimension ref="A1:F19"/>
  <sheetViews>
    <sheetView tabSelected="1" zoomScale="115" zoomScaleNormal="115" workbookViewId="0">
      <selection activeCell="D17" sqref="D17"/>
    </sheetView>
  </sheetViews>
  <sheetFormatPr defaultRowHeight="14.4"/>
  <cols>
    <col min="1" max="1" width="12.41796875" customWidth="1"/>
    <col min="2" max="2" width="42.68359375" customWidth="1"/>
    <col min="3" max="3" width="14.83984375" customWidth="1"/>
    <col min="4" max="5" width="16.26171875" customWidth="1"/>
    <col min="6" max="6" width="16.68359375" customWidth="1"/>
  </cols>
  <sheetData>
    <row r="1" spans="1:6" ht="21.3">
      <c r="A1" s="62" t="s">
        <v>372</v>
      </c>
    </row>
    <row r="2" spans="1:6" ht="21.3">
      <c r="A2" s="62"/>
    </row>
    <row r="3" spans="1:6" ht="18.3">
      <c r="B3" s="197" t="s">
        <v>56</v>
      </c>
      <c r="C3" s="236">
        <f>'A. Instructions'!E7</f>
        <v>45108</v>
      </c>
      <c r="D3" s="194" t="s">
        <v>63</v>
      </c>
      <c r="E3" s="236">
        <f>'A. Instructions'!G7</f>
        <v>45473</v>
      </c>
      <c r="F3" s="196" t="s">
        <v>317</v>
      </c>
    </row>
    <row r="5" spans="1:6">
      <c r="A5" s="426" t="s">
        <v>376</v>
      </c>
      <c r="B5" s="426"/>
      <c r="C5" s="426"/>
      <c r="D5" s="426"/>
      <c r="E5" s="426"/>
    </row>
    <row r="6" spans="1:6">
      <c r="A6" s="426"/>
      <c r="B6" s="426"/>
      <c r="C6" s="426"/>
      <c r="D6" s="426"/>
      <c r="E6" s="426"/>
    </row>
    <row r="7" spans="1:6" ht="28.8">
      <c r="A7" s="234" t="s">
        <v>296</v>
      </c>
      <c r="B7" s="426" t="s">
        <v>379</v>
      </c>
      <c r="C7" s="426"/>
      <c r="D7" s="301" t="s">
        <v>319</v>
      </c>
      <c r="E7" s="302" t="s">
        <v>339</v>
      </c>
    </row>
    <row r="8" spans="1:6">
      <c r="A8" s="171" t="s">
        <v>374</v>
      </c>
      <c r="B8" s="435" t="s">
        <v>377</v>
      </c>
      <c r="C8" s="436"/>
      <c r="D8" s="303"/>
      <c r="E8" s="303"/>
    </row>
    <row r="9" spans="1:6">
      <c r="A9" s="171"/>
      <c r="B9" s="383" t="s">
        <v>373</v>
      </c>
      <c r="C9" s="384"/>
      <c r="D9" s="252"/>
      <c r="E9" s="295">
        <v>28</v>
      </c>
    </row>
    <row r="10" spans="1:6">
      <c r="A10" s="171"/>
      <c r="B10" s="383"/>
      <c r="C10" s="384"/>
      <c r="D10" s="296"/>
      <c r="E10" s="296"/>
    </row>
    <row r="11" spans="1:6">
      <c r="A11" s="171" t="s">
        <v>375</v>
      </c>
      <c r="B11" s="383" t="s">
        <v>378</v>
      </c>
      <c r="C11" s="384"/>
      <c r="D11" s="296"/>
      <c r="E11" s="296"/>
    </row>
    <row r="12" spans="1:6">
      <c r="A12" s="171"/>
      <c r="B12" s="383" t="s">
        <v>382</v>
      </c>
      <c r="C12" s="384"/>
      <c r="D12" s="252"/>
      <c r="E12" s="295"/>
    </row>
    <row r="13" spans="1:6">
      <c r="A13" s="171"/>
      <c r="B13" s="383" t="s">
        <v>383</v>
      </c>
      <c r="C13" s="384"/>
      <c r="D13" s="252"/>
      <c r="E13" s="295"/>
    </row>
    <row r="14" spans="1:6">
      <c r="A14" s="171"/>
      <c r="B14" s="5" t="s">
        <v>384</v>
      </c>
      <c r="C14" s="14"/>
      <c r="D14" s="270">
        <f>SUM(D12:D13)</f>
        <v>0</v>
      </c>
      <c r="E14" s="270">
        <f>SUM(E12:E13)</f>
        <v>0</v>
      </c>
    </row>
    <row r="15" spans="1:6">
      <c r="A15" s="171"/>
      <c r="B15" s="383" t="s">
        <v>385</v>
      </c>
      <c r="C15" s="385"/>
      <c r="D15" s="252"/>
      <c r="E15" s="295"/>
    </row>
    <row r="16" spans="1:6">
      <c r="A16" s="171"/>
      <c r="B16" s="433"/>
      <c r="C16" s="434"/>
      <c r="D16" s="296"/>
      <c r="E16" s="296"/>
    </row>
    <row r="17" spans="1:5" ht="14.7" thickBot="1">
      <c r="A17" s="171"/>
      <c r="B17" s="431" t="s">
        <v>380</v>
      </c>
      <c r="C17" s="432"/>
      <c r="D17" s="299">
        <f>D9+D12+D13-D15</f>
        <v>0</v>
      </c>
      <c r="E17" s="300">
        <f>SUM(E8:E16)</f>
        <v>28</v>
      </c>
    </row>
    <row r="19" spans="1:5">
      <c r="C19" s="31"/>
    </row>
  </sheetData>
  <sheetProtection algorithmName="SHA-512" hashValue="CxTE3i7HBBhfZgfx7bMBjviJTWHTmsdTb1lmpWNegG5ot5zpfdaj4try69t1TMzdokTsIncnAWrvxqiaEPjGXg==" saltValue="p1W0qxBciKjzDpj6Hmd87w==" spinCount="100000" sheet="1" formatCells="0" formatColumns="0" formatRows="0" insertRows="0"/>
  <mergeCells count="11">
    <mergeCell ref="B11:C11"/>
    <mergeCell ref="A5:E6"/>
    <mergeCell ref="B7:C7"/>
    <mergeCell ref="B8:C8"/>
    <mergeCell ref="B9:C9"/>
    <mergeCell ref="B10:C10"/>
    <mergeCell ref="B17:C17"/>
    <mergeCell ref="B12:C12"/>
    <mergeCell ref="B13:C13"/>
    <mergeCell ref="B15:C15"/>
    <mergeCell ref="B16:C16"/>
  </mergeCells>
  <dataValidations count="1">
    <dataValidation type="decimal" allowBlank="1" showInputMessage="1" showErrorMessage="1" error="Entered values must be a zero or positive number. &quot;N/A&quot; or alpha entries are not allowed." sqref="E14 D8:D16" xr:uid="{F012F808-A78D-4FB2-95B9-92D29BD33F2D}">
      <formula1>0</formula1>
      <formula2>999999999999999000</formula2>
    </dataValidation>
  </dataValidations>
  <pageMargins left="0.7" right="0.7" top="0.75" bottom="0.75" header="0.3" footer="0.3"/>
  <pageSetup orientation="landscape" r:id="rId1"/>
  <ignoredErrors>
    <ignoredError sqref="D14:E14" unlockedFormula="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62E8AA-89AF-461D-B61F-282C9E57DD19}">
  <sheetPr>
    <tabColor theme="9" tint="0.79998168889431442"/>
    <pageSetUpPr fitToPage="1"/>
  </sheetPr>
  <dimension ref="A1:O218"/>
  <sheetViews>
    <sheetView zoomScaleNormal="100" workbookViewId="0">
      <pane xSplit="2" ySplit="5" topLeftCell="C6" activePane="bottomRight" state="frozen"/>
      <selection activeCell="A29" sqref="A29"/>
      <selection pane="topRight" activeCell="A29" sqref="A29"/>
      <selection pane="bottomLeft" activeCell="A29" sqref="A29"/>
      <selection pane="bottomRight" activeCell="I19" sqref="I19"/>
    </sheetView>
  </sheetViews>
  <sheetFormatPr defaultRowHeight="14.4"/>
  <cols>
    <col min="1" max="2" width="11" style="1" customWidth="1"/>
    <col min="3" max="3" width="19.68359375" style="1" bestFit="1" customWidth="1"/>
    <col min="4" max="4" width="58.15625" customWidth="1"/>
    <col min="5" max="6" width="7.68359375" customWidth="1"/>
    <col min="7" max="7" width="3.26171875" style="10" customWidth="1"/>
    <col min="8" max="8" width="20.68359375" style="10" customWidth="1"/>
    <col min="9" max="9" width="52.41796875" style="10" customWidth="1"/>
    <col min="10" max="10" width="12.41796875" customWidth="1"/>
  </cols>
  <sheetData>
    <row r="1" spans="1:10" ht="21.3">
      <c r="A1" s="62" t="s">
        <v>342</v>
      </c>
    </row>
    <row r="2" spans="1:10">
      <c r="D2" s="4"/>
    </row>
    <row r="3" spans="1:10">
      <c r="A3" s="253" t="s">
        <v>341</v>
      </c>
      <c r="B3" s="254"/>
      <c r="C3" s="254"/>
      <c r="D3" s="82"/>
    </row>
    <row r="4" spans="1:10">
      <c r="D4" s="31"/>
    </row>
    <row r="5" spans="1:10">
      <c r="A5" s="227" t="s">
        <v>193</v>
      </c>
      <c r="B5" s="227" t="s">
        <v>303</v>
      </c>
      <c r="C5" s="227" t="s">
        <v>345</v>
      </c>
      <c r="D5" s="227" t="s">
        <v>194</v>
      </c>
      <c r="E5" s="25"/>
      <c r="F5" s="114" t="s">
        <v>296</v>
      </c>
      <c r="G5" s="110" t="s">
        <v>304</v>
      </c>
      <c r="H5" s="110" t="s">
        <v>303</v>
      </c>
      <c r="I5" s="110" t="s">
        <v>1</v>
      </c>
    </row>
    <row r="6" spans="1:10">
      <c r="A6" s="228">
        <v>1</v>
      </c>
      <c r="B6" s="228" t="s">
        <v>302</v>
      </c>
      <c r="C6" s="229" t="s">
        <v>220</v>
      </c>
      <c r="D6" s="230" t="s">
        <v>221</v>
      </c>
      <c r="E6" s="107"/>
      <c r="F6" s="107">
        <v>1</v>
      </c>
      <c r="G6" s="109" t="s">
        <v>302</v>
      </c>
      <c r="H6" s="111" t="s">
        <v>220</v>
      </c>
      <c r="I6" s="344" t="s">
        <v>221</v>
      </c>
    </row>
    <row r="7" spans="1:10" ht="15.6">
      <c r="A7" s="228">
        <v>2</v>
      </c>
      <c r="B7" s="228" t="s">
        <v>301</v>
      </c>
      <c r="C7" s="231" t="s">
        <v>206</v>
      </c>
      <c r="D7" s="230" t="s">
        <v>5</v>
      </c>
      <c r="E7" s="107"/>
      <c r="F7" s="107">
        <v>2</v>
      </c>
      <c r="G7" s="109" t="s">
        <v>301</v>
      </c>
      <c r="H7" s="109" t="s">
        <v>206</v>
      </c>
      <c r="I7" s="344" t="s">
        <v>5</v>
      </c>
      <c r="J7" s="108"/>
    </row>
    <row r="8" spans="1:10" ht="15.6">
      <c r="A8" s="228">
        <v>3</v>
      </c>
      <c r="B8" s="228" t="s">
        <v>301</v>
      </c>
      <c r="C8" s="231" t="s">
        <v>206</v>
      </c>
      <c r="D8" s="230" t="s">
        <v>107</v>
      </c>
      <c r="E8" s="107"/>
      <c r="F8" s="107">
        <f>F7+1</f>
        <v>3</v>
      </c>
      <c r="G8" s="109" t="s">
        <v>301</v>
      </c>
      <c r="H8" s="109" t="s">
        <v>206</v>
      </c>
      <c r="I8" s="344" t="s">
        <v>107</v>
      </c>
      <c r="J8" s="108"/>
    </row>
    <row r="9" spans="1:10" ht="15.6">
      <c r="A9" s="228">
        <v>4</v>
      </c>
      <c r="B9" s="228" t="s">
        <v>302</v>
      </c>
      <c r="C9" s="229" t="s">
        <v>220</v>
      </c>
      <c r="D9" s="230" t="s">
        <v>223</v>
      </c>
      <c r="E9" s="107"/>
      <c r="F9" s="107">
        <f t="shared" ref="F9:F72" si="0">F8+1</f>
        <v>4</v>
      </c>
      <c r="G9" s="109" t="s">
        <v>302</v>
      </c>
      <c r="H9" s="111" t="s">
        <v>220</v>
      </c>
      <c r="I9" s="344" t="s">
        <v>223</v>
      </c>
      <c r="J9" s="108"/>
    </row>
    <row r="10" spans="1:10" ht="15.6">
      <c r="A10" s="228">
        <v>5</v>
      </c>
      <c r="B10" s="228" t="s">
        <v>302</v>
      </c>
      <c r="C10" s="229" t="s">
        <v>220</v>
      </c>
      <c r="D10" s="230" t="s">
        <v>108</v>
      </c>
      <c r="E10" s="107"/>
      <c r="F10" s="107">
        <f t="shared" si="0"/>
        <v>5</v>
      </c>
      <c r="G10" s="109" t="s">
        <v>302</v>
      </c>
      <c r="H10" s="111" t="s">
        <v>220</v>
      </c>
      <c r="I10" s="344" t="s">
        <v>108</v>
      </c>
      <c r="J10" s="108"/>
    </row>
    <row r="11" spans="1:10" ht="15.6">
      <c r="A11" s="228">
        <v>6</v>
      </c>
      <c r="B11" s="228" t="s">
        <v>302</v>
      </c>
      <c r="C11" s="229" t="s">
        <v>220</v>
      </c>
      <c r="D11" s="230" t="s">
        <v>109</v>
      </c>
      <c r="E11" s="107"/>
      <c r="F11" s="107">
        <f t="shared" si="0"/>
        <v>6</v>
      </c>
      <c r="G11" s="109" t="s">
        <v>302</v>
      </c>
      <c r="H11" s="111" t="s">
        <v>220</v>
      </c>
      <c r="I11" s="344" t="s">
        <v>109</v>
      </c>
      <c r="J11" s="108"/>
    </row>
    <row r="12" spans="1:10" ht="15.6">
      <c r="A12" s="228">
        <v>7</v>
      </c>
      <c r="B12" s="228" t="s">
        <v>302</v>
      </c>
      <c r="C12" s="229" t="s">
        <v>220</v>
      </c>
      <c r="D12" s="230" t="s">
        <v>110</v>
      </c>
      <c r="E12" s="107"/>
      <c r="F12" s="107">
        <f t="shared" si="0"/>
        <v>7</v>
      </c>
      <c r="G12" s="109" t="s">
        <v>302</v>
      </c>
      <c r="H12" s="111" t="s">
        <v>220</v>
      </c>
      <c r="I12" s="344" t="s">
        <v>110</v>
      </c>
      <c r="J12" s="108"/>
    </row>
    <row r="13" spans="1:10" ht="15.6">
      <c r="A13" s="228">
        <v>8</v>
      </c>
      <c r="B13" s="228" t="s">
        <v>302</v>
      </c>
      <c r="C13" s="229" t="s">
        <v>220</v>
      </c>
      <c r="D13" s="230" t="s">
        <v>111</v>
      </c>
      <c r="E13" s="107"/>
      <c r="F13" s="107">
        <f t="shared" si="0"/>
        <v>8</v>
      </c>
      <c r="G13" s="109" t="s">
        <v>302</v>
      </c>
      <c r="H13" s="111" t="s">
        <v>220</v>
      </c>
      <c r="I13" s="344" t="s">
        <v>111</v>
      </c>
      <c r="J13" s="108"/>
    </row>
    <row r="14" spans="1:10" ht="15.6">
      <c r="A14" s="228">
        <v>9</v>
      </c>
      <c r="B14" s="228" t="s">
        <v>302</v>
      </c>
      <c r="C14" s="229" t="s">
        <v>220</v>
      </c>
      <c r="D14" s="230" t="s">
        <v>112</v>
      </c>
      <c r="E14" s="107"/>
      <c r="F14" s="107">
        <f t="shared" si="0"/>
        <v>9</v>
      </c>
      <c r="G14" s="109" t="s">
        <v>302</v>
      </c>
      <c r="H14" s="111" t="s">
        <v>220</v>
      </c>
      <c r="I14" s="344" t="s">
        <v>112</v>
      </c>
      <c r="J14" s="108"/>
    </row>
    <row r="15" spans="1:10" ht="15.6">
      <c r="A15" s="228">
        <v>10</v>
      </c>
      <c r="B15" s="228" t="s">
        <v>302</v>
      </c>
      <c r="C15" s="229" t="s">
        <v>220</v>
      </c>
      <c r="D15" s="232" t="s">
        <v>113</v>
      </c>
      <c r="E15" s="107"/>
      <c r="F15" s="107">
        <f t="shared" si="0"/>
        <v>10</v>
      </c>
      <c r="G15" s="109" t="s">
        <v>302</v>
      </c>
      <c r="H15" s="111" t="s">
        <v>220</v>
      </c>
      <c r="I15" s="344" t="s">
        <v>113</v>
      </c>
      <c r="J15" s="108"/>
    </row>
    <row r="16" spans="1:10" ht="15.6">
      <c r="A16" s="228">
        <v>11</v>
      </c>
      <c r="B16" s="228" t="s">
        <v>302</v>
      </c>
      <c r="C16" s="229" t="s">
        <v>220</v>
      </c>
      <c r="D16" s="230" t="s">
        <v>222</v>
      </c>
      <c r="E16" s="107"/>
      <c r="F16" s="107">
        <f t="shared" si="0"/>
        <v>11</v>
      </c>
      <c r="G16" s="109" t="s">
        <v>302</v>
      </c>
      <c r="H16" s="111" t="s">
        <v>220</v>
      </c>
      <c r="I16" s="344" t="s">
        <v>222</v>
      </c>
      <c r="J16" s="108"/>
    </row>
    <row r="17" spans="1:10" ht="15.6">
      <c r="A17" s="228">
        <v>12</v>
      </c>
      <c r="B17" s="228" t="s">
        <v>302</v>
      </c>
      <c r="C17" s="229" t="s">
        <v>220</v>
      </c>
      <c r="D17" s="230" t="s">
        <v>6</v>
      </c>
      <c r="E17" s="107"/>
      <c r="F17" s="107">
        <f t="shared" si="0"/>
        <v>12</v>
      </c>
      <c r="G17" s="109" t="s">
        <v>302</v>
      </c>
      <c r="H17" s="111" t="s">
        <v>220</v>
      </c>
      <c r="I17" s="344" t="s">
        <v>6</v>
      </c>
      <c r="J17" s="108"/>
    </row>
    <row r="18" spans="1:10" ht="15.6">
      <c r="A18" s="228">
        <v>13</v>
      </c>
      <c r="B18" s="228" t="s">
        <v>301</v>
      </c>
      <c r="C18" s="231" t="s">
        <v>206</v>
      </c>
      <c r="D18" s="232" t="s">
        <v>114</v>
      </c>
      <c r="E18" s="107"/>
      <c r="F18" s="107">
        <f t="shared" si="0"/>
        <v>13</v>
      </c>
      <c r="G18" s="109" t="s">
        <v>301</v>
      </c>
      <c r="H18" s="109" t="s">
        <v>206</v>
      </c>
      <c r="I18" s="112" t="s">
        <v>114</v>
      </c>
      <c r="J18" s="108"/>
    </row>
    <row r="19" spans="1:10" ht="15.6">
      <c r="A19" s="228">
        <v>14</v>
      </c>
      <c r="B19" s="228" t="s">
        <v>302</v>
      </c>
      <c r="C19" s="229" t="s">
        <v>220</v>
      </c>
      <c r="D19" s="230" t="s">
        <v>7</v>
      </c>
      <c r="E19" s="107"/>
      <c r="F19" s="107">
        <f t="shared" si="0"/>
        <v>14</v>
      </c>
      <c r="G19" s="109" t="s">
        <v>302</v>
      </c>
      <c r="H19" s="111" t="s">
        <v>220</v>
      </c>
      <c r="I19" s="112" t="s">
        <v>7</v>
      </c>
      <c r="J19" s="108"/>
    </row>
    <row r="20" spans="1:10" ht="15.6">
      <c r="A20" s="228">
        <v>15</v>
      </c>
      <c r="B20" s="228" t="s">
        <v>302</v>
      </c>
      <c r="C20" s="229" t="s">
        <v>220</v>
      </c>
      <c r="D20" s="230" t="s">
        <v>115</v>
      </c>
      <c r="E20" s="107"/>
      <c r="F20" s="107">
        <f t="shared" si="0"/>
        <v>15</v>
      </c>
      <c r="G20" s="109" t="s">
        <v>302</v>
      </c>
      <c r="H20" s="111" t="s">
        <v>220</v>
      </c>
      <c r="I20" s="112" t="s">
        <v>115</v>
      </c>
      <c r="J20" s="108"/>
    </row>
    <row r="21" spans="1:10" ht="15.6">
      <c r="A21" s="228">
        <v>16</v>
      </c>
      <c r="B21" s="228" t="s">
        <v>300</v>
      </c>
      <c r="C21" s="231" t="s">
        <v>195</v>
      </c>
      <c r="D21" s="230" t="s">
        <v>116</v>
      </c>
      <c r="E21" s="107"/>
      <c r="F21" s="107">
        <f t="shared" si="0"/>
        <v>16</v>
      </c>
      <c r="G21" s="109" t="s">
        <v>300</v>
      </c>
      <c r="H21" s="109" t="s">
        <v>195</v>
      </c>
      <c r="I21" s="111" t="s">
        <v>116</v>
      </c>
      <c r="J21" s="108"/>
    </row>
    <row r="22" spans="1:10" ht="15.6">
      <c r="A22" s="228">
        <v>17</v>
      </c>
      <c r="B22" s="228" t="s">
        <v>300</v>
      </c>
      <c r="C22" s="231" t="s">
        <v>195</v>
      </c>
      <c r="D22" s="230" t="s">
        <v>117</v>
      </c>
      <c r="E22" s="107"/>
      <c r="F22" s="107">
        <f t="shared" si="0"/>
        <v>17</v>
      </c>
      <c r="G22" s="109" t="s">
        <v>300</v>
      </c>
      <c r="H22" s="109" t="s">
        <v>195</v>
      </c>
      <c r="I22" s="111" t="s">
        <v>117</v>
      </c>
      <c r="J22" s="108"/>
    </row>
    <row r="23" spans="1:10" ht="15.6">
      <c r="A23" s="228">
        <v>18</v>
      </c>
      <c r="B23" s="228" t="s">
        <v>300</v>
      </c>
      <c r="C23" s="231" t="s">
        <v>195</v>
      </c>
      <c r="D23" s="230" t="s">
        <v>118</v>
      </c>
      <c r="E23" s="107"/>
      <c r="F23" s="107">
        <f t="shared" si="0"/>
        <v>18</v>
      </c>
      <c r="G23" s="109" t="s">
        <v>300</v>
      </c>
      <c r="H23" s="109" t="s">
        <v>195</v>
      </c>
      <c r="I23" s="111" t="s">
        <v>118</v>
      </c>
      <c r="J23" s="108"/>
    </row>
    <row r="24" spans="1:10" ht="15.6">
      <c r="A24" s="228">
        <v>19</v>
      </c>
      <c r="B24" s="228" t="s">
        <v>300</v>
      </c>
      <c r="C24" s="231" t="s">
        <v>195</v>
      </c>
      <c r="D24" s="230" t="s">
        <v>119</v>
      </c>
      <c r="E24" s="107"/>
      <c r="F24" s="107">
        <f t="shared" si="0"/>
        <v>19</v>
      </c>
      <c r="G24" s="109" t="s">
        <v>300</v>
      </c>
      <c r="H24" s="109" t="s">
        <v>195</v>
      </c>
      <c r="I24" s="111" t="s">
        <v>119</v>
      </c>
      <c r="J24" s="108"/>
    </row>
    <row r="25" spans="1:10" ht="15.6">
      <c r="A25" s="228">
        <v>20</v>
      </c>
      <c r="B25" s="228" t="s">
        <v>300</v>
      </c>
      <c r="C25" s="231" t="s">
        <v>195</v>
      </c>
      <c r="D25" s="230" t="s">
        <v>120</v>
      </c>
      <c r="E25" s="107"/>
      <c r="F25" s="107">
        <f t="shared" si="0"/>
        <v>20</v>
      </c>
      <c r="G25" s="109" t="s">
        <v>300</v>
      </c>
      <c r="H25" s="109" t="s">
        <v>195</v>
      </c>
      <c r="I25" s="111" t="s">
        <v>120</v>
      </c>
      <c r="J25" s="108"/>
    </row>
    <row r="26" spans="1:10" ht="15.6">
      <c r="A26" s="228">
        <v>21</v>
      </c>
      <c r="B26" s="228" t="s">
        <v>302</v>
      </c>
      <c r="C26" s="229" t="s">
        <v>220</v>
      </c>
      <c r="D26" s="230" t="s">
        <v>8</v>
      </c>
      <c r="E26" s="107"/>
      <c r="F26" s="107">
        <f t="shared" si="0"/>
        <v>21</v>
      </c>
      <c r="G26" s="109" t="s">
        <v>302</v>
      </c>
      <c r="H26" s="111" t="s">
        <v>220</v>
      </c>
      <c r="I26" s="112" t="s">
        <v>8</v>
      </c>
      <c r="J26" s="108"/>
    </row>
    <row r="27" spans="1:10" ht="15.6">
      <c r="A27" s="228">
        <v>22</v>
      </c>
      <c r="B27" s="228" t="s">
        <v>302</v>
      </c>
      <c r="C27" s="229" t="s">
        <v>220</v>
      </c>
      <c r="D27" s="230" t="s">
        <v>121</v>
      </c>
      <c r="E27" s="107"/>
      <c r="F27" s="107">
        <f t="shared" si="0"/>
        <v>22</v>
      </c>
      <c r="G27" s="109" t="s">
        <v>302</v>
      </c>
      <c r="H27" s="111" t="s">
        <v>220</v>
      </c>
      <c r="I27" s="112" t="s">
        <v>121</v>
      </c>
      <c r="J27" s="108"/>
    </row>
    <row r="28" spans="1:10" ht="15.6">
      <c r="A28" s="228">
        <v>23</v>
      </c>
      <c r="B28" s="228" t="s">
        <v>302</v>
      </c>
      <c r="C28" s="229" t="s">
        <v>220</v>
      </c>
      <c r="D28" s="230" t="s">
        <v>122</v>
      </c>
      <c r="E28" s="107"/>
      <c r="F28" s="107">
        <f t="shared" si="0"/>
        <v>23</v>
      </c>
      <c r="G28" s="109" t="s">
        <v>302</v>
      </c>
      <c r="H28" s="111" t="s">
        <v>220</v>
      </c>
      <c r="I28" s="112" t="s">
        <v>122</v>
      </c>
      <c r="J28" s="108"/>
    </row>
    <row r="29" spans="1:10" ht="15.6">
      <c r="A29" s="228">
        <v>24</v>
      </c>
      <c r="B29" s="228" t="s">
        <v>300</v>
      </c>
      <c r="C29" s="231" t="s">
        <v>195</v>
      </c>
      <c r="D29" s="230" t="s">
        <v>123</v>
      </c>
      <c r="E29" s="107"/>
      <c r="F29" s="107">
        <f t="shared" si="0"/>
        <v>24</v>
      </c>
      <c r="G29" s="109" t="s">
        <v>300</v>
      </c>
      <c r="H29" s="109" t="s">
        <v>195</v>
      </c>
      <c r="I29" s="111" t="s">
        <v>123</v>
      </c>
      <c r="J29" s="108"/>
    </row>
    <row r="30" spans="1:10" ht="15.6">
      <c r="A30" s="228">
        <v>25</v>
      </c>
      <c r="B30" s="228" t="s">
        <v>302</v>
      </c>
      <c r="C30" s="229" t="s">
        <v>220</v>
      </c>
      <c r="D30" s="230" t="s">
        <v>9</v>
      </c>
      <c r="E30" s="107"/>
      <c r="F30" s="107">
        <f t="shared" si="0"/>
        <v>25</v>
      </c>
      <c r="G30" s="109" t="s">
        <v>302</v>
      </c>
      <c r="H30" s="111" t="s">
        <v>220</v>
      </c>
      <c r="I30" s="112" t="s">
        <v>9</v>
      </c>
      <c r="J30" s="108"/>
    </row>
    <row r="31" spans="1:10" ht="15.6">
      <c r="A31" s="228">
        <v>26</v>
      </c>
      <c r="B31" s="228" t="s">
        <v>302</v>
      </c>
      <c r="C31" s="229" t="s">
        <v>220</v>
      </c>
      <c r="D31" s="230" t="s">
        <v>124</v>
      </c>
      <c r="E31" s="107"/>
      <c r="F31" s="107">
        <f t="shared" si="0"/>
        <v>26</v>
      </c>
      <c r="G31" s="109" t="s">
        <v>302</v>
      </c>
      <c r="H31" s="111" t="s">
        <v>220</v>
      </c>
      <c r="I31" s="112" t="s">
        <v>124</v>
      </c>
      <c r="J31" s="108"/>
    </row>
    <row r="32" spans="1:10" ht="15.6">
      <c r="A32" s="228">
        <v>27</v>
      </c>
      <c r="B32" s="228" t="s">
        <v>300</v>
      </c>
      <c r="C32" s="231" t="s">
        <v>195</v>
      </c>
      <c r="D32" s="230" t="s">
        <v>196</v>
      </c>
      <c r="E32" s="107"/>
      <c r="F32" s="107">
        <f t="shared" si="0"/>
        <v>27</v>
      </c>
      <c r="G32" s="109" t="s">
        <v>300</v>
      </c>
      <c r="H32" s="109" t="s">
        <v>195</v>
      </c>
      <c r="I32" s="345" t="s">
        <v>196</v>
      </c>
      <c r="J32" s="108"/>
    </row>
    <row r="33" spans="1:10" ht="15.6">
      <c r="A33" s="228">
        <v>28</v>
      </c>
      <c r="B33" s="228" t="s">
        <v>300</v>
      </c>
      <c r="C33" s="231" t="s">
        <v>195</v>
      </c>
      <c r="D33" s="230" t="s">
        <v>198</v>
      </c>
      <c r="E33" s="107"/>
      <c r="F33" s="107">
        <f t="shared" si="0"/>
        <v>28</v>
      </c>
      <c r="G33" s="109" t="s">
        <v>300</v>
      </c>
      <c r="H33" s="109" t="s">
        <v>195</v>
      </c>
      <c r="I33" s="345" t="s">
        <v>198</v>
      </c>
      <c r="J33" s="108"/>
    </row>
    <row r="34" spans="1:10" ht="15.6">
      <c r="A34" s="228">
        <v>29</v>
      </c>
      <c r="B34" s="228" t="s">
        <v>300</v>
      </c>
      <c r="C34" s="231" t="s">
        <v>195</v>
      </c>
      <c r="D34" s="230" t="s">
        <v>200</v>
      </c>
      <c r="E34" s="107"/>
      <c r="F34" s="107">
        <f t="shared" si="0"/>
        <v>29</v>
      </c>
      <c r="G34" s="109" t="s">
        <v>300</v>
      </c>
      <c r="H34" s="109" t="s">
        <v>195</v>
      </c>
      <c r="I34" s="345" t="s">
        <v>200</v>
      </c>
      <c r="J34" s="108"/>
    </row>
    <row r="35" spans="1:10" ht="15.6">
      <c r="A35" s="228">
        <v>30</v>
      </c>
      <c r="B35" s="228" t="s">
        <v>300</v>
      </c>
      <c r="C35" s="231" t="s">
        <v>195</v>
      </c>
      <c r="D35" s="230" t="s">
        <v>202</v>
      </c>
      <c r="E35" s="107"/>
      <c r="F35" s="107">
        <f t="shared" si="0"/>
        <v>30</v>
      </c>
      <c r="G35" s="109" t="s">
        <v>300</v>
      </c>
      <c r="H35" s="109" t="s">
        <v>195</v>
      </c>
      <c r="I35" s="345" t="s">
        <v>202</v>
      </c>
      <c r="J35" s="108"/>
    </row>
    <row r="36" spans="1:10" ht="15.6">
      <c r="A36" s="228">
        <v>31</v>
      </c>
      <c r="B36" s="228" t="s">
        <v>300</v>
      </c>
      <c r="C36" s="231" t="s">
        <v>195</v>
      </c>
      <c r="D36" s="230" t="s">
        <v>204</v>
      </c>
      <c r="E36" s="107"/>
      <c r="F36" s="107">
        <f t="shared" si="0"/>
        <v>31</v>
      </c>
      <c r="G36" s="109" t="s">
        <v>300</v>
      </c>
      <c r="H36" s="109" t="s">
        <v>195</v>
      </c>
      <c r="I36" s="345" t="s">
        <v>204</v>
      </c>
      <c r="J36" s="108"/>
    </row>
    <row r="37" spans="1:10" ht="15.6">
      <c r="A37" s="228">
        <v>32</v>
      </c>
      <c r="B37" s="228" t="s">
        <v>302</v>
      </c>
      <c r="C37" s="229" t="s">
        <v>220</v>
      </c>
      <c r="D37" s="230" t="s">
        <v>227</v>
      </c>
      <c r="E37" s="107"/>
      <c r="F37" s="107">
        <f t="shared" si="0"/>
        <v>32</v>
      </c>
      <c r="G37" s="109" t="s">
        <v>302</v>
      </c>
      <c r="H37" s="111" t="s">
        <v>220</v>
      </c>
      <c r="I37" s="344" t="s">
        <v>227</v>
      </c>
      <c r="J37" s="108"/>
    </row>
    <row r="38" spans="1:10" ht="15.6">
      <c r="A38" s="228">
        <v>33</v>
      </c>
      <c r="B38" s="228" t="s">
        <v>302</v>
      </c>
      <c r="C38" s="231" t="s">
        <v>220</v>
      </c>
      <c r="D38" s="230" t="s">
        <v>10</v>
      </c>
      <c r="E38" s="107"/>
      <c r="F38" s="107">
        <f t="shared" si="0"/>
        <v>33</v>
      </c>
      <c r="G38" s="109" t="s">
        <v>302</v>
      </c>
      <c r="H38" s="111" t="s">
        <v>220</v>
      </c>
      <c r="I38" s="344" t="s">
        <v>10</v>
      </c>
      <c r="J38" s="108"/>
    </row>
    <row r="39" spans="1:10" ht="15.6">
      <c r="A39" s="228">
        <v>34</v>
      </c>
      <c r="B39" s="228" t="s">
        <v>300</v>
      </c>
      <c r="C39" s="231" t="s">
        <v>195</v>
      </c>
      <c r="D39" s="230" t="s">
        <v>125</v>
      </c>
      <c r="E39" s="107"/>
      <c r="F39" s="107">
        <f t="shared" si="0"/>
        <v>34</v>
      </c>
      <c r="G39" s="109" t="s">
        <v>300</v>
      </c>
      <c r="H39" s="109" t="s">
        <v>195</v>
      </c>
      <c r="I39" s="111" t="s">
        <v>125</v>
      </c>
      <c r="J39" s="108"/>
    </row>
    <row r="40" spans="1:10" ht="15.6">
      <c r="A40" s="228">
        <v>35</v>
      </c>
      <c r="B40" s="228" t="s">
        <v>300</v>
      </c>
      <c r="C40" s="229" t="s">
        <v>195</v>
      </c>
      <c r="D40" s="230" t="s">
        <v>126</v>
      </c>
      <c r="E40" s="107"/>
      <c r="F40" s="107">
        <f t="shared" si="0"/>
        <v>35</v>
      </c>
      <c r="G40" s="109" t="s">
        <v>300</v>
      </c>
      <c r="H40" s="109" t="s">
        <v>195</v>
      </c>
      <c r="I40" s="111" t="s">
        <v>126</v>
      </c>
      <c r="J40" s="108"/>
    </row>
    <row r="41" spans="1:10" ht="15.6">
      <c r="A41" s="228">
        <v>36</v>
      </c>
      <c r="B41" s="228" t="s">
        <v>302</v>
      </c>
      <c r="C41" s="229" t="s">
        <v>220</v>
      </c>
      <c r="D41" s="230" t="s">
        <v>11</v>
      </c>
      <c r="E41" s="107"/>
      <c r="F41" s="107">
        <f t="shared" si="0"/>
        <v>36</v>
      </c>
      <c r="G41" s="109" t="s">
        <v>302</v>
      </c>
      <c r="H41" s="111" t="s">
        <v>220</v>
      </c>
      <c r="I41" s="112" t="s">
        <v>11</v>
      </c>
      <c r="J41" s="108"/>
    </row>
    <row r="42" spans="1:10" ht="15.6">
      <c r="A42" s="228">
        <v>37</v>
      </c>
      <c r="B42" s="228" t="s">
        <v>302</v>
      </c>
      <c r="C42" s="229" t="s">
        <v>220</v>
      </c>
      <c r="D42" s="230" t="s">
        <v>12</v>
      </c>
      <c r="E42" s="107"/>
      <c r="F42" s="107">
        <f t="shared" si="0"/>
        <v>37</v>
      </c>
      <c r="G42" s="109" t="s">
        <v>302</v>
      </c>
      <c r="H42" s="111" t="s">
        <v>220</v>
      </c>
      <c r="I42" s="112" t="s">
        <v>12</v>
      </c>
      <c r="J42" s="108"/>
    </row>
    <row r="43" spans="1:10" ht="15.6">
      <c r="A43" s="228">
        <v>38</v>
      </c>
      <c r="B43" s="228" t="s">
        <v>302</v>
      </c>
      <c r="C43" s="229" t="s">
        <v>220</v>
      </c>
      <c r="D43" s="230" t="s">
        <v>127</v>
      </c>
      <c r="E43" s="107"/>
      <c r="F43" s="107">
        <f t="shared" si="0"/>
        <v>38</v>
      </c>
      <c r="G43" s="109" t="s">
        <v>302</v>
      </c>
      <c r="H43" s="111" t="s">
        <v>220</v>
      </c>
      <c r="I43" s="112" t="s">
        <v>127</v>
      </c>
      <c r="J43" s="108"/>
    </row>
    <row r="44" spans="1:10" ht="15.6">
      <c r="A44" s="228">
        <v>39</v>
      </c>
      <c r="B44" s="228" t="s">
        <v>302</v>
      </c>
      <c r="C44" s="229" t="s">
        <v>220</v>
      </c>
      <c r="D44" s="230" t="s">
        <v>128</v>
      </c>
      <c r="E44" s="107"/>
      <c r="F44" s="107">
        <f t="shared" si="0"/>
        <v>39</v>
      </c>
      <c r="G44" s="109" t="s">
        <v>302</v>
      </c>
      <c r="H44" s="111" t="s">
        <v>220</v>
      </c>
      <c r="I44" s="112" t="s">
        <v>128</v>
      </c>
      <c r="J44" s="108"/>
    </row>
    <row r="45" spans="1:10" ht="15.6">
      <c r="A45" s="228">
        <v>40</v>
      </c>
      <c r="B45" s="228" t="s">
        <v>302</v>
      </c>
      <c r="C45" s="229" t="s">
        <v>220</v>
      </c>
      <c r="D45" s="230" t="s">
        <v>129</v>
      </c>
      <c r="E45" s="107"/>
      <c r="F45" s="107">
        <f t="shared" si="0"/>
        <v>40</v>
      </c>
      <c r="G45" s="109" t="s">
        <v>302</v>
      </c>
      <c r="H45" s="111" t="s">
        <v>220</v>
      </c>
      <c r="I45" s="112" t="s">
        <v>129</v>
      </c>
      <c r="J45" s="108"/>
    </row>
    <row r="46" spans="1:10" ht="15.6">
      <c r="A46" s="228">
        <v>41</v>
      </c>
      <c r="B46" s="228" t="s">
        <v>302</v>
      </c>
      <c r="C46" s="231" t="s">
        <v>220</v>
      </c>
      <c r="D46" s="230" t="s">
        <v>130</v>
      </c>
      <c r="E46" s="107"/>
      <c r="F46" s="107">
        <f t="shared" si="0"/>
        <v>41</v>
      </c>
      <c r="G46" s="109" t="s">
        <v>302</v>
      </c>
      <c r="H46" s="111" t="s">
        <v>220</v>
      </c>
      <c r="I46" s="112" t="s">
        <v>130</v>
      </c>
      <c r="J46" s="108"/>
    </row>
    <row r="47" spans="1:10" ht="15.6">
      <c r="A47" s="228">
        <v>42</v>
      </c>
      <c r="B47" s="228" t="s">
        <v>300</v>
      </c>
      <c r="C47" s="229" t="s">
        <v>195</v>
      </c>
      <c r="D47" s="230" t="s">
        <v>131</v>
      </c>
      <c r="E47" s="107"/>
      <c r="F47" s="107">
        <f t="shared" si="0"/>
        <v>42</v>
      </c>
      <c r="G47" s="109" t="s">
        <v>300</v>
      </c>
      <c r="H47" s="109" t="s">
        <v>195</v>
      </c>
      <c r="I47" s="111" t="s">
        <v>131</v>
      </c>
      <c r="J47" s="108"/>
    </row>
    <row r="48" spans="1:10" ht="15.6">
      <c r="A48" s="228">
        <v>43</v>
      </c>
      <c r="B48" s="228" t="s">
        <v>302</v>
      </c>
      <c r="C48" s="229" t="s">
        <v>220</v>
      </c>
      <c r="D48" s="230" t="s">
        <v>132</v>
      </c>
      <c r="E48" s="107"/>
      <c r="F48" s="107">
        <f t="shared" si="0"/>
        <v>43</v>
      </c>
      <c r="G48" s="109" t="s">
        <v>302</v>
      </c>
      <c r="H48" s="111" t="s">
        <v>220</v>
      </c>
      <c r="I48" s="112" t="s">
        <v>132</v>
      </c>
      <c r="J48" s="108"/>
    </row>
    <row r="49" spans="1:9">
      <c r="A49" s="228">
        <v>44</v>
      </c>
      <c r="B49" s="228" t="s">
        <v>302</v>
      </c>
      <c r="C49" s="229" t="s">
        <v>220</v>
      </c>
      <c r="D49" s="230" t="s">
        <v>133</v>
      </c>
      <c r="E49" s="107"/>
      <c r="F49" s="107">
        <f t="shared" si="0"/>
        <v>44</v>
      </c>
      <c r="G49" s="109" t="s">
        <v>302</v>
      </c>
      <c r="H49" s="111" t="s">
        <v>220</v>
      </c>
      <c r="I49" s="112" t="s">
        <v>133</v>
      </c>
    </row>
    <row r="50" spans="1:9">
      <c r="A50" s="228">
        <v>45</v>
      </c>
      <c r="B50" s="228" t="s">
        <v>302</v>
      </c>
      <c r="C50" s="231" t="s">
        <v>220</v>
      </c>
      <c r="D50" s="230" t="s">
        <v>134</v>
      </c>
      <c r="E50" s="107"/>
      <c r="F50" s="107">
        <f t="shared" si="0"/>
        <v>45</v>
      </c>
      <c r="G50" s="109" t="s">
        <v>302</v>
      </c>
      <c r="H50" s="111" t="s">
        <v>220</v>
      </c>
      <c r="I50" s="112" t="s">
        <v>134</v>
      </c>
    </row>
    <row r="51" spans="1:9">
      <c r="A51" s="228">
        <v>46</v>
      </c>
      <c r="B51" s="228" t="s">
        <v>300</v>
      </c>
      <c r="C51" s="229" t="s">
        <v>195</v>
      </c>
      <c r="D51" s="230" t="s">
        <v>135</v>
      </c>
      <c r="E51" s="107"/>
      <c r="F51" s="107">
        <f t="shared" si="0"/>
        <v>46</v>
      </c>
      <c r="G51" s="109" t="s">
        <v>300</v>
      </c>
      <c r="H51" s="109" t="s">
        <v>195</v>
      </c>
      <c r="I51" s="111" t="s">
        <v>135</v>
      </c>
    </row>
    <row r="52" spans="1:9">
      <c r="A52" s="228">
        <v>47</v>
      </c>
      <c r="B52" s="228" t="s">
        <v>302</v>
      </c>
      <c r="C52" s="231" t="s">
        <v>220</v>
      </c>
      <c r="D52" s="230" t="s">
        <v>136</v>
      </c>
      <c r="E52" s="107"/>
      <c r="F52" s="107">
        <f t="shared" si="0"/>
        <v>47</v>
      </c>
      <c r="G52" s="109" t="s">
        <v>302</v>
      </c>
      <c r="H52" s="111" t="s">
        <v>220</v>
      </c>
      <c r="I52" s="112" t="s">
        <v>136</v>
      </c>
    </row>
    <row r="53" spans="1:9">
      <c r="A53" s="228">
        <v>48</v>
      </c>
      <c r="B53" s="228" t="s">
        <v>301</v>
      </c>
      <c r="C53" s="231" t="s">
        <v>206</v>
      </c>
      <c r="D53" s="230" t="s">
        <v>13</v>
      </c>
      <c r="E53" s="107"/>
      <c r="F53" s="107">
        <f t="shared" si="0"/>
        <v>48</v>
      </c>
      <c r="G53" s="109" t="s">
        <v>301</v>
      </c>
      <c r="H53" s="109" t="s">
        <v>206</v>
      </c>
      <c r="I53" s="112" t="s">
        <v>13</v>
      </c>
    </row>
    <row r="54" spans="1:9">
      <c r="A54" s="228">
        <v>49</v>
      </c>
      <c r="B54" s="228" t="s">
        <v>301</v>
      </c>
      <c r="C54" s="231" t="s">
        <v>206</v>
      </c>
      <c r="D54" s="230" t="s">
        <v>137</v>
      </c>
      <c r="E54" s="107"/>
      <c r="F54" s="107">
        <f t="shared" si="0"/>
        <v>49</v>
      </c>
      <c r="G54" s="109" t="s">
        <v>301</v>
      </c>
      <c r="H54" s="109" t="s">
        <v>206</v>
      </c>
      <c r="I54" s="112" t="s">
        <v>137</v>
      </c>
    </row>
    <row r="55" spans="1:9">
      <c r="A55" s="228">
        <v>50</v>
      </c>
      <c r="B55" s="228" t="s">
        <v>301</v>
      </c>
      <c r="C55" s="231" t="s">
        <v>206</v>
      </c>
      <c r="D55" s="230" t="s">
        <v>138</v>
      </c>
      <c r="E55" s="107"/>
      <c r="F55" s="107">
        <f t="shared" si="0"/>
        <v>50</v>
      </c>
      <c r="G55" s="109" t="s">
        <v>301</v>
      </c>
      <c r="H55" s="109" t="s">
        <v>206</v>
      </c>
      <c r="I55" s="112" t="s">
        <v>138</v>
      </c>
    </row>
    <row r="56" spans="1:9">
      <c r="A56" s="228">
        <v>51</v>
      </c>
      <c r="B56" s="228" t="s">
        <v>301</v>
      </c>
      <c r="C56" s="231" t="s">
        <v>206</v>
      </c>
      <c r="D56" s="230" t="s">
        <v>139</v>
      </c>
      <c r="E56" s="107"/>
      <c r="F56" s="107">
        <f t="shared" si="0"/>
        <v>51</v>
      </c>
      <c r="G56" s="109" t="s">
        <v>301</v>
      </c>
      <c r="H56" s="109" t="s">
        <v>206</v>
      </c>
      <c r="I56" s="112" t="s">
        <v>139</v>
      </c>
    </row>
    <row r="57" spans="1:9">
      <c r="A57" s="228">
        <v>52</v>
      </c>
      <c r="B57" s="228" t="s">
        <v>301</v>
      </c>
      <c r="C57" s="231" t="s">
        <v>206</v>
      </c>
      <c r="D57" s="230" t="s">
        <v>140</v>
      </c>
      <c r="E57" s="107"/>
      <c r="F57" s="107">
        <f t="shared" si="0"/>
        <v>52</v>
      </c>
      <c r="G57" s="109" t="s">
        <v>301</v>
      </c>
      <c r="H57" s="109" t="s">
        <v>206</v>
      </c>
      <c r="I57" s="112" t="s">
        <v>140</v>
      </c>
    </row>
    <row r="58" spans="1:9">
      <c r="A58" s="228">
        <v>53</v>
      </c>
      <c r="B58" s="228" t="s">
        <v>301</v>
      </c>
      <c r="C58" s="229" t="s">
        <v>206</v>
      </c>
      <c r="D58" s="230" t="s">
        <v>141</v>
      </c>
      <c r="E58" s="107"/>
      <c r="F58" s="107">
        <f t="shared" si="0"/>
        <v>53</v>
      </c>
      <c r="G58" s="109" t="s">
        <v>301</v>
      </c>
      <c r="H58" s="109" t="s">
        <v>206</v>
      </c>
      <c r="I58" s="112" t="s">
        <v>141</v>
      </c>
    </row>
    <row r="59" spans="1:9">
      <c r="A59" s="228">
        <v>54</v>
      </c>
      <c r="B59" s="228" t="s">
        <v>302</v>
      </c>
      <c r="C59" s="231" t="s">
        <v>220</v>
      </c>
      <c r="D59" s="230" t="s">
        <v>142</v>
      </c>
      <c r="E59" s="107"/>
      <c r="F59" s="107">
        <f t="shared" si="0"/>
        <v>54</v>
      </c>
      <c r="G59" s="109" t="s">
        <v>302</v>
      </c>
      <c r="H59" s="111" t="s">
        <v>220</v>
      </c>
      <c r="I59" s="112" t="s">
        <v>142</v>
      </c>
    </row>
    <row r="60" spans="1:9">
      <c r="A60" s="228">
        <v>55</v>
      </c>
      <c r="B60" s="228" t="s">
        <v>301</v>
      </c>
      <c r="C60" s="231" t="s">
        <v>206</v>
      </c>
      <c r="D60" s="230" t="s">
        <v>143</v>
      </c>
      <c r="E60" s="107"/>
      <c r="F60" s="107">
        <f t="shared" si="0"/>
        <v>55</v>
      </c>
      <c r="G60" s="109" t="s">
        <v>301</v>
      </c>
      <c r="H60" s="109" t="s">
        <v>206</v>
      </c>
      <c r="I60" s="112" t="s">
        <v>143</v>
      </c>
    </row>
    <row r="61" spans="1:9">
      <c r="A61" s="228">
        <v>56</v>
      </c>
      <c r="B61" s="228" t="s">
        <v>301</v>
      </c>
      <c r="C61" s="231" t="s">
        <v>206</v>
      </c>
      <c r="D61" s="230" t="s">
        <v>144</v>
      </c>
      <c r="E61" s="107"/>
      <c r="F61" s="107">
        <f t="shared" si="0"/>
        <v>56</v>
      </c>
      <c r="G61" s="109" t="s">
        <v>301</v>
      </c>
      <c r="H61" s="109" t="s">
        <v>206</v>
      </c>
      <c r="I61" s="112" t="s">
        <v>144</v>
      </c>
    </row>
    <row r="62" spans="1:9">
      <c r="A62" s="228">
        <v>57</v>
      </c>
      <c r="B62" s="228" t="s">
        <v>301</v>
      </c>
      <c r="C62" s="231" t="s">
        <v>206</v>
      </c>
      <c r="D62" s="230" t="s">
        <v>145</v>
      </c>
      <c r="E62" s="107"/>
      <c r="F62" s="107">
        <f t="shared" si="0"/>
        <v>57</v>
      </c>
      <c r="G62" s="109" t="s">
        <v>301</v>
      </c>
      <c r="H62" s="109" t="s">
        <v>206</v>
      </c>
      <c r="I62" s="112" t="s">
        <v>145</v>
      </c>
    </row>
    <row r="63" spans="1:9">
      <c r="A63" s="228">
        <v>58</v>
      </c>
      <c r="B63" s="228" t="s">
        <v>301</v>
      </c>
      <c r="C63" s="231" t="s">
        <v>206</v>
      </c>
      <c r="D63" s="230" t="s">
        <v>146</v>
      </c>
      <c r="E63" s="107"/>
      <c r="F63" s="107">
        <f t="shared" si="0"/>
        <v>58</v>
      </c>
      <c r="G63" s="109" t="s">
        <v>301</v>
      </c>
      <c r="H63" s="109" t="s">
        <v>206</v>
      </c>
      <c r="I63" s="112" t="s">
        <v>146</v>
      </c>
    </row>
    <row r="64" spans="1:9">
      <c r="A64" s="228">
        <v>59</v>
      </c>
      <c r="B64" s="228" t="s">
        <v>301</v>
      </c>
      <c r="C64" s="231" t="s">
        <v>206</v>
      </c>
      <c r="D64" s="230" t="s">
        <v>147</v>
      </c>
      <c r="E64" s="107"/>
      <c r="F64" s="107">
        <f t="shared" si="0"/>
        <v>59</v>
      </c>
      <c r="G64" s="109" t="s">
        <v>301</v>
      </c>
      <c r="H64" s="109" t="s">
        <v>206</v>
      </c>
      <c r="I64" s="112" t="s">
        <v>147</v>
      </c>
    </row>
    <row r="65" spans="1:9">
      <c r="A65" s="228">
        <v>60</v>
      </c>
      <c r="B65" s="228" t="s">
        <v>301</v>
      </c>
      <c r="C65" s="231" t="s">
        <v>206</v>
      </c>
      <c r="D65" s="230" t="s">
        <v>148</v>
      </c>
      <c r="E65" s="107"/>
      <c r="F65" s="107">
        <f t="shared" si="0"/>
        <v>60</v>
      </c>
      <c r="G65" s="109" t="s">
        <v>301</v>
      </c>
      <c r="H65" s="109" t="s">
        <v>206</v>
      </c>
      <c r="I65" s="112" t="s">
        <v>148</v>
      </c>
    </row>
    <row r="66" spans="1:9">
      <c r="A66" s="228">
        <v>61</v>
      </c>
      <c r="B66" s="228" t="s">
        <v>301</v>
      </c>
      <c r="C66" s="231" t="s">
        <v>206</v>
      </c>
      <c r="D66" s="230" t="s">
        <v>149</v>
      </c>
      <c r="E66" s="107"/>
      <c r="F66" s="107">
        <f t="shared" si="0"/>
        <v>61</v>
      </c>
      <c r="G66" s="109" t="s">
        <v>301</v>
      </c>
      <c r="H66" s="109" t="s">
        <v>206</v>
      </c>
      <c r="I66" s="112" t="s">
        <v>149</v>
      </c>
    </row>
    <row r="67" spans="1:9">
      <c r="A67" s="228">
        <v>62</v>
      </c>
      <c r="B67" s="228" t="s">
        <v>301</v>
      </c>
      <c r="C67" s="231" t="s">
        <v>206</v>
      </c>
      <c r="D67" s="230" t="s">
        <v>150</v>
      </c>
      <c r="E67" s="107"/>
      <c r="F67" s="107">
        <f t="shared" si="0"/>
        <v>62</v>
      </c>
      <c r="G67" s="109" t="s">
        <v>301</v>
      </c>
      <c r="H67" s="109" t="s">
        <v>206</v>
      </c>
      <c r="I67" s="112" t="s">
        <v>150</v>
      </c>
    </row>
    <row r="68" spans="1:9">
      <c r="A68" s="228">
        <v>63</v>
      </c>
      <c r="B68" s="228" t="s">
        <v>301</v>
      </c>
      <c r="C68" s="231" t="s">
        <v>206</v>
      </c>
      <c r="D68" s="230" t="s">
        <v>151</v>
      </c>
      <c r="E68" s="107"/>
      <c r="F68" s="107">
        <f t="shared" si="0"/>
        <v>63</v>
      </c>
      <c r="G68" s="109" t="s">
        <v>301</v>
      </c>
      <c r="H68" s="109" t="s">
        <v>206</v>
      </c>
      <c r="I68" s="112" t="s">
        <v>151</v>
      </c>
    </row>
    <row r="69" spans="1:9">
      <c r="A69" s="228">
        <v>64</v>
      </c>
      <c r="B69" s="228" t="s">
        <v>301</v>
      </c>
      <c r="C69" s="229" t="s">
        <v>206</v>
      </c>
      <c r="D69" s="230" t="s">
        <v>152</v>
      </c>
      <c r="E69" s="107"/>
      <c r="F69" s="107">
        <f t="shared" si="0"/>
        <v>64</v>
      </c>
      <c r="G69" s="109" t="s">
        <v>301</v>
      </c>
      <c r="H69" s="109" t="s">
        <v>206</v>
      </c>
      <c r="I69" s="112" t="s">
        <v>152</v>
      </c>
    </row>
    <row r="70" spans="1:9">
      <c r="A70" s="228">
        <v>65</v>
      </c>
      <c r="B70" s="228" t="s">
        <v>302</v>
      </c>
      <c r="C70" s="229" t="s">
        <v>220</v>
      </c>
      <c r="D70" s="230" t="s">
        <v>153</v>
      </c>
      <c r="E70" s="107"/>
      <c r="F70" s="107">
        <f t="shared" si="0"/>
        <v>65</v>
      </c>
      <c r="G70" s="109" t="s">
        <v>302</v>
      </c>
      <c r="H70" s="111" t="s">
        <v>220</v>
      </c>
      <c r="I70" s="112" t="s">
        <v>153</v>
      </c>
    </row>
    <row r="71" spans="1:9">
      <c r="A71" s="228">
        <v>66</v>
      </c>
      <c r="B71" s="228" t="s">
        <v>302</v>
      </c>
      <c r="C71" s="231" t="s">
        <v>220</v>
      </c>
      <c r="D71" s="230" t="s">
        <v>154</v>
      </c>
      <c r="E71" s="107"/>
      <c r="F71" s="107">
        <f t="shared" si="0"/>
        <v>66</v>
      </c>
      <c r="G71" s="109" t="s">
        <v>302</v>
      </c>
      <c r="H71" s="111" t="s">
        <v>220</v>
      </c>
      <c r="I71" s="344" t="s">
        <v>154</v>
      </c>
    </row>
    <row r="72" spans="1:9">
      <c r="A72" s="228">
        <v>67</v>
      </c>
      <c r="B72" s="228" t="s">
        <v>301</v>
      </c>
      <c r="C72" s="231" t="s">
        <v>206</v>
      </c>
      <c r="D72" s="230" t="s">
        <v>215</v>
      </c>
      <c r="E72" s="107"/>
      <c r="F72" s="107">
        <f t="shared" si="0"/>
        <v>67</v>
      </c>
      <c r="G72" s="109" t="s">
        <v>301</v>
      </c>
      <c r="H72" s="109" t="s">
        <v>206</v>
      </c>
      <c r="I72" s="344" t="s">
        <v>215</v>
      </c>
    </row>
    <row r="73" spans="1:9">
      <c r="A73" s="233">
        <v>68</v>
      </c>
      <c r="B73" s="228" t="s">
        <v>300</v>
      </c>
      <c r="C73" s="231" t="s">
        <v>195</v>
      </c>
      <c r="D73" s="230" t="s">
        <v>155</v>
      </c>
      <c r="E73" s="107"/>
      <c r="F73" s="107">
        <f t="shared" ref="F73:F117" si="1">F72+1</f>
        <v>68</v>
      </c>
      <c r="G73" s="109" t="s">
        <v>300</v>
      </c>
      <c r="H73" s="109" t="s">
        <v>195</v>
      </c>
      <c r="I73" s="345" t="s">
        <v>155</v>
      </c>
    </row>
    <row r="74" spans="1:9">
      <c r="A74" s="228">
        <v>69</v>
      </c>
      <c r="B74" s="228" t="s">
        <v>302</v>
      </c>
      <c r="C74" s="229" t="s">
        <v>220</v>
      </c>
      <c r="D74" s="230" t="s">
        <v>420</v>
      </c>
      <c r="E74" s="107"/>
      <c r="F74" s="346">
        <f>A74</f>
        <v>69</v>
      </c>
      <c r="G74" s="109" t="s">
        <v>302</v>
      </c>
      <c r="H74" s="111" t="s">
        <v>220</v>
      </c>
      <c r="I74" s="344" t="s">
        <v>156</v>
      </c>
    </row>
    <row r="75" spans="1:9">
      <c r="A75" s="228">
        <v>70</v>
      </c>
      <c r="B75" s="228" t="s">
        <v>300</v>
      </c>
      <c r="C75" s="229" t="s">
        <v>195</v>
      </c>
      <c r="D75" s="230" t="s">
        <v>421</v>
      </c>
      <c r="E75" s="107"/>
      <c r="F75" s="107">
        <f t="shared" si="1"/>
        <v>70</v>
      </c>
      <c r="G75" s="109" t="s">
        <v>300</v>
      </c>
      <c r="H75" s="109" t="s">
        <v>195</v>
      </c>
      <c r="I75" s="345" t="s">
        <v>157</v>
      </c>
    </row>
    <row r="76" spans="1:9">
      <c r="A76" s="228">
        <v>71</v>
      </c>
      <c r="B76" s="228" t="s">
        <v>302</v>
      </c>
      <c r="C76" s="229" t="s">
        <v>220</v>
      </c>
      <c r="D76" s="230" t="s">
        <v>233</v>
      </c>
      <c r="E76" s="107"/>
      <c r="F76" s="107">
        <f t="shared" si="1"/>
        <v>71</v>
      </c>
      <c r="G76" s="109" t="s">
        <v>302</v>
      </c>
      <c r="H76" s="111" t="s">
        <v>220</v>
      </c>
      <c r="I76" s="344" t="s">
        <v>233</v>
      </c>
    </row>
    <row r="77" spans="1:9">
      <c r="A77" s="228">
        <v>72</v>
      </c>
      <c r="B77" s="228" t="s">
        <v>302</v>
      </c>
      <c r="C77" s="229" t="s">
        <v>220</v>
      </c>
      <c r="D77" s="230" t="s">
        <v>158</v>
      </c>
      <c r="E77" s="107"/>
      <c r="F77" s="107">
        <f>F76+1</f>
        <v>72</v>
      </c>
      <c r="G77" s="109" t="s">
        <v>302</v>
      </c>
      <c r="H77" s="111" t="s">
        <v>220</v>
      </c>
      <c r="I77" s="344" t="s">
        <v>158</v>
      </c>
    </row>
    <row r="78" spans="1:9">
      <c r="A78" s="228">
        <v>73</v>
      </c>
      <c r="B78" s="228" t="s">
        <v>302</v>
      </c>
      <c r="C78" s="229" t="s">
        <v>220</v>
      </c>
      <c r="D78" s="230" t="s">
        <v>239</v>
      </c>
      <c r="E78" s="107"/>
      <c r="F78" s="107">
        <f t="shared" si="1"/>
        <v>73</v>
      </c>
      <c r="G78" s="109" t="s">
        <v>302</v>
      </c>
      <c r="H78" s="111" t="s">
        <v>220</v>
      </c>
      <c r="I78" s="344" t="s">
        <v>239</v>
      </c>
    </row>
    <row r="79" spans="1:9">
      <c r="A79" s="228">
        <v>74</v>
      </c>
      <c r="B79" s="228" t="s">
        <v>302</v>
      </c>
      <c r="C79" s="229" t="s">
        <v>220</v>
      </c>
      <c r="D79" s="230" t="s">
        <v>159</v>
      </c>
      <c r="E79" s="107"/>
      <c r="F79" s="107">
        <f t="shared" si="1"/>
        <v>74</v>
      </c>
      <c r="G79" s="109" t="s">
        <v>302</v>
      </c>
      <c r="H79" s="111" t="s">
        <v>220</v>
      </c>
      <c r="I79" s="344" t="s">
        <v>159</v>
      </c>
    </row>
    <row r="80" spans="1:9">
      <c r="A80" s="228">
        <v>75</v>
      </c>
      <c r="B80" s="228" t="s">
        <v>302</v>
      </c>
      <c r="C80" s="229" t="s">
        <v>220</v>
      </c>
      <c r="D80" s="230" t="s">
        <v>160</v>
      </c>
      <c r="E80" s="107"/>
      <c r="F80" s="107">
        <f t="shared" si="1"/>
        <v>75</v>
      </c>
      <c r="G80" s="109" t="s">
        <v>302</v>
      </c>
      <c r="H80" s="111" t="s">
        <v>220</v>
      </c>
      <c r="I80" s="344" t="s">
        <v>160</v>
      </c>
    </row>
    <row r="81" spans="1:9">
      <c r="A81" s="228">
        <v>76</v>
      </c>
      <c r="B81" s="228" t="s">
        <v>302</v>
      </c>
      <c r="C81" s="229" t="s">
        <v>220</v>
      </c>
      <c r="D81" s="230" t="s">
        <v>161</v>
      </c>
      <c r="E81" s="107"/>
      <c r="F81" s="107">
        <f t="shared" si="1"/>
        <v>76</v>
      </c>
      <c r="G81" s="109" t="s">
        <v>302</v>
      </c>
      <c r="H81" s="111" t="s">
        <v>220</v>
      </c>
      <c r="I81" s="344" t="s">
        <v>161</v>
      </c>
    </row>
    <row r="82" spans="1:9">
      <c r="A82" s="228">
        <v>77</v>
      </c>
      <c r="B82" s="228" t="s">
        <v>302</v>
      </c>
      <c r="C82" s="229" t="s">
        <v>220</v>
      </c>
      <c r="D82" s="230" t="s">
        <v>162</v>
      </c>
      <c r="E82" s="107"/>
      <c r="F82" s="107">
        <f t="shared" si="1"/>
        <v>77</v>
      </c>
      <c r="G82" s="109" t="s">
        <v>302</v>
      </c>
      <c r="H82" s="111" t="s">
        <v>220</v>
      </c>
      <c r="I82" s="344" t="s">
        <v>162</v>
      </c>
    </row>
    <row r="83" spans="1:9">
      <c r="A83" s="228">
        <v>78</v>
      </c>
      <c r="B83" s="228" t="s">
        <v>302</v>
      </c>
      <c r="C83" s="229" t="s">
        <v>220</v>
      </c>
      <c r="D83" s="230" t="s">
        <v>163</v>
      </c>
      <c r="E83" s="107"/>
      <c r="F83" s="107">
        <f t="shared" si="1"/>
        <v>78</v>
      </c>
      <c r="G83" s="109" t="s">
        <v>302</v>
      </c>
      <c r="H83" s="111" t="s">
        <v>220</v>
      </c>
      <c r="I83" s="344" t="s">
        <v>163</v>
      </c>
    </row>
    <row r="84" spans="1:9">
      <c r="A84" s="228">
        <v>79</v>
      </c>
      <c r="B84" s="228" t="s">
        <v>302</v>
      </c>
      <c r="C84" s="229" t="s">
        <v>220</v>
      </c>
      <c r="D84" s="230" t="s">
        <v>164</v>
      </c>
      <c r="E84" s="107"/>
      <c r="F84" s="107">
        <f t="shared" si="1"/>
        <v>79</v>
      </c>
      <c r="G84" s="109" t="s">
        <v>302</v>
      </c>
      <c r="H84" s="111" t="s">
        <v>220</v>
      </c>
      <c r="I84" s="344" t="s">
        <v>164</v>
      </c>
    </row>
    <row r="85" spans="1:9">
      <c r="A85" s="228">
        <v>80</v>
      </c>
      <c r="B85" s="228" t="s">
        <v>302</v>
      </c>
      <c r="C85" s="229" t="s">
        <v>220</v>
      </c>
      <c r="D85" s="230" t="s">
        <v>165</v>
      </c>
      <c r="E85" s="107"/>
      <c r="F85" s="107">
        <f t="shared" si="1"/>
        <v>80</v>
      </c>
      <c r="G85" s="109" t="s">
        <v>302</v>
      </c>
      <c r="H85" s="111" t="s">
        <v>220</v>
      </c>
      <c r="I85" s="344" t="s">
        <v>165</v>
      </c>
    </row>
    <row r="86" spans="1:9">
      <c r="A86" s="228">
        <v>81</v>
      </c>
      <c r="B86" s="228" t="s">
        <v>302</v>
      </c>
      <c r="C86" s="229" t="s">
        <v>220</v>
      </c>
      <c r="D86" s="230" t="s">
        <v>166</v>
      </c>
      <c r="E86" s="107"/>
      <c r="F86" s="107">
        <f t="shared" si="1"/>
        <v>81</v>
      </c>
      <c r="G86" s="109" t="s">
        <v>302</v>
      </c>
      <c r="H86" s="111" t="s">
        <v>220</v>
      </c>
      <c r="I86" s="344" t="s">
        <v>166</v>
      </c>
    </row>
    <row r="87" spans="1:9">
      <c r="A87" s="228">
        <v>82</v>
      </c>
      <c r="B87" s="228" t="s">
        <v>302</v>
      </c>
      <c r="C87" s="229" t="s">
        <v>220</v>
      </c>
      <c r="D87" s="230" t="s">
        <v>167</v>
      </c>
      <c r="E87" s="107"/>
      <c r="F87" s="107">
        <f t="shared" si="1"/>
        <v>82</v>
      </c>
      <c r="G87" s="109" t="s">
        <v>302</v>
      </c>
      <c r="H87" s="111" t="s">
        <v>220</v>
      </c>
      <c r="I87" s="344" t="s">
        <v>167</v>
      </c>
    </row>
    <row r="88" spans="1:9">
      <c r="A88" s="228">
        <v>83</v>
      </c>
      <c r="B88" s="228" t="s">
        <v>302</v>
      </c>
      <c r="C88" s="229" t="s">
        <v>220</v>
      </c>
      <c r="D88" s="230" t="s">
        <v>14</v>
      </c>
      <c r="E88" s="107"/>
      <c r="F88" s="107">
        <f t="shared" si="1"/>
        <v>83</v>
      </c>
      <c r="G88" s="109" t="s">
        <v>302</v>
      </c>
      <c r="H88" s="111" t="s">
        <v>220</v>
      </c>
      <c r="I88" s="344" t="s">
        <v>14</v>
      </c>
    </row>
    <row r="89" spans="1:9">
      <c r="A89" s="228">
        <v>84</v>
      </c>
      <c r="B89" s="228" t="s">
        <v>302</v>
      </c>
      <c r="C89" s="229" t="s">
        <v>220</v>
      </c>
      <c r="D89" s="230" t="s">
        <v>168</v>
      </c>
      <c r="E89" s="107"/>
      <c r="F89" s="107">
        <f t="shared" si="1"/>
        <v>84</v>
      </c>
      <c r="G89" s="109" t="s">
        <v>302</v>
      </c>
      <c r="H89" s="111" t="s">
        <v>220</v>
      </c>
      <c r="I89" s="344" t="s">
        <v>168</v>
      </c>
    </row>
    <row r="90" spans="1:9">
      <c r="A90" s="228">
        <v>85</v>
      </c>
      <c r="B90" s="228" t="s">
        <v>302</v>
      </c>
      <c r="C90" s="229" t="s">
        <v>220</v>
      </c>
      <c r="D90" s="230" t="s">
        <v>169</v>
      </c>
      <c r="E90" s="107"/>
      <c r="F90" s="107">
        <f t="shared" si="1"/>
        <v>85</v>
      </c>
      <c r="G90" s="109" t="s">
        <v>302</v>
      </c>
      <c r="H90" s="111" t="s">
        <v>220</v>
      </c>
      <c r="I90" s="344" t="s">
        <v>169</v>
      </c>
    </row>
    <row r="91" spans="1:9">
      <c r="A91" s="228">
        <v>86</v>
      </c>
      <c r="B91" s="228" t="s">
        <v>302</v>
      </c>
      <c r="C91" s="229" t="s">
        <v>220</v>
      </c>
      <c r="D91" s="230" t="s">
        <v>170</v>
      </c>
      <c r="E91" s="107"/>
      <c r="F91" s="107">
        <f t="shared" si="1"/>
        <v>86</v>
      </c>
      <c r="G91" s="109" t="s">
        <v>302</v>
      </c>
      <c r="H91" s="111" t="s">
        <v>220</v>
      </c>
      <c r="I91" s="344" t="s">
        <v>170</v>
      </c>
    </row>
    <row r="92" spans="1:9">
      <c r="A92" s="228">
        <v>87</v>
      </c>
      <c r="B92" s="228" t="s">
        <v>302</v>
      </c>
      <c r="C92" s="231" t="s">
        <v>220</v>
      </c>
      <c r="D92" s="230" t="s">
        <v>171</v>
      </c>
      <c r="E92" s="107"/>
      <c r="F92" s="107">
        <f t="shared" si="1"/>
        <v>87</v>
      </c>
      <c r="G92" s="109" t="s">
        <v>302</v>
      </c>
      <c r="H92" s="111" t="s">
        <v>220</v>
      </c>
      <c r="I92" s="344" t="s">
        <v>171</v>
      </c>
    </row>
    <row r="93" spans="1:9">
      <c r="A93" s="228">
        <v>88</v>
      </c>
      <c r="B93" s="228" t="s">
        <v>302</v>
      </c>
      <c r="C93" s="231" t="s">
        <v>220</v>
      </c>
      <c r="D93" s="230" t="s">
        <v>15</v>
      </c>
      <c r="E93" s="107"/>
      <c r="F93" s="107">
        <f t="shared" si="1"/>
        <v>88</v>
      </c>
      <c r="G93" s="109" t="s">
        <v>302</v>
      </c>
      <c r="H93" s="111" t="s">
        <v>220</v>
      </c>
      <c r="I93" s="344" t="s">
        <v>15</v>
      </c>
    </row>
    <row r="94" spans="1:9">
      <c r="A94" s="228">
        <v>89</v>
      </c>
      <c r="B94" s="228" t="s">
        <v>302</v>
      </c>
      <c r="C94" s="231" t="s">
        <v>220</v>
      </c>
      <c r="D94" s="230" t="s">
        <v>16</v>
      </c>
      <c r="E94" s="107"/>
      <c r="F94" s="107">
        <f t="shared" si="1"/>
        <v>89</v>
      </c>
      <c r="G94" s="109" t="s">
        <v>302</v>
      </c>
      <c r="H94" s="111" t="s">
        <v>220</v>
      </c>
      <c r="I94" s="344" t="s">
        <v>16</v>
      </c>
    </row>
    <row r="95" spans="1:9">
      <c r="A95" s="228">
        <v>90</v>
      </c>
      <c r="B95" s="228" t="s">
        <v>301</v>
      </c>
      <c r="C95" s="231" t="s">
        <v>206</v>
      </c>
      <c r="D95" s="230" t="s">
        <v>172</v>
      </c>
      <c r="E95" s="107"/>
      <c r="F95" s="107">
        <f t="shared" si="1"/>
        <v>90</v>
      </c>
      <c r="G95" s="109" t="s">
        <v>301</v>
      </c>
      <c r="H95" s="109" t="s">
        <v>206</v>
      </c>
      <c r="I95" s="344" t="s">
        <v>172</v>
      </c>
    </row>
    <row r="96" spans="1:9">
      <c r="A96" s="228">
        <v>91</v>
      </c>
      <c r="B96" s="228" t="s">
        <v>301</v>
      </c>
      <c r="C96" s="231" t="s">
        <v>206</v>
      </c>
      <c r="D96" s="230" t="s">
        <v>173</v>
      </c>
      <c r="E96" s="107"/>
      <c r="F96" s="107">
        <f t="shared" si="1"/>
        <v>91</v>
      </c>
      <c r="G96" s="109" t="s">
        <v>301</v>
      </c>
      <c r="H96" s="109" t="s">
        <v>206</v>
      </c>
      <c r="I96" s="344" t="s">
        <v>173</v>
      </c>
    </row>
    <row r="97" spans="1:9">
      <c r="A97" s="228">
        <v>92</v>
      </c>
      <c r="B97" s="228" t="s">
        <v>301</v>
      </c>
      <c r="C97" s="231" t="s">
        <v>206</v>
      </c>
      <c r="D97" s="230" t="s">
        <v>174</v>
      </c>
      <c r="E97" s="107"/>
      <c r="F97" s="107">
        <f t="shared" si="1"/>
        <v>92</v>
      </c>
      <c r="G97" s="109" t="s">
        <v>301</v>
      </c>
      <c r="H97" s="109" t="s">
        <v>206</v>
      </c>
      <c r="I97" s="344" t="s">
        <v>174</v>
      </c>
    </row>
    <row r="98" spans="1:9">
      <c r="A98" s="228">
        <v>93</v>
      </c>
      <c r="B98" s="228" t="s">
        <v>301</v>
      </c>
      <c r="C98" s="231" t="s">
        <v>206</v>
      </c>
      <c r="D98" s="230" t="s">
        <v>175</v>
      </c>
      <c r="E98" s="107"/>
      <c r="F98" s="107">
        <f t="shared" si="1"/>
        <v>93</v>
      </c>
      <c r="G98" s="109" t="s">
        <v>301</v>
      </c>
      <c r="H98" s="109" t="s">
        <v>206</v>
      </c>
      <c r="I98" s="344" t="s">
        <v>175</v>
      </c>
    </row>
    <row r="99" spans="1:9">
      <c r="A99" s="228">
        <v>94</v>
      </c>
      <c r="B99" s="228" t="s">
        <v>301</v>
      </c>
      <c r="C99" s="231" t="s">
        <v>206</v>
      </c>
      <c r="D99" s="230" t="s">
        <v>176</v>
      </c>
      <c r="E99" s="107"/>
      <c r="F99" s="107">
        <f t="shared" si="1"/>
        <v>94</v>
      </c>
      <c r="G99" s="109" t="s">
        <v>301</v>
      </c>
      <c r="H99" s="109" t="s">
        <v>206</v>
      </c>
      <c r="I99" s="344" t="s">
        <v>176</v>
      </c>
    </row>
    <row r="100" spans="1:9">
      <c r="A100" s="228">
        <v>95</v>
      </c>
      <c r="B100" s="228" t="s">
        <v>301</v>
      </c>
      <c r="C100" s="231" t="s">
        <v>206</v>
      </c>
      <c r="D100" s="230" t="s">
        <v>177</v>
      </c>
      <c r="E100" s="107"/>
      <c r="F100" s="107">
        <f t="shared" si="1"/>
        <v>95</v>
      </c>
      <c r="G100" s="109" t="s">
        <v>301</v>
      </c>
      <c r="H100" s="109" t="s">
        <v>206</v>
      </c>
      <c r="I100" s="344" t="s">
        <v>177</v>
      </c>
    </row>
    <row r="101" spans="1:9">
      <c r="A101" s="228">
        <v>96</v>
      </c>
      <c r="B101" s="228" t="s">
        <v>301</v>
      </c>
      <c r="C101" s="231" t="s">
        <v>206</v>
      </c>
      <c r="D101" s="230" t="s">
        <v>178</v>
      </c>
      <c r="E101" s="107"/>
      <c r="F101" s="107">
        <f t="shared" si="1"/>
        <v>96</v>
      </c>
      <c r="G101" s="109" t="s">
        <v>301</v>
      </c>
      <c r="H101" s="109" t="s">
        <v>206</v>
      </c>
      <c r="I101" s="344" t="s">
        <v>178</v>
      </c>
    </row>
    <row r="102" spans="1:9">
      <c r="A102" s="228">
        <v>97</v>
      </c>
      <c r="B102" s="228" t="s">
        <v>301</v>
      </c>
      <c r="C102" s="231" t="s">
        <v>206</v>
      </c>
      <c r="D102" s="230" t="s">
        <v>179</v>
      </c>
      <c r="E102" s="107"/>
      <c r="F102" s="107">
        <f t="shared" si="1"/>
        <v>97</v>
      </c>
      <c r="G102" s="109" t="s">
        <v>301</v>
      </c>
      <c r="H102" s="109" t="s">
        <v>206</v>
      </c>
      <c r="I102" s="344" t="s">
        <v>179</v>
      </c>
    </row>
    <row r="103" spans="1:9">
      <c r="A103" s="228">
        <v>98</v>
      </c>
      <c r="B103" s="228" t="s">
        <v>301</v>
      </c>
      <c r="C103" s="231" t="s">
        <v>206</v>
      </c>
      <c r="D103" s="230" t="s">
        <v>180</v>
      </c>
      <c r="E103" s="107"/>
      <c r="F103" s="107">
        <f t="shared" si="1"/>
        <v>98</v>
      </c>
      <c r="G103" s="109" t="s">
        <v>301</v>
      </c>
      <c r="H103" s="109" t="s">
        <v>206</v>
      </c>
      <c r="I103" s="344" t="s">
        <v>180</v>
      </c>
    </row>
    <row r="104" spans="1:9">
      <c r="A104" s="228">
        <v>99</v>
      </c>
      <c r="B104" s="228" t="s">
        <v>301</v>
      </c>
      <c r="C104" s="231" t="s">
        <v>206</v>
      </c>
      <c r="D104" s="230" t="s">
        <v>181</v>
      </c>
      <c r="E104" s="107"/>
      <c r="F104" s="107">
        <f t="shared" si="1"/>
        <v>99</v>
      </c>
      <c r="G104" s="109" t="s">
        <v>301</v>
      </c>
      <c r="H104" s="109" t="s">
        <v>206</v>
      </c>
      <c r="I104" s="344" t="s">
        <v>181</v>
      </c>
    </row>
    <row r="105" spans="1:9">
      <c r="A105" s="228">
        <v>100</v>
      </c>
      <c r="B105" s="228" t="s">
        <v>301</v>
      </c>
      <c r="C105" s="231" t="s">
        <v>206</v>
      </c>
      <c r="D105" s="230" t="s">
        <v>361</v>
      </c>
      <c r="F105" s="107">
        <f t="shared" si="1"/>
        <v>100</v>
      </c>
      <c r="G105" s="109" t="s">
        <v>301</v>
      </c>
      <c r="H105" s="109" t="s">
        <v>206</v>
      </c>
      <c r="I105" s="344" t="s">
        <v>361</v>
      </c>
    </row>
    <row r="106" spans="1:9">
      <c r="A106" s="228">
        <v>101</v>
      </c>
      <c r="B106" s="228" t="s">
        <v>301</v>
      </c>
      <c r="C106" s="231" t="s">
        <v>206</v>
      </c>
      <c r="D106" s="230" t="s">
        <v>182</v>
      </c>
      <c r="F106" s="107">
        <f t="shared" si="1"/>
        <v>101</v>
      </c>
      <c r="G106" s="109" t="s">
        <v>301</v>
      </c>
      <c r="H106" s="109" t="s">
        <v>206</v>
      </c>
      <c r="I106" s="344" t="s">
        <v>182</v>
      </c>
    </row>
    <row r="107" spans="1:9">
      <c r="A107" s="228">
        <v>102</v>
      </c>
      <c r="B107" s="228" t="s">
        <v>301</v>
      </c>
      <c r="C107" s="231" t="s">
        <v>206</v>
      </c>
      <c r="D107" s="230" t="s">
        <v>183</v>
      </c>
      <c r="F107" s="107">
        <f t="shared" si="1"/>
        <v>102</v>
      </c>
      <c r="G107" s="109" t="s">
        <v>301</v>
      </c>
      <c r="H107" s="109" t="s">
        <v>206</v>
      </c>
      <c r="I107" s="344" t="s">
        <v>183</v>
      </c>
    </row>
    <row r="108" spans="1:9">
      <c r="A108" s="228">
        <v>103</v>
      </c>
      <c r="B108" s="228" t="s">
        <v>301</v>
      </c>
      <c r="C108" s="231" t="s">
        <v>206</v>
      </c>
      <c r="D108" s="230" t="s">
        <v>184</v>
      </c>
      <c r="F108" s="107">
        <f t="shared" si="1"/>
        <v>103</v>
      </c>
      <c r="G108" s="109" t="s">
        <v>301</v>
      </c>
      <c r="H108" s="109" t="s">
        <v>206</v>
      </c>
      <c r="I108" s="344" t="s">
        <v>184</v>
      </c>
    </row>
    <row r="109" spans="1:9">
      <c r="A109" s="228">
        <v>104</v>
      </c>
      <c r="B109" s="228" t="s">
        <v>301</v>
      </c>
      <c r="C109" s="231" t="s">
        <v>206</v>
      </c>
      <c r="D109" s="230" t="s">
        <v>185</v>
      </c>
      <c r="F109" s="107">
        <f t="shared" si="1"/>
        <v>104</v>
      </c>
      <c r="G109" s="109" t="s">
        <v>301</v>
      </c>
      <c r="H109" s="109" t="s">
        <v>206</v>
      </c>
      <c r="I109" s="344" t="s">
        <v>185</v>
      </c>
    </row>
    <row r="110" spans="1:9">
      <c r="A110" s="228">
        <v>105</v>
      </c>
      <c r="B110" s="228" t="s">
        <v>301</v>
      </c>
      <c r="C110" s="231" t="s">
        <v>206</v>
      </c>
      <c r="D110" s="230" t="s">
        <v>186</v>
      </c>
      <c r="F110" s="107">
        <f t="shared" si="1"/>
        <v>105</v>
      </c>
      <c r="G110" s="109" t="s">
        <v>301</v>
      </c>
      <c r="H110" s="109" t="s">
        <v>206</v>
      </c>
      <c r="I110" s="344" t="s">
        <v>186</v>
      </c>
    </row>
    <row r="111" spans="1:9">
      <c r="A111" s="228">
        <v>106</v>
      </c>
      <c r="B111" s="228" t="s">
        <v>301</v>
      </c>
      <c r="C111" s="231" t="s">
        <v>206</v>
      </c>
      <c r="D111" s="230" t="s">
        <v>187</v>
      </c>
      <c r="F111" s="107">
        <f t="shared" si="1"/>
        <v>106</v>
      </c>
      <c r="G111" s="109" t="s">
        <v>301</v>
      </c>
      <c r="H111" s="109" t="s">
        <v>206</v>
      </c>
      <c r="I111" s="344" t="s">
        <v>187</v>
      </c>
    </row>
    <row r="112" spans="1:9">
      <c r="A112" s="228">
        <v>107</v>
      </c>
      <c r="B112" s="228" t="s">
        <v>301</v>
      </c>
      <c r="C112" s="231" t="s">
        <v>206</v>
      </c>
      <c r="D112" s="230" t="s">
        <v>188</v>
      </c>
      <c r="F112" s="107">
        <f t="shared" si="1"/>
        <v>107</v>
      </c>
      <c r="G112" s="109" t="s">
        <v>301</v>
      </c>
      <c r="H112" s="109" t="s">
        <v>206</v>
      </c>
      <c r="I112" s="344" t="s">
        <v>188</v>
      </c>
    </row>
    <row r="113" spans="1:9">
      <c r="A113" s="228">
        <v>108</v>
      </c>
      <c r="B113" s="228" t="s">
        <v>301</v>
      </c>
      <c r="C113" s="231" t="s">
        <v>206</v>
      </c>
      <c r="D113" s="230" t="s">
        <v>189</v>
      </c>
      <c r="F113" s="107">
        <f t="shared" si="1"/>
        <v>108</v>
      </c>
      <c r="G113" s="109" t="s">
        <v>301</v>
      </c>
      <c r="H113" s="109" t="s">
        <v>206</v>
      </c>
      <c r="I113" s="344" t="s">
        <v>189</v>
      </c>
    </row>
    <row r="114" spans="1:9">
      <c r="A114" s="228">
        <v>109</v>
      </c>
      <c r="B114" s="228" t="s">
        <v>301</v>
      </c>
      <c r="C114" s="231" t="s">
        <v>206</v>
      </c>
      <c r="D114" s="230" t="s">
        <v>190</v>
      </c>
      <c r="F114" s="107">
        <f t="shared" si="1"/>
        <v>109</v>
      </c>
      <c r="G114" s="109" t="s">
        <v>301</v>
      </c>
      <c r="H114" s="109" t="s">
        <v>206</v>
      </c>
      <c r="I114" s="344" t="s">
        <v>190</v>
      </c>
    </row>
    <row r="115" spans="1:9">
      <c r="A115" s="228">
        <v>110</v>
      </c>
      <c r="B115" s="228" t="s">
        <v>301</v>
      </c>
      <c r="C115" s="231" t="s">
        <v>206</v>
      </c>
      <c r="D115" s="230" t="s">
        <v>191</v>
      </c>
      <c r="F115" s="107">
        <f t="shared" si="1"/>
        <v>110</v>
      </c>
      <c r="G115" s="109" t="s">
        <v>301</v>
      </c>
      <c r="H115" s="109" t="s">
        <v>206</v>
      </c>
      <c r="I115" s="344" t="s">
        <v>191</v>
      </c>
    </row>
    <row r="116" spans="1:9">
      <c r="A116" s="228">
        <v>111</v>
      </c>
      <c r="B116" s="228" t="s">
        <v>301</v>
      </c>
      <c r="C116" s="231" t="s">
        <v>206</v>
      </c>
      <c r="D116" s="230" t="s">
        <v>192</v>
      </c>
      <c r="F116" s="107">
        <f t="shared" si="1"/>
        <v>111</v>
      </c>
      <c r="G116" s="109" t="s">
        <v>301</v>
      </c>
      <c r="H116" s="109" t="s">
        <v>206</v>
      </c>
      <c r="I116" s="344" t="s">
        <v>192</v>
      </c>
    </row>
    <row r="117" spans="1:9">
      <c r="A117" s="228">
        <v>112</v>
      </c>
      <c r="B117" s="228" t="s">
        <v>301</v>
      </c>
      <c r="C117" s="231" t="s">
        <v>206</v>
      </c>
      <c r="D117" s="230" t="s">
        <v>17</v>
      </c>
      <c r="F117" s="347">
        <f t="shared" si="1"/>
        <v>112</v>
      </c>
      <c r="G117" s="348" t="s">
        <v>301</v>
      </c>
      <c r="H117" s="348" t="s">
        <v>206</v>
      </c>
      <c r="I117" s="349" t="s">
        <v>17</v>
      </c>
    </row>
    <row r="118" spans="1:9" ht="14.7" thickBot="1">
      <c r="F118" s="107"/>
      <c r="G118" s="109"/>
      <c r="H118" s="109"/>
      <c r="I118" s="344"/>
    </row>
    <row r="119" spans="1:9" ht="14.7" thickBot="1">
      <c r="A119" s="437" t="s">
        <v>423</v>
      </c>
      <c r="B119" s="438"/>
      <c r="C119" s="438"/>
      <c r="D119" s="438"/>
      <c r="E119" s="438"/>
      <c r="F119" s="438"/>
      <c r="G119" s="438"/>
      <c r="H119" s="438"/>
      <c r="I119" s="439"/>
    </row>
    <row r="120" spans="1:9" hidden="1">
      <c r="F120" s="107"/>
      <c r="G120" s="109" t="s">
        <v>301</v>
      </c>
      <c r="H120" s="109" t="s">
        <v>206</v>
      </c>
      <c r="I120" s="113" t="s">
        <v>208</v>
      </c>
    </row>
    <row r="121" spans="1:9" hidden="1">
      <c r="F121" s="107"/>
      <c r="G121" s="109" t="s">
        <v>302</v>
      </c>
      <c r="H121" s="111" t="s">
        <v>220</v>
      </c>
      <c r="I121" s="113" t="s">
        <v>224</v>
      </c>
    </row>
    <row r="122" spans="1:9" hidden="1">
      <c r="F122" s="107"/>
      <c r="G122" s="109" t="s">
        <v>301</v>
      </c>
      <c r="H122" s="109" t="s">
        <v>206</v>
      </c>
      <c r="I122" s="113" t="s">
        <v>211</v>
      </c>
    </row>
    <row r="123" spans="1:9" hidden="1">
      <c r="F123" s="107"/>
      <c r="G123" s="109" t="s">
        <v>302</v>
      </c>
      <c r="H123" s="111" t="s">
        <v>220</v>
      </c>
      <c r="I123" s="113" t="s">
        <v>232</v>
      </c>
    </row>
    <row r="124" spans="1:9" hidden="1">
      <c r="F124" s="107"/>
      <c r="G124" s="109" t="s">
        <v>301</v>
      </c>
      <c r="H124" s="109" t="s">
        <v>206</v>
      </c>
      <c r="I124" s="113" t="s">
        <v>213</v>
      </c>
    </row>
    <row r="125" spans="1:9" hidden="1">
      <c r="F125" s="107"/>
      <c r="G125" s="109" t="s">
        <v>302</v>
      </c>
      <c r="H125" s="111" t="s">
        <v>220</v>
      </c>
      <c r="I125" s="113" t="s">
        <v>240</v>
      </c>
    </row>
    <row r="126" spans="1:9" hidden="1">
      <c r="F126" s="107"/>
      <c r="G126" s="109" t="s">
        <v>302</v>
      </c>
      <c r="H126" s="111" t="s">
        <v>220</v>
      </c>
      <c r="I126" s="113" t="s">
        <v>241</v>
      </c>
    </row>
    <row r="127" spans="1:9" hidden="1">
      <c r="F127" s="107"/>
      <c r="G127" s="109" t="s">
        <v>302</v>
      </c>
      <c r="H127" s="111" t="s">
        <v>220</v>
      </c>
      <c r="I127" s="113" t="s">
        <v>242</v>
      </c>
    </row>
    <row r="128" spans="1:9" hidden="1">
      <c r="F128" s="107"/>
      <c r="G128" s="109" t="s">
        <v>302</v>
      </c>
      <c r="H128" s="111" t="s">
        <v>220</v>
      </c>
      <c r="I128" s="113" t="s">
        <v>243</v>
      </c>
    </row>
    <row r="129" spans="1:15" hidden="1">
      <c r="F129" s="107"/>
      <c r="G129" s="109" t="s">
        <v>302</v>
      </c>
      <c r="H129" s="111" t="s">
        <v>220</v>
      </c>
      <c r="I129" s="113" t="s">
        <v>244</v>
      </c>
    </row>
    <row r="130" spans="1:15" hidden="1">
      <c r="F130" s="107"/>
      <c r="G130" s="109" t="s">
        <v>302</v>
      </c>
      <c r="H130" s="111" t="s">
        <v>220</v>
      </c>
      <c r="I130" s="113" t="s">
        <v>245</v>
      </c>
    </row>
    <row r="131" spans="1:15" hidden="1">
      <c r="F131" s="107"/>
      <c r="G131" s="109" t="s">
        <v>302</v>
      </c>
      <c r="H131" s="111" t="s">
        <v>220</v>
      </c>
      <c r="I131" s="113" t="s">
        <v>246</v>
      </c>
    </row>
    <row r="132" spans="1:15" ht="14.7" hidden="1" thickBot="1">
      <c r="F132" s="350"/>
      <c r="G132" s="351" t="s">
        <v>302</v>
      </c>
      <c r="H132" s="352" t="s">
        <v>220</v>
      </c>
      <c r="I132" s="353" t="s">
        <v>247</v>
      </c>
    </row>
    <row r="133" spans="1:15">
      <c r="A133" s="228">
        <v>69</v>
      </c>
      <c r="B133" s="358" t="s">
        <v>302</v>
      </c>
      <c r="C133" s="359" t="s">
        <v>220</v>
      </c>
      <c r="D133" s="275" t="s">
        <v>420</v>
      </c>
      <c r="F133" s="107"/>
      <c r="G133" s="109" t="s">
        <v>302</v>
      </c>
      <c r="H133" s="345" t="s">
        <v>220</v>
      </c>
      <c r="I133" s="344" t="s">
        <v>248</v>
      </c>
      <c r="K133" s="360" t="s">
        <v>420</v>
      </c>
      <c r="L133" s="360"/>
      <c r="M133" s="360"/>
      <c r="N133" s="360"/>
      <c r="O133" s="360"/>
    </row>
    <row r="134" spans="1:15">
      <c r="A134" s="228">
        <v>69</v>
      </c>
      <c r="B134" s="358" t="s">
        <v>302</v>
      </c>
      <c r="C134" s="359" t="s">
        <v>220</v>
      </c>
      <c r="D134" s="275" t="s">
        <v>420</v>
      </c>
      <c r="F134" s="107"/>
      <c r="G134" s="109" t="s">
        <v>302</v>
      </c>
      <c r="H134" s="345" t="s">
        <v>220</v>
      </c>
      <c r="I134" s="344" t="s">
        <v>249</v>
      </c>
      <c r="K134" s="360" t="s">
        <v>420</v>
      </c>
      <c r="L134" s="360"/>
      <c r="M134" s="360"/>
      <c r="N134" s="360"/>
      <c r="O134" s="360"/>
    </row>
    <row r="135" spans="1:15">
      <c r="A135" s="228">
        <v>69</v>
      </c>
      <c r="B135" s="358" t="s">
        <v>302</v>
      </c>
      <c r="C135" s="359" t="s">
        <v>220</v>
      </c>
      <c r="D135" s="275" t="s">
        <v>420</v>
      </c>
      <c r="F135" s="107"/>
      <c r="G135" s="109" t="s">
        <v>302</v>
      </c>
      <c r="H135" s="345" t="s">
        <v>220</v>
      </c>
      <c r="I135" s="344" t="s">
        <v>250</v>
      </c>
      <c r="K135" s="360" t="s">
        <v>420</v>
      </c>
      <c r="L135" s="360"/>
      <c r="M135" s="360"/>
      <c r="N135" s="360"/>
      <c r="O135" s="360"/>
    </row>
    <row r="136" spans="1:15">
      <c r="A136" s="228">
        <v>69</v>
      </c>
      <c r="B136" s="358" t="s">
        <v>302</v>
      </c>
      <c r="C136" s="359" t="s">
        <v>220</v>
      </c>
      <c r="D136" s="275" t="s">
        <v>420</v>
      </c>
      <c r="F136" s="107"/>
      <c r="G136" s="109" t="s">
        <v>302</v>
      </c>
      <c r="H136" s="345" t="s">
        <v>220</v>
      </c>
      <c r="I136" s="344" t="s">
        <v>251</v>
      </c>
      <c r="K136" s="360" t="s">
        <v>420</v>
      </c>
      <c r="L136" s="360"/>
      <c r="M136" s="360"/>
      <c r="N136" s="360"/>
      <c r="O136" s="360"/>
    </row>
    <row r="137" spans="1:15">
      <c r="A137" s="1">
        <v>100</v>
      </c>
      <c r="B137" s="358" t="s">
        <v>301</v>
      </c>
      <c r="C137" s="358" t="s">
        <v>206</v>
      </c>
      <c r="D137" s="170" t="s">
        <v>422</v>
      </c>
      <c r="F137" s="107"/>
      <c r="G137" s="109" t="s">
        <v>301</v>
      </c>
      <c r="H137" s="33" t="s">
        <v>422</v>
      </c>
      <c r="I137" s="344" t="s">
        <v>216</v>
      </c>
      <c r="K137" s="361" t="s">
        <v>422</v>
      </c>
      <c r="L137" s="361"/>
      <c r="M137" s="360"/>
      <c r="N137" s="360"/>
      <c r="O137" s="360"/>
    </row>
    <row r="138" spans="1:15">
      <c r="A138" s="228">
        <v>69</v>
      </c>
      <c r="B138" s="358" t="s">
        <v>302</v>
      </c>
      <c r="C138" s="359" t="s">
        <v>220</v>
      </c>
      <c r="D138" s="275" t="s">
        <v>420</v>
      </c>
      <c r="F138" s="107"/>
      <c r="G138" s="109" t="s">
        <v>302</v>
      </c>
      <c r="H138" s="345" t="s">
        <v>220</v>
      </c>
      <c r="I138" s="344" t="s">
        <v>252</v>
      </c>
      <c r="K138" s="360" t="s">
        <v>420</v>
      </c>
      <c r="L138" s="360"/>
      <c r="M138" s="360"/>
      <c r="N138" s="360"/>
      <c r="O138" s="360"/>
    </row>
    <row r="139" spans="1:15">
      <c r="A139" s="228">
        <v>69</v>
      </c>
      <c r="B139" s="358" t="s">
        <v>302</v>
      </c>
      <c r="C139" s="359" t="s">
        <v>220</v>
      </c>
      <c r="D139" s="275" t="s">
        <v>420</v>
      </c>
      <c r="F139" s="107"/>
      <c r="G139" s="109" t="s">
        <v>302</v>
      </c>
      <c r="H139" s="345" t="s">
        <v>220</v>
      </c>
      <c r="I139" s="344" t="s">
        <v>253</v>
      </c>
      <c r="K139" s="360" t="s">
        <v>420</v>
      </c>
      <c r="L139" s="360"/>
      <c r="M139" s="360"/>
      <c r="N139" s="360"/>
      <c r="O139" s="360"/>
    </row>
    <row r="140" spans="1:15">
      <c r="A140" s="228">
        <v>69</v>
      </c>
      <c r="B140" s="358" t="s">
        <v>302</v>
      </c>
      <c r="C140" s="359" t="s">
        <v>220</v>
      </c>
      <c r="D140" s="275" t="s">
        <v>420</v>
      </c>
      <c r="F140" s="107"/>
      <c r="G140" s="109" t="s">
        <v>302</v>
      </c>
      <c r="H140" s="345" t="s">
        <v>220</v>
      </c>
      <c r="I140" s="344" t="s">
        <v>254</v>
      </c>
      <c r="K140" s="360" t="s">
        <v>420</v>
      </c>
      <c r="L140" s="360"/>
      <c r="M140" s="360"/>
      <c r="N140" s="360"/>
      <c r="O140" s="360"/>
    </row>
    <row r="141" spans="1:15">
      <c r="A141" s="228">
        <v>69</v>
      </c>
      <c r="B141" s="358" t="s">
        <v>302</v>
      </c>
      <c r="C141" s="359" t="s">
        <v>220</v>
      </c>
      <c r="D141" s="275" t="s">
        <v>420</v>
      </c>
      <c r="G141" s="109" t="s">
        <v>302</v>
      </c>
      <c r="H141" s="345" t="s">
        <v>220</v>
      </c>
      <c r="I141" s="344" t="s">
        <v>225</v>
      </c>
      <c r="K141" s="360" t="s">
        <v>420</v>
      </c>
      <c r="L141" s="360"/>
      <c r="M141" s="360"/>
      <c r="N141" s="360"/>
      <c r="O141" s="360"/>
    </row>
    <row r="142" spans="1:15">
      <c r="A142" s="228">
        <v>69</v>
      </c>
      <c r="B142" s="358" t="s">
        <v>302</v>
      </c>
      <c r="C142" s="359" t="s">
        <v>220</v>
      </c>
      <c r="D142" s="275" t="s">
        <v>420</v>
      </c>
      <c r="G142" s="109" t="s">
        <v>302</v>
      </c>
      <c r="H142" s="345" t="s">
        <v>220</v>
      </c>
      <c r="I142" s="344" t="s">
        <v>226</v>
      </c>
      <c r="K142" s="360" t="s">
        <v>420</v>
      </c>
      <c r="L142" s="360"/>
      <c r="M142" s="360"/>
      <c r="N142" s="360"/>
      <c r="O142" s="360"/>
    </row>
    <row r="143" spans="1:15">
      <c r="A143" s="228">
        <v>69</v>
      </c>
      <c r="B143" s="358" t="s">
        <v>302</v>
      </c>
      <c r="C143" s="359" t="s">
        <v>220</v>
      </c>
      <c r="D143" s="275" t="s">
        <v>420</v>
      </c>
      <c r="G143" s="109" t="s">
        <v>302</v>
      </c>
      <c r="H143" s="345" t="s">
        <v>220</v>
      </c>
      <c r="I143" s="344" t="s">
        <v>228</v>
      </c>
      <c r="K143" s="360" t="s">
        <v>420</v>
      </c>
      <c r="L143" s="360"/>
      <c r="M143" s="360"/>
      <c r="N143" s="360"/>
      <c r="O143" s="360"/>
    </row>
    <row r="144" spans="1:15">
      <c r="A144" s="228">
        <v>69</v>
      </c>
      <c r="B144" s="358" t="s">
        <v>302</v>
      </c>
      <c r="C144" s="359" t="s">
        <v>220</v>
      </c>
      <c r="D144" s="275" t="s">
        <v>420</v>
      </c>
      <c r="G144" s="109" t="s">
        <v>302</v>
      </c>
      <c r="H144" s="345" t="s">
        <v>220</v>
      </c>
      <c r="I144" s="344" t="s">
        <v>229</v>
      </c>
      <c r="K144" s="360" t="s">
        <v>420</v>
      </c>
      <c r="L144" s="360"/>
      <c r="M144" s="360"/>
      <c r="N144" s="360"/>
      <c r="O144" s="360"/>
    </row>
    <row r="145" spans="1:15">
      <c r="A145" s="228">
        <v>69</v>
      </c>
      <c r="B145" s="358" t="s">
        <v>302</v>
      </c>
      <c r="C145" s="359" t="s">
        <v>220</v>
      </c>
      <c r="D145" s="275" t="s">
        <v>420</v>
      </c>
      <c r="G145" s="109" t="s">
        <v>302</v>
      </c>
      <c r="H145" s="345" t="s">
        <v>220</v>
      </c>
      <c r="I145" s="344" t="s">
        <v>230</v>
      </c>
      <c r="K145" s="360" t="s">
        <v>420</v>
      </c>
      <c r="L145" s="360"/>
      <c r="M145" s="360"/>
      <c r="N145" s="360"/>
      <c r="O145" s="360"/>
    </row>
    <row r="146" spans="1:15">
      <c r="A146" s="228">
        <v>70</v>
      </c>
      <c r="B146" s="358" t="s">
        <v>300</v>
      </c>
      <c r="C146" s="358" t="s">
        <v>195</v>
      </c>
      <c r="D146" s="359" t="s">
        <v>421</v>
      </c>
      <c r="G146" s="109" t="s">
        <v>300</v>
      </c>
      <c r="H146" s="109" t="s">
        <v>195</v>
      </c>
      <c r="I146" s="345" t="s">
        <v>197</v>
      </c>
      <c r="K146" s="362" t="s">
        <v>421</v>
      </c>
      <c r="L146" s="361"/>
      <c r="M146" s="361"/>
      <c r="N146" s="361"/>
      <c r="O146" s="360"/>
    </row>
    <row r="147" spans="1:15">
      <c r="A147" s="228">
        <v>70</v>
      </c>
      <c r="B147" s="358" t="s">
        <v>300</v>
      </c>
      <c r="C147" s="358" t="s">
        <v>195</v>
      </c>
      <c r="D147" s="359" t="s">
        <v>199</v>
      </c>
      <c r="G147" s="109" t="s">
        <v>300</v>
      </c>
      <c r="H147" s="109" t="s">
        <v>195</v>
      </c>
      <c r="I147" s="345" t="s">
        <v>199</v>
      </c>
      <c r="K147" s="362" t="s">
        <v>199</v>
      </c>
      <c r="L147" s="360"/>
      <c r="M147" s="360"/>
      <c r="N147" s="360"/>
      <c r="O147" s="360"/>
    </row>
    <row r="148" spans="1:15">
      <c r="A148" s="228">
        <v>69</v>
      </c>
      <c r="B148" s="358" t="s">
        <v>302</v>
      </c>
      <c r="C148" s="359" t="s">
        <v>220</v>
      </c>
      <c r="D148" s="275" t="s">
        <v>420</v>
      </c>
      <c r="G148" s="109" t="s">
        <v>302</v>
      </c>
      <c r="H148" s="345" t="s">
        <v>220</v>
      </c>
      <c r="I148" s="344" t="s">
        <v>231</v>
      </c>
      <c r="K148" s="360" t="s">
        <v>420</v>
      </c>
      <c r="L148" s="360"/>
      <c r="M148" s="360"/>
      <c r="N148" s="360"/>
      <c r="O148" s="360"/>
    </row>
    <row r="149" spans="1:15">
      <c r="A149" s="228">
        <v>70</v>
      </c>
      <c r="B149" s="358" t="s">
        <v>300</v>
      </c>
      <c r="C149" s="358" t="s">
        <v>195</v>
      </c>
      <c r="D149" s="359" t="s">
        <v>421</v>
      </c>
      <c r="G149" s="109" t="s">
        <v>300</v>
      </c>
      <c r="H149" s="109" t="s">
        <v>195</v>
      </c>
      <c r="I149" s="345" t="s">
        <v>201</v>
      </c>
      <c r="K149" s="362" t="s">
        <v>421</v>
      </c>
      <c r="L149" s="360"/>
      <c r="M149" s="360"/>
      <c r="N149" s="360"/>
      <c r="O149" s="360"/>
    </row>
    <row r="150" spans="1:15">
      <c r="A150" s="228">
        <v>69</v>
      </c>
      <c r="B150" s="358" t="s">
        <v>302</v>
      </c>
      <c r="C150" s="359" t="s">
        <v>220</v>
      </c>
      <c r="D150" s="275" t="s">
        <v>420</v>
      </c>
      <c r="G150" s="109" t="s">
        <v>302</v>
      </c>
      <c r="H150" s="345" t="s">
        <v>220</v>
      </c>
      <c r="I150" s="344" t="s">
        <v>234</v>
      </c>
      <c r="K150" s="360" t="s">
        <v>420</v>
      </c>
      <c r="L150" s="360"/>
      <c r="M150" s="360"/>
      <c r="N150" s="360"/>
      <c r="O150" s="360"/>
    </row>
    <row r="151" spans="1:15">
      <c r="A151" s="228">
        <v>69</v>
      </c>
      <c r="B151" s="358" t="s">
        <v>302</v>
      </c>
      <c r="C151" s="359" t="s">
        <v>220</v>
      </c>
      <c r="D151" s="275" t="s">
        <v>420</v>
      </c>
      <c r="G151" s="109" t="s">
        <v>302</v>
      </c>
      <c r="H151" s="345" t="s">
        <v>220</v>
      </c>
      <c r="I151" s="344" t="s">
        <v>235</v>
      </c>
      <c r="K151" s="360" t="s">
        <v>420</v>
      </c>
      <c r="L151" s="360"/>
      <c r="M151" s="360"/>
      <c r="N151" s="360"/>
      <c r="O151" s="360"/>
    </row>
    <row r="152" spans="1:15">
      <c r="A152" s="3">
        <v>100</v>
      </c>
      <c r="B152" s="358" t="s">
        <v>301</v>
      </c>
      <c r="C152" s="358" t="s">
        <v>206</v>
      </c>
      <c r="D152" s="275" t="s">
        <v>422</v>
      </c>
      <c r="G152" s="109" t="s">
        <v>301</v>
      </c>
      <c r="H152" s="109" t="s">
        <v>206</v>
      </c>
      <c r="I152" s="344" t="s">
        <v>217</v>
      </c>
      <c r="K152" s="360" t="s">
        <v>422</v>
      </c>
      <c r="L152" s="360"/>
      <c r="M152" s="360"/>
      <c r="N152" s="360"/>
      <c r="O152" s="360"/>
    </row>
    <row r="153" spans="1:15">
      <c r="A153" s="3">
        <v>100</v>
      </c>
      <c r="B153" s="358" t="s">
        <v>301</v>
      </c>
      <c r="C153" s="358" t="s">
        <v>206</v>
      </c>
      <c r="D153" s="275" t="s">
        <v>422</v>
      </c>
      <c r="G153" s="109" t="s">
        <v>301</v>
      </c>
      <c r="H153" s="109" t="s">
        <v>206</v>
      </c>
      <c r="I153" s="344" t="s">
        <v>218</v>
      </c>
      <c r="K153" s="360" t="s">
        <v>422</v>
      </c>
      <c r="L153" s="360"/>
      <c r="M153" s="360"/>
      <c r="N153" s="360"/>
      <c r="O153" s="360"/>
    </row>
    <row r="154" spans="1:15">
      <c r="A154" s="3">
        <v>100</v>
      </c>
      <c r="B154" s="358" t="s">
        <v>301</v>
      </c>
      <c r="C154" s="358" t="s">
        <v>206</v>
      </c>
      <c r="D154" s="275" t="s">
        <v>422</v>
      </c>
      <c r="G154" s="109" t="s">
        <v>301</v>
      </c>
      <c r="H154" s="109" t="s">
        <v>206</v>
      </c>
      <c r="I154" s="344" t="s">
        <v>219</v>
      </c>
      <c r="K154" s="360" t="s">
        <v>422</v>
      </c>
      <c r="L154" s="360"/>
      <c r="M154" s="360"/>
      <c r="N154" s="360"/>
      <c r="O154" s="360"/>
    </row>
    <row r="155" spans="1:15">
      <c r="A155" s="3">
        <v>100</v>
      </c>
      <c r="B155" s="358" t="s">
        <v>301</v>
      </c>
      <c r="C155" s="358" t="s">
        <v>206</v>
      </c>
      <c r="D155" s="275" t="s">
        <v>422</v>
      </c>
      <c r="G155" s="109" t="s">
        <v>301</v>
      </c>
      <c r="H155" s="109" t="s">
        <v>206</v>
      </c>
      <c r="I155" s="344" t="s">
        <v>207</v>
      </c>
      <c r="K155" s="360" t="s">
        <v>422</v>
      </c>
      <c r="L155" s="360"/>
      <c r="M155" s="360"/>
      <c r="N155" s="360"/>
      <c r="O155" s="360"/>
    </row>
    <row r="156" spans="1:15">
      <c r="A156" s="3">
        <v>100</v>
      </c>
      <c r="B156" s="358" t="s">
        <v>301</v>
      </c>
      <c r="C156" s="358" t="s">
        <v>206</v>
      </c>
      <c r="D156" s="275" t="s">
        <v>422</v>
      </c>
      <c r="G156" s="109" t="s">
        <v>301</v>
      </c>
      <c r="H156" s="109" t="s">
        <v>206</v>
      </c>
      <c r="I156" s="344" t="s">
        <v>209</v>
      </c>
      <c r="K156" s="360" t="s">
        <v>422</v>
      </c>
      <c r="L156" s="360"/>
      <c r="M156" s="360"/>
      <c r="N156" s="360"/>
      <c r="O156" s="360"/>
    </row>
    <row r="157" spans="1:15">
      <c r="A157" s="228">
        <v>69</v>
      </c>
      <c r="B157" s="358" t="s">
        <v>302</v>
      </c>
      <c r="C157" s="359" t="s">
        <v>220</v>
      </c>
      <c r="D157" s="275" t="s">
        <v>420</v>
      </c>
      <c r="G157" s="109" t="s">
        <v>302</v>
      </c>
      <c r="H157" s="345" t="s">
        <v>220</v>
      </c>
      <c r="I157" s="344" t="s">
        <v>236</v>
      </c>
      <c r="K157" s="360" t="s">
        <v>420</v>
      </c>
      <c r="L157" s="360"/>
      <c r="M157" s="360"/>
      <c r="N157" s="360"/>
      <c r="O157" s="360"/>
    </row>
    <row r="158" spans="1:15">
      <c r="A158" s="228">
        <v>69</v>
      </c>
      <c r="B158" s="358" t="s">
        <v>302</v>
      </c>
      <c r="C158" s="359" t="s">
        <v>220</v>
      </c>
      <c r="D158" s="275" t="s">
        <v>420</v>
      </c>
      <c r="G158" s="109" t="s">
        <v>302</v>
      </c>
      <c r="H158" s="345" t="s">
        <v>220</v>
      </c>
      <c r="I158" s="344" t="s">
        <v>237</v>
      </c>
      <c r="K158" s="360" t="s">
        <v>420</v>
      </c>
      <c r="L158" s="360"/>
      <c r="M158" s="360"/>
      <c r="N158" s="360"/>
      <c r="O158" s="360"/>
    </row>
    <row r="159" spans="1:15">
      <c r="A159" s="228">
        <v>69</v>
      </c>
      <c r="B159" s="358" t="s">
        <v>302</v>
      </c>
      <c r="C159" s="359" t="s">
        <v>220</v>
      </c>
      <c r="D159" s="275" t="s">
        <v>420</v>
      </c>
      <c r="G159" s="109" t="s">
        <v>302</v>
      </c>
      <c r="H159" s="345" t="s">
        <v>220</v>
      </c>
      <c r="I159" s="344" t="s">
        <v>238</v>
      </c>
      <c r="K159" s="360" t="s">
        <v>420</v>
      </c>
      <c r="L159" s="360"/>
      <c r="M159" s="360"/>
      <c r="N159" s="360"/>
      <c r="O159" s="360"/>
    </row>
    <row r="160" spans="1:15">
      <c r="A160" s="3">
        <v>70</v>
      </c>
      <c r="B160" s="358" t="s">
        <v>300</v>
      </c>
      <c r="C160" s="358" t="s">
        <v>195</v>
      </c>
      <c r="D160" s="359" t="s">
        <v>199</v>
      </c>
      <c r="G160" s="109" t="s">
        <v>300</v>
      </c>
      <c r="H160" s="109" t="s">
        <v>195</v>
      </c>
      <c r="I160" s="345" t="s">
        <v>203</v>
      </c>
      <c r="K160" s="362" t="s">
        <v>199</v>
      </c>
      <c r="L160" s="360"/>
      <c r="M160" s="360"/>
      <c r="N160" s="360"/>
      <c r="O160" s="360"/>
    </row>
    <row r="161" spans="1:15">
      <c r="A161" s="228">
        <v>70</v>
      </c>
      <c r="B161" s="358" t="s">
        <v>300</v>
      </c>
      <c r="C161" s="358" t="s">
        <v>195</v>
      </c>
      <c r="D161" s="359" t="s">
        <v>199</v>
      </c>
      <c r="G161" s="109" t="s">
        <v>300</v>
      </c>
      <c r="H161" s="109" t="s">
        <v>195</v>
      </c>
      <c r="I161" s="345" t="s">
        <v>205</v>
      </c>
      <c r="K161" s="362" t="s">
        <v>199</v>
      </c>
      <c r="L161" s="360"/>
      <c r="M161" s="360"/>
      <c r="N161" s="360"/>
      <c r="O161" s="360"/>
    </row>
    <row r="162" spans="1:15">
      <c r="A162" s="3">
        <v>100</v>
      </c>
      <c r="B162" s="358" t="s">
        <v>301</v>
      </c>
      <c r="C162" s="358" t="s">
        <v>206</v>
      </c>
      <c r="D162" s="275" t="s">
        <v>422</v>
      </c>
      <c r="G162" s="109" t="s">
        <v>301</v>
      </c>
      <c r="H162" s="109" t="s">
        <v>206</v>
      </c>
      <c r="I162" s="344" t="s">
        <v>210</v>
      </c>
      <c r="K162" s="360" t="s">
        <v>422</v>
      </c>
      <c r="L162" s="360"/>
      <c r="M162" s="360"/>
      <c r="N162" s="360"/>
      <c r="O162" s="360"/>
    </row>
    <row r="163" spans="1:15" ht="14.7" thickBot="1">
      <c r="A163" s="363">
        <v>69</v>
      </c>
      <c r="B163" s="364" t="s">
        <v>302</v>
      </c>
      <c r="C163" s="365" t="s">
        <v>220</v>
      </c>
      <c r="D163" s="364" t="s">
        <v>420</v>
      </c>
      <c r="E163" s="354"/>
      <c r="F163" s="354"/>
      <c r="G163" s="355" t="s">
        <v>302</v>
      </c>
      <c r="H163" s="356" t="s">
        <v>220</v>
      </c>
      <c r="I163" s="357" t="s">
        <v>156</v>
      </c>
      <c r="K163" s="360" t="s">
        <v>420</v>
      </c>
      <c r="L163" s="360"/>
      <c r="M163" s="360"/>
      <c r="N163" s="360"/>
      <c r="O163" s="360"/>
    </row>
    <row r="164" spans="1:15">
      <c r="G164" s="109" t="s">
        <v>301</v>
      </c>
      <c r="H164" s="109" t="s">
        <v>206</v>
      </c>
      <c r="I164" s="344" t="s">
        <v>212</v>
      </c>
    </row>
    <row r="165" spans="1:15">
      <c r="G165" s="109" t="s">
        <v>301</v>
      </c>
      <c r="H165" s="109" t="s">
        <v>206</v>
      </c>
      <c r="I165" s="344" t="s">
        <v>214</v>
      </c>
    </row>
    <row r="168" spans="1:15">
      <c r="I168" s="112"/>
    </row>
    <row r="169" spans="1:15">
      <c r="I169" s="112"/>
    </row>
    <row r="170" spans="1:15">
      <c r="I170" s="112"/>
    </row>
    <row r="171" spans="1:15">
      <c r="I171" s="112"/>
    </row>
    <row r="172" spans="1:15">
      <c r="I172" s="112"/>
    </row>
    <row r="173" spans="1:15">
      <c r="I173" s="112"/>
    </row>
    <row r="174" spans="1:15">
      <c r="I174" s="112"/>
    </row>
    <row r="175" spans="1:15">
      <c r="I175" s="112"/>
    </row>
    <row r="176" spans="1:15">
      <c r="I176" s="112"/>
    </row>
    <row r="177" spans="9:9">
      <c r="I177" s="112"/>
    </row>
    <row r="178" spans="9:9">
      <c r="I178" s="112"/>
    </row>
    <row r="179" spans="9:9">
      <c r="I179" s="112"/>
    </row>
    <row r="180" spans="9:9">
      <c r="I180" s="112"/>
    </row>
    <row r="181" spans="9:9">
      <c r="I181" s="112"/>
    </row>
    <row r="182" spans="9:9">
      <c r="I182" s="112"/>
    </row>
    <row r="183" spans="9:9">
      <c r="I183" s="112"/>
    </row>
    <row r="184" spans="9:9">
      <c r="I184" s="112"/>
    </row>
    <row r="185" spans="9:9">
      <c r="I185" s="112"/>
    </row>
    <row r="186" spans="9:9">
      <c r="I186" s="112"/>
    </row>
    <row r="187" spans="9:9">
      <c r="I187" s="112"/>
    </row>
    <row r="188" spans="9:9">
      <c r="I188" s="112"/>
    </row>
    <row r="189" spans="9:9">
      <c r="I189" s="112"/>
    </row>
    <row r="190" spans="9:9">
      <c r="I190" s="112"/>
    </row>
    <row r="191" spans="9:9">
      <c r="I191" s="112"/>
    </row>
    <row r="192" spans="9:9">
      <c r="I192" s="112"/>
    </row>
    <row r="193" spans="9:9">
      <c r="I193" s="112"/>
    </row>
    <row r="194" spans="9:9">
      <c r="I194" s="112"/>
    </row>
    <row r="195" spans="9:9">
      <c r="I195" s="112"/>
    </row>
    <row r="196" spans="9:9">
      <c r="I196" s="112"/>
    </row>
    <row r="197" spans="9:9">
      <c r="I197" s="112"/>
    </row>
    <row r="198" spans="9:9">
      <c r="I198" s="112"/>
    </row>
    <row r="199" spans="9:9">
      <c r="I199" s="112"/>
    </row>
    <row r="200" spans="9:9">
      <c r="I200" s="112"/>
    </row>
    <row r="201" spans="9:9">
      <c r="I201" s="112"/>
    </row>
    <row r="202" spans="9:9">
      <c r="I202" s="112"/>
    </row>
    <row r="203" spans="9:9">
      <c r="I203" s="112"/>
    </row>
    <row r="204" spans="9:9">
      <c r="I204" s="112"/>
    </row>
    <row r="205" spans="9:9">
      <c r="I205" s="112"/>
    </row>
    <row r="206" spans="9:9">
      <c r="I206" s="112"/>
    </row>
    <row r="207" spans="9:9">
      <c r="I207" s="112"/>
    </row>
    <row r="208" spans="9:9">
      <c r="I208" s="112"/>
    </row>
    <row r="209" spans="9:9">
      <c r="I209" s="112"/>
    </row>
    <row r="210" spans="9:9">
      <c r="I210" s="112"/>
    </row>
    <row r="211" spans="9:9">
      <c r="I211" s="112"/>
    </row>
    <row r="212" spans="9:9">
      <c r="I212" s="112"/>
    </row>
    <row r="213" spans="9:9">
      <c r="I213" s="112"/>
    </row>
    <row r="214" spans="9:9">
      <c r="I214" s="112"/>
    </row>
    <row r="215" spans="9:9">
      <c r="I215" s="112"/>
    </row>
    <row r="216" spans="9:9">
      <c r="I216" s="112"/>
    </row>
    <row r="217" spans="9:9">
      <c r="I217" s="112"/>
    </row>
    <row r="218" spans="9:9">
      <c r="I218" s="112"/>
    </row>
  </sheetData>
  <sheetProtection formatCells="0" formatColumns="0" formatRows="0" sort="0"/>
  <autoFilter ref="A5:D113" xr:uid="{9262E8AA-89AF-461D-B61F-282C9E57DD19}"/>
  <sortState xmlns:xlrd2="http://schemas.microsoft.com/office/spreadsheetml/2017/richdata2" ref="F6:I114">
    <sortCondition ref="I5:I114"/>
  </sortState>
  <mergeCells count="1">
    <mergeCell ref="A119:I119"/>
  </mergeCells>
  <pageMargins left="0.7" right="0.7" top="0.75" bottom="0.75" header="0.3" footer="0.3"/>
  <pageSetup scale="91"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6307C6-5A8F-45A9-B62D-CF6FC6A80CFF}">
  <sheetPr codeName="Sheet2">
    <tabColor theme="9" tint="0.79998168889431442"/>
    <pageSetUpPr fitToPage="1"/>
  </sheetPr>
  <dimension ref="A1:E59"/>
  <sheetViews>
    <sheetView zoomScaleNormal="100" workbookViewId="0">
      <pane xSplit="2" ySplit="5" topLeftCell="C6" activePane="bottomRight" state="frozen"/>
      <selection activeCell="A29" sqref="A29"/>
      <selection pane="topRight" activeCell="A29" sqref="A29"/>
      <selection pane="bottomLeft" activeCell="A29" sqref="A29"/>
      <selection pane="bottomRight" activeCell="D12" sqref="D12"/>
    </sheetView>
  </sheetViews>
  <sheetFormatPr defaultRowHeight="14.4"/>
  <cols>
    <col min="1" max="1" width="16.26171875" customWidth="1"/>
    <col min="2" max="2" width="44.578125" style="79" customWidth="1"/>
    <col min="3" max="3" width="13.578125" customWidth="1"/>
    <col min="4" max="4" width="95" customWidth="1"/>
    <col min="5" max="5" width="77" customWidth="1"/>
  </cols>
  <sheetData>
    <row r="1" spans="1:5" ht="23.7">
      <c r="A1" s="22" t="s">
        <v>58</v>
      </c>
    </row>
    <row r="3" spans="1:5" ht="23.7">
      <c r="A3" s="22" t="s">
        <v>64</v>
      </c>
      <c r="B3" s="211"/>
      <c r="C3" s="61"/>
    </row>
    <row r="4" spans="1:5" ht="14.7" thickBot="1"/>
    <row r="5" spans="1:5">
      <c r="A5" s="147" t="s">
        <v>35</v>
      </c>
      <c r="B5" s="212" t="s">
        <v>59</v>
      </c>
      <c r="C5" s="148" t="s">
        <v>277</v>
      </c>
      <c r="D5" s="148" t="s">
        <v>39</v>
      </c>
      <c r="E5" s="31"/>
    </row>
    <row r="6" spans="1:5">
      <c r="A6" s="389" t="s">
        <v>389</v>
      </c>
      <c r="B6" s="325" t="s">
        <v>51</v>
      </c>
      <c r="C6" s="326"/>
      <c r="D6" s="327" t="s">
        <v>61</v>
      </c>
      <c r="E6" s="31"/>
    </row>
    <row r="7" spans="1:5" ht="36.9">
      <c r="A7" s="390"/>
      <c r="B7" s="328" t="s">
        <v>31</v>
      </c>
      <c r="C7" s="329"/>
      <c r="D7" s="327" t="s">
        <v>41</v>
      </c>
      <c r="E7" s="31"/>
    </row>
    <row r="8" spans="1:5" ht="40.35" customHeight="1">
      <c r="A8" s="392" t="s">
        <v>34</v>
      </c>
      <c r="B8" s="137" t="s">
        <v>0</v>
      </c>
      <c r="C8" s="135"/>
      <c r="D8" s="330" t="s">
        <v>390</v>
      </c>
      <c r="E8" s="51"/>
    </row>
    <row r="9" spans="1:5" ht="24.6">
      <c r="A9" s="392"/>
      <c r="B9" s="137" t="s">
        <v>68</v>
      </c>
      <c r="C9" s="135"/>
      <c r="D9" s="238" t="s">
        <v>330</v>
      </c>
    </row>
    <row r="10" spans="1:5" ht="139.75" customHeight="1">
      <c r="A10" s="392"/>
      <c r="B10" s="137" t="s">
        <v>38</v>
      </c>
      <c r="C10" s="135"/>
      <c r="D10" s="238" t="s">
        <v>331</v>
      </c>
      <c r="E10" s="52"/>
    </row>
    <row r="11" spans="1:5" ht="19.75" customHeight="1">
      <c r="A11" s="21" t="s">
        <v>1</v>
      </c>
      <c r="B11" s="213" t="s">
        <v>298</v>
      </c>
      <c r="C11" s="73"/>
      <c r="D11" s="239" t="s">
        <v>332</v>
      </c>
    </row>
    <row r="12" spans="1:5" ht="61.5">
      <c r="A12" s="392" t="s">
        <v>2</v>
      </c>
      <c r="B12" s="137" t="s">
        <v>402</v>
      </c>
      <c r="C12" s="136" t="s">
        <v>104</v>
      </c>
      <c r="D12" s="96" t="s">
        <v>403</v>
      </c>
      <c r="E12" s="53"/>
    </row>
    <row r="13" spans="1:5" ht="29.1" customHeight="1">
      <c r="A13" s="392"/>
      <c r="B13" s="137" t="s">
        <v>273</v>
      </c>
      <c r="C13" s="136" t="s">
        <v>104</v>
      </c>
      <c r="D13" s="96" t="s">
        <v>396</v>
      </c>
      <c r="E13" s="54"/>
    </row>
    <row r="14" spans="1:5" ht="42" customHeight="1">
      <c r="A14" s="392"/>
      <c r="B14" s="331" t="s">
        <v>394</v>
      </c>
      <c r="C14" s="138" t="s">
        <v>40</v>
      </c>
      <c r="D14" s="96" t="s">
        <v>395</v>
      </c>
    </row>
    <row r="15" spans="1:5" ht="49" customHeight="1">
      <c r="A15" s="392"/>
      <c r="B15" s="137" t="s">
        <v>274</v>
      </c>
      <c r="C15" s="136" t="s">
        <v>104</v>
      </c>
      <c r="D15" s="96" t="s">
        <v>397</v>
      </c>
    </row>
    <row r="16" spans="1:5" ht="34" customHeight="1">
      <c r="A16" s="392"/>
      <c r="B16" s="137" t="s">
        <v>275</v>
      </c>
      <c r="C16" s="136" t="s">
        <v>104</v>
      </c>
      <c r="D16" s="96" t="s">
        <v>398</v>
      </c>
    </row>
    <row r="17" spans="1:5" ht="31" customHeight="1">
      <c r="A17" s="392"/>
      <c r="B17" s="137" t="s">
        <v>276</v>
      </c>
      <c r="C17" s="136" t="s">
        <v>104</v>
      </c>
      <c r="D17" s="96" t="s">
        <v>399</v>
      </c>
    </row>
    <row r="18" spans="1:5" ht="14.7" thickBot="1">
      <c r="A18" s="392"/>
      <c r="B18" s="137" t="s">
        <v>278</v>
      </c>
      <c r="C18" s="136" t="s">
        <v>104</v>
      </c>
      <c r="D18" s="96" t="s">
        <v>400</v>
      </c>
    </row>
    <row r="19" spans="1:5" ht="41.1" customHeight="1">
      <c r="A19" s="393" t="s">
        <v>4</v>
      </c>
      <c r="B19" s="139" t="s">
        <v>94</v>
      </c>
      <c r="C19" s="140"/>
      <c r="D19" s="96" t="s">
        <v>401</v>
      </c>
    </row>
    <row r="20" spans="1:5" ht="58" customHeight="1">
      <c r="A20" s="394"/>
      <c r="B20" s="214" t="s">
        <v>96</v>
      </c>
      <c r="C20" s="142"/>
      <c r="D20" s="96" t="s">
        <v>391</v>
      </c>
      <c r="E20" s="55"/>
    </row>
    <row r="21" spans="1:5" ht="24" customHeight="1">
      <c r="A21" s="394"/>
      <c r="B21" s="143" t="s">
        <v>272</v>
      </c>
      <c r="C21" s="143"/>
      <c r="D21" s="238" t="s">
        <v>333</v>
      </c>
      <c r="E21" s="55"/>
    </row>
    <row r="22" spans="1:5" ht="44.1" customHeight="1">
      <c r="A22" s="394"/>
      <c r="B22" s="215" t="s">
        <v>418</v>
      </c>
      <c r="C22" s="144"/>
      <c r="D22" s="96" t="s">
        <v>334</v>
      </c>
      <c r="E22" s="52"/>
    </row>
    <row r="23" spans="1:5" ht="61.5">
      <c r="A23" s="141"/>
      <c r="B23" s="216" t="s">
        <v>37</v>
      </c>
      <c r="C23" s="145"/>
      <c r="D23" s="96" t="s">
        <v>392</v>
      </c>
    </row>
    <row r="24" spans="1:5" ht="32.65" customHeight="1">
      <c r="A24" s="395" t="s">
        <v>28</v>
      </c>
      <c r="B24" s="217" t="s">
        <v>57</v>
      </c>
      <c r="C24" s="146"/>
      <c r="D24" s="96" t="s">
        <v>404</v>
      </c>
    </row>
    <row r="25" spans="1:5" ht="29.65" customHeight="1">
      <c r="A25" s="395"/>
      <c r="B25" s="217" t="s">
        <v>60</v>
      </c>
      <c r="C25" s="146"/>
      <c r="D25" s="238" t="s">
        <v>335</v>
      </c>
    </row>
    <row r="26" spans="1:5" ht="45.4" customHeight="1">
      <c r="A26" s="395"/>
      <c r="B26" s="217" t="s">
        <v>97</v>
      </c>
      <c r="C26" s="146"/>
      <c r="D26" s="96" t="s">
        <v>337</v>
      </c>
    </row>
    <row r="27" spans="1:5" ht="41.1" customHeight="1">
      <c r="A27" s="395"/>
      <c r="B27" s="217" t="s">
        <v>336</v>
      </c>
      <c r="C27" s="146"/>
      <c r="D27" s="96" t="s">
        <v>299</v>
      </c>
    </row>
    <row r="28" spans="1:5" ht="30.4" customHeight="1">
      <c r="A28" s="395"/>
      <c r="B28" s="217" t="s">
        <v>40</v>
      </c>
      <c r="C28" s="146"/>
      <c r="D28" s="96" t="s">
        <v>405</v>
      </c>
    </row>
    <row r="29" spans="1:5" ht="67.75" customHeight="1">
      <c r="A29" s="396"/>
      <c r="B29" s="218" t="s">
        <v>104</v>
      </c>
      <c r="C29" s="146"/>
      <c r="D29" s="240" t="s">
        <v>393</v>
      </c>
    </row>
    <row r="30" spans="1:5">
      <c r="A30" s="10"/>
      <c r="B30" s="219"/>
      <c r="C30" s="11"/>
      <c r="D30" s="10"/>
      <c r="E30" s="66"/>
    </row>
    <row r="31" spans="1:5">
      <c r="A31" s="10"/>
      <c r="B31" s="219"/>
      <c r="C31" s="11"/>
      <c r="D31" s="10"/>
      <c r="E31" s="66"/>
    </row>
    <row r="32" spans="1:5">
      <c r="A32" s="10"/>
      <c r="B32" s="219"/>
      <c r="C32" s="11"/>
      <c r="E32" s="67"/>
    </row>
    <row r="33" spans="1:5">
      <c r="A33" s="10"/>
      <c r="B33" s="219"/>
      <c r="C33" s="11"/>
      <c r="D33" s="66"/>
      <c r="E33" s="67"/>
    </row>
    <row r="34" spans="1:5">
      <c r="A34" s="10"/>
      <c r="B34" s="219"/>
      <c r="C34" s="11"/>
      <c r="D34" s="10"/>
      <c r="E34" s="67"/>
    </row>
    <row r="35" spans="1:5">
      <c r="A35" s="10"/>
      <c r="B35" s="220"/>
      <c r="C35" s="12"/>
      <c r="D35" s="10"/>
      <c r="E35" s="67"/>
    </row>
    <row r="36" spans="1:5">
      <c r="A36" s="10"/>
      <c r="B36" s="221"/>
      <c r="C36" s="10"/>
      <c r="D36" s="10"/>
      <c r="E36" s="67"/>
    </row>
    <row r="37" spans="1:5">
      <c r="A37" s="10"/>
      <c r="B37" s="222"/>
      <c r="C37" s="30"/>
      <c r="D37" s="10"/>
      <c r="E37" s="67"/>
    </row>
    <row r="38" spans="1:5">
      <c r="A38" s="10"/>
      <c r="B38" s="222"/>
      <c r="C38" s="30"/>
      <c r="D38" s="10"/>
      <c r="E38" s="67"/>
    </row>
    <row r="39" spans="1:5">
      <c r="A39" s="10"/>
      <c r="B39" s="222"/>
      <c r="C39" s="30"/>
      <c r="D39" s="10"/>
      <c r="E39" s="67"/>
    </row>
    <row r="40" spans="1:5">
      <c r="A40" s="10"/>
      <c r="B40" s="222"/>
      <c r="C40" s="30"/>
      <c r="D40" s="10"/>
      <c r="E40" s="67"/>
    </row>
    <row r="41" spans="1:5">
      <c r="A41" s="10"/>
      <c r="B41" s="222"/>
      <c r="C41" s="30"/>
      <c r="D41" s="10"/>
    </row>
    <row r="42" spans="1:5">
      <c r="A42" s="10"/>
      <c r="B42" s="222"/>
      <c r="C42" s="30"/>
      <c r="D42" s="10"/>
    </row>
    <row r="43" spans="1:5">
      <c r="A43" s="10"/>
      <c r="B43" s="222"/>
      <c r="C43" s="30"/>
      <c r="D43" s="10"/>
    </row>
    <row r="44" spans="1:5">
      <c r="A44" s="10"/>
      <c r="B44" s="222"/>
      <c r="C44" s="30"/>
      <c r="D44" s="10"/>
    </row>
    <row r="45" spans="1:5">
      <c r="A45" s="10"/>
      <c r="B45" s="222"/>
      <c r="C45" s="30"/>
      <c r="D45" s="10"/>
    </row>
    <row r="46" spans="1:5">
      <c r="A46" s="10"/>
      <c r="B46" s="41"/>
      <c r="C46" s="13"/>
      <c r="D46" s="10"/>
    </row>
    <row r="47" spans="1:5">
      <c r="A47" s="10"/>
      <c r="B47" s="391"/>
      <c r="C47" s="68"/>
      <c r="D47" s="10"/>
    </row>
    <row r="48" spans="1:5">
      <c r="A48" s="10"/>
      <c r="B48" s="391"/>
      <c r="C48" s="68"/>
      <c r="D48" s="10"/>
    </row>
    <row r="49" spans="1:4">
      <c r="A49" s="10"/>
      <c r="B49" s="391"/>
      <c r="C49" s="68"/>
      <c r="D49" s="10"/>
    </row>
    <row r="50" spans="1:4">
      <c r="A50" s="10"/>
      <c r="B50" s="391"/>
      <c r="C50" s="68"/>
      <c r="D50" s="10"/>
    </row>
    <row r="51" spans="1:4">
      <c r="A51" s="10"/>
      <c r="B51" s="391"/>
      <c r="C51" s="68"/>
      <c r="D51" s="10"/>
    </row>
    <row r="52" spans="1:4">
      <c r="A52" s="10"/>
      <c r="B52" s="391"/>
      <c r="C52" s="68"/>
      <c r="D52" s="10"/>
    </row>
    <row r="53" spans="1:4">
      <c r="A53" s="10"/>
      <c r="B53" s="391"/>
      <c r="C53" s="68"/>
      <c r="D53" s="10"/>
    </row>
    <row r="54" spans="1:4">
      <c r="A54" s="10"/>
      <c r="B54" s="391"/>
      <c r="C54" s="68"/>
      <c r="D54" s="10"/>
    </row>
    <row r="55" spans="1:4">
      <c r="A55" s="10"/>
      <c r="B55" s="391"/>
      <c r="C55" s="68"/>
      <c r="D55" s="10"/>
    </row>
    <row r="56" spans="1:4">
      <c r="A56" s="10"/>
      <c r="B56" s="391"/>
      <c r="C56" s="68"/>
      <c r="D56" s="10"/>
    </row>
    <row r="57" spans="1:4">
      <c r="A57" s="10"/>
      <c r="B57" s="222"/>
      <c r="C57" s="30"/>
      <c r="D57" s="10"/>
    </row>
    <row r="58" spans="1:4">
      <c r="A58" s="10"/>
      <c r="B58" s="222"/>
      <c r="C58" s="30"/>
      <c r="D58" s="10"/>
    </row>
    <row r="59" spans="1:4">
      <c r="A59" s="10"/>
      <c r="B59" s="221"/>
      <c r="C59" s="10"/>
      <c r="D59" s="10"/>
    </row>
  </sheetData>
  <sheetProtection sheet="1" formatCells="0" formatColumns="0" formatRows="0" sort="0" autoFilter="0"/>
  <mergeCells count="10">
    <mergeCell ref="A6:A7"/>
    <mergeCell ref="B51:B52"/>
    <mergeCell ref="B53:B54"/>
    <mergeCell ref="B55:B56"/>
    <mergeCell ref="B49:B50"/>
    <mergeCell ref="A8:A10"/>
    <mergeCell ref="A12:A18"/>
    <mergeCell ref="A19:A22"/>
    <mergeCell ref="B47:B48"/>
    <mergeCell ref="A24:A29"/>
  </mergeCells>
  <pageMargins left="0.7" right="0.7" top="0.75" bottom="0.75" header="0.3" footer="0.3"/>
  <pageSetup scale="53"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BCC676-095C-40A1-B3D1-3D5B43EA8221}">
  <sheetPr codeName="Sheet3">
    <tabColor theme="0" tint="-0.14999847407452621"/>
    <pageSetUpPr fitToPage="1"/>
  </sheetPr>
  <dimension ref="A1:BP148"/>
  <sheetViews>
    <sheetView zoomScale="85" zoomScaleNormal="85" zoomScaleSheetLayoutView="85" workbookViewId="0">
      <pane xSplit="4" ySplit="6" topLeftCell="E7" activePane="bottomRight" state="frozen"/>
      <selection pane="topRight" activeCell="E1" sqref="E1"/>
      <selection pane="bottomLeft" activeCell="A7" sqref="A7"/>
      <selection pane="bottomRight" activeCell="D20" sqref="D20"/>
    </sheetView>
  </sheetViews>
  <sheetFormatPr defaultRowHeight="14.4"/>
  <cols>
    <col min="1" max="1" width="2.83984375" customWidth="1"/>
    <col min="2" max="2" width="14.68359375" style="1" customWidth="1"/>
    <col min="3" max="3" width="11.578125" customWidth="1"/>
    <col min="4" max="4" width="45.26171875" customWidth="1"/>
    <col min="5" max="5" width="18.83984375" customWidth="1"/>
    <col min="6" max="18" width="17.26171875" customWidth="1"/>
    <col min="19" max="19" width="18.41796875" customWidth="1"/>
    <col min="20" max="20" width="20.41796875" customWidth="1"/>
    <col min="21" max="21" width="10.68359375" customWidth="1"/>
    <col min="22" max="22" width="35.68359375" customWidth="1"/>
    <col min="23" max="36" width="17.26171875" customWidth="1"/>
    <col min="37" max="37" width="1.68359375" customWidth="1"/>
    <col min="38" max="38" width="10.68359375" customWidth="1"/>
    <col min="39" max="39" width="35.68359375" customWidth="1"/>
    <col min="40" max="52" width="17.26171875" customWidth="1"/>
    <col min="53" max="53" width="1.68359375" customWidth="1"/>
    <col min="54" max="54" width="14.26171875" customWidth="1"/>
    <col min="55" max="55" width="35.68359375" customWidth="1"/>
    <col min="56" max="68" width="17.26171875" customWidth="1"/>
    <col min="69" max="70" width="14.26171875" customWidth="1"/>
  </cols>
  <sheetData>
    <row r="1" spans="1:68" ht="24" customHeight="1">
      <c r="A1" s="22" t="s">
        <v>58</v>
      </c>
      <c r="B1" s="60"/>
      <c r="C1" s="61"/>
      <c r="D1" s="61"/>
      <c r="E1" s="61"/>
      <c r="F1" s="61"/>
      <c r="G1" s="61"/>
      <c r="O1" s="399"/>
    </row>
    <row r="2" spans="1:68" ht="18.3">
      <c r="A2" s="59"/>
      <c r="O2" s="399"/>
    </row>
    <row r="3" spans="1:68" ht="23.7">
      <c r="A3" s="22" t="s">
        <v>18</v>
      </c>
      <c r="C3" s="22" t="s">
        <v>71</v>
      </c>
      <c r="D3" s="22"/>
      <c r="E3" s="22"/>
      <c r="F3" s="22"/>
      <c r="G3" s="22"/>
      <c r="H3" s="22"/>
      <c r="I3" s="59" t="s">
        <v>56</v>
      </c>
      <c r="J3" s="236">
        <f>'A. Instructions'!E7</f>
        <v>45108</v>
      </c>
      <c r="K3" s="194" t="s">
        <v>63</v>
      </c>
      <c r="L3" s="236">
        <f>'A. Instructions'!G7</f>
        <v>45473</v>
      </c>
      <c r="M3" s="196" t="s">
        <v>317</v>
      </c>
      <c r="N3" s="22"/>
      <c r="O3" s="399"/>
      <c r="Q3" s="22"/>
      <c r="S3" s="22"/>
      <c r="T3" s="22"/>
      <c r="U3" s="22"/>
      <c r="V3" s="22"/>
      <c r="W3" s="22"/>
      <c r="X3" s="22"/>
      <c r="Y3" s="22"/>
      <c r="Z3" s="22"/>
      <c r="AA3" s="22"/>
      <c r="AB3" s="22"/>
      <c r="AC3" s="22"/>
      <c r="AD3" s="22"/>
      <c r="AE3" s="22"/>
      <c r="AF3" s="22"/>
      <c r="AG3" s="22"/>
      <c r="AH3" s="22"/>
      <c r="AI3" s="22"/>
      <c r="AJ3" s="22"/>
      <c r="AK3" s="22"/>
    </row>
    <row r="4" spans="1:68" ht="14.7" thickBot="1">
      <c r="A4" s="24"/>
      <c r="D4" s="4"/>
      <c r="O4" s="400"/>
      <c r="W4" s="36"/>
    </row>
    <row r="5" spans="1:68" ht="46" customHeight="1" thickBot="1">
      <c r="B5" s="397" t="s">
        <v>328</v>
      </c>
      <c r="C5" s="398"/>
      <c r="D5" s="241"/>
      <c r="E5" s="402" t="s">
        <v>2</v>
      </c>
      <c r="F5" s="403"/>
      <c r="G5" s="403"/>
      <c r="H5" s="403"/>
      <c r="I5" s="403"/>
      <c r="J5" s="403"/>
      <c r="K5" s="403"/>
      <c r="L5" s="404"/>
      <c r="M5" s="20"/>
      <c r="N5" s="20"/>
      <c r="O5" s="405" t="s">
        <v>4</v>
      </c>
      <c r="P5" s="406"/>
      <c r="Q5" s="406"/>
      <c r="R5" s="406"/>
      <c r="S5" s="406"/>
      <c r="T5" s="188"/>
      <c r="U5" s="37"/>
      <c r="V5" s="38"/>
      <c r="W5" s="401"/>
      <c r="X5" s="401"/>
      <c r="Y5" s="401"/>
      <c r="Z5" s="401"/>
      <c r="AA5" s="401"/>
      <c r="AB5" s="401"/>
      <c r="AC5" s="401"/>
      <c r="AD5" s="401"/>
      <c r="AE5" s="401"/>
      <c r="AF5" s="401"/>
      <c r="AG5" s="401"/>
      <c r="AH5" s="401"/>
      <c r="AI5" s="401"/>
      <c r="AJ5" s="401"/>
      <c r="AK5" s="401"/>
      <c r="AL5" s="39"/>
      <c r="AM5" s="38"/>
      <c r="AN5" s="401"/>
      <c r="AO5" s="401"/>
      <c r="AP5" s="401"/>
      <c r="AQ5" s="401"/>
      <c r="AR5" s="401"/>
      <c r="AS5" s="401"/>
      <c r="AT5" s="401"/>
      <c r="AU5" s="401"/>
      <c r="AV5" s="401"/>
      <c r="AW5" s="401"/>
      <c r="AX5" s="401"/>
      <c r="AY5" s="401"/>
      <c r="AZ5" s="401"/>
      <c r="BA5" s="401"/>
      <c r="BB5" s="39"/>
      <c r="BC5" s="40"/>
      <c r="BD5" s="40"/>
      <c r="BE5" s="40"/>
      <c r="BF5" s="40"/>
      <c r="BG5" s="40"/>
      <c r="BH5" s="40"/>
      <c r="BI5" s="40"/>
      <c r="BJ5" s="40"/>
      <c r="BK5" s="40"/>
      <c r="BL5" s="40"/>
      <c r="BM5" s="40"/>
      <c r="BN5" s="40"/>
      <c r="BO5" s="40"/>
      <c r="BP5" s="40"/>
    </row>
    <row r="6" spans="1:68" ht="86.1">
      <c r="B6" s="121" t="s">
        <v>326</v>
      </c>
      <c r="C6" s="121" t="s">
        <v>327</v>
      </c>
      <c r="D6" s="120" t="s">
        <v>297</v>
      </c>
      <c r="E6" s="97" t="s">
        <v>360</v>
      </c>
      <c r="F6" s="97" t="s">
        <v>289</v>
      </c>
      <c r="G6" s="97" t="s">
        <v>290</v>
      </c>
      <c r="H6" s="97" t="s">
        <v>291</v>
      </c>
      <c r="I6" s="97" t="s">
        <v>283</v>
      </c>
      <c r="J6" s="97" t="s">
        <v>284</v>
      </c>
      <c r="K6" s="97" t="s">
        <v>285</v>
      </c>
      <c r="L6" s="98" t="s">
        <v>286</v>
      </c>
      <c r="M6" s="99" t="s">
        <v>287</v>
      </c>
      <c r="N6" s="98" t="s">
        <v>288</v>
      </c>
      <c r="O6" s="189" t="s">
        <v>94</v>
      </c>
      <c r="P6" s="190" t="s">
        <v>95</v>
      </c>
      <c r="Q6" s="191" t="s">
        <v>272</v>
      </c>
      <c r="R6" s="191" t="s">
        <v>36</v>
      </c>
      <c r="S6" s="192" t="s">
        <v>78</v>
      </c>
      <c r="T6" s="193" t="s">
        <v>344</v>
      </c>
      <c r="U6" s="41"/>
      <c r="V6" s="41"/>
      <c r="W6" s="13"/>
      <c r="X6" s="42"/>
      <c r="Y6" s="41"/>
      <c r="Z6" s="41"/>
      <c r="AA6" s="41"/>
      <c r="AB6" s="41"/>
      <c r="AC6" s="41"/>
      <c r="AD6" s="41"/>
      <c r="AE6" s="41"/>
      <c r="AF6" s="41"/>
      <c r="AG6" s="41"/>
      <c r="AH6" s="41"/>
      <c r="AI6" s="41"/>
      <c r="AJ6" s="41"/>
      <c r="AK6" s="43"/>
      <c r="AL6" s="43"/>
      <c r="AM6" s="41"/>
      <c r="AN6" s="13"/>
      <c r="AO6" s="41"/>
      <c r="AP6" s="41"/>
      <c r="AQ6" s="41"/>
      <c r="AR6" s="41"/>
      <c r="AS6" s="41"/>
      <c r="AT6" s="41"/>
      <c r="AU6" s="41"/>
      <c r="AV6" s="41"/>
      <c r="AW6" s="41"/>
      <c r="AX6" s="41"/>
      <c r="AY6" s="41"/>
      <c r="AZ6" s="43"/>
      <c r="BA6" s="41"/>
      <c r="BB6" s="41"/>
      <c r="BC6" s="13"/>
      <c r="BD6" s="41"/>
      <c r="BE6" s="41"/>
      <c r="BF6" s="41"/>
      <c r="BG6" s="41"/>
      <c r="BH6" s="41"/>
      <c r="BI6" s="41"/>
      <c r="BJ6" s="41"/>
      <c r="BK6" s="41"/>
      <c r="BL6" s="41"/>
      <c r="BM6" s="41"/>
      <c r="BN6" s="41"/>
      <c r="BO6" s="43"/>
      <c r="BP6" s="41"/>
    </row>
    <row r="7" spans="1:68" ht="15" customHeight="1">
      <c r="B7" s="242" t="s">
        <v>315</v>
      </c>
      <c r="C7" s="181" t="s">
        <v>302</v>
      </c>
      <c r="D7" s="183" t="s">
        <v>316</v>
      </c>
      <c r="E7" s="176">
        <f>'C. Schedule 1A - Employed'!E7+'C. Schedule 1B -Contracted'!E7+'C. Schedule 1C - Related Entity'!E7</f>
        <v>1.4</v>
      </c>
      <c r="F7" s="176">
        <f>'C. Schedule 1A - Employed'!F7+'C. Schedule 1B -Contracted'!F7+'C. Schedule 1C - Related Entity'!F7</f>
        <v>5.4</v>
      </c>
      <c r="G7" s="176">
        <f>'C. Schedule 1A - Employed'!G7+'C. Schedule 1B -Contracted'!G7+'C. Schedule 1C - Related Entity'!G7</f>
        <v>2.5</v>
      </c>
      <c r="H7" s="176">
        <f>'C. Schedule 1A - Employed'!H7+'C. Schedule 1B -Contracted'!H7+'C. Schedule 1C - Related Entity'!H7</f>
        <v>8.25</v>
      </c>
      <c r="I7" s="176">
        <f>'C. Schedule 1A - Employed'!I7+'C. Schedule 1B -Contracted'!I7+'C. Schedule 1C - Related Entity'!I7</f>
        <v>19</v>
      </c>
      <c r="J7" s="176">
        <f>'C. Schedule 1A - Employed'!J7+'C. Schedule 1B -Contracted'!J7+'C. Schedule 1C - Related Entity'!J7</f>
        <v>25.5</v>
      </c>
      <c r="K7" s="176">
        <f>'C. Schedule 1A - Employed'!K7+'C. Schedule 1B -Contracted'!K7+'C. Schedule 1C - Related Entity'!K7</f>
        <v>6.5</v>
      </c>
      <c r="L7" s="176">
        <f>'C. Schedule 1A - Employed'!L7+'C. Schedule 1B -Contracted'!L7+'C. Schedule 1C - Related Entity'!L7</f>
        <v>5.3</v>
      </c>
      <c r="M7" s="176">
        <f>'C. Schedule 1A - Employed'!M7+'C. Schedule 1B -Contracted'!M7+'C. Schedule 1C - Related Entity'!M7</f>
        <v>66.05</v>
      </c>
      <c r="N7" s="176">
        <f>'C. Schedule 1A - Employed'!N7+'C. Schedule 1B -Contracted'!N7+'C. Schedule 1C - Related Entity'!N7</f>
        <v>7.8</v>
      </c>
      <c r="O7" s="259">
        <f>'C. Schedule 1A - Employed'!O7</f>
        <v>4000</v>
      </c>
      <c r="P7" s="260">
        <f>SUMIFS('C. Schedule 1A - Employed'!P:P,'C. Schedule 1A - Employed'!$D:$D,$D7)</f>
        <v>1243.6153846153845</v>
      </c>
      <c r="Q7" s="260">
        <f>SUMIFS('C. Schedule 1B -Contracted'!O:O,'C. Schedule 1B -Contracted'!$D:$D,$D7)+SUMIFS('C. Schedule 1C - Related Entity'!O:O,'C. Schedule 1C - Related Entity'!$D:$D,$D7)</f>
        <v>1700</v>
      </c>
      <c r="R7" s="260">
        <f>SUMIFS('C. Schedule 1A - Employed'!Q:Q,'C. Schedule 1A - Employed'!$D:$D,$D7)+SUMIFS('C. Schedule 1B -Contracted'!P:P,'C. Schedule 1B -Contracted'!$D:$D,$D7)+SUMIFS('C. Schedule 1C - Related Entity'!P:P,'C. Schedule 1C - Related Entity'!$D:$D,$D7)</f>
        <v>6250</v>
      </c>
      <c r="S7" s="261">
        <f>SUMIFS('C. Schedule 1B -Contracted'!Q:Q,'C. Schedule 1B -Contracted'!$D:$D,$D7)+SUMIFS('C. Schedule 1C - Related Entity'!Q:Q,'C. Schedule 1C - Related Entity'!$D:$D,$D7)</f>
        <v>300</v>
      </c>
      <c r="T7" s="262">
        <f t="shared" ref="T7:T38" si="0">O7+P7+Q7-R7+S7</f>
        <v>993.61538461538476</v>
      </c>
      <c r="U7" s="28"/>
      <c r="V7" s="1"/>
      <c r="W7" s="32"/>
      <c r="X7" s="44"/>
      <c r="Y7" s="44"/>
      <c r="Z7" s="44"/>
      <c r="AA7" s="44"/>
      <c r="AB7" s="44"/>
      <c r="AC7" s="44"/>
      <c r="AD7" s="44"/>
      <c r="AE7" s="44"/>
      <c r="AF7" s="44"/>
      <c r="AG7" s="44"/>
      <c r="AH7" s="45"/>
      <c r="AI7" s="45"/>
      <c r="AJ7" s="45"/>
      <c r="AK7" s="45"/>
      <c r="AL7" s="45"/>
      <c r="AM7" s="1"/>
      <c r="AN7" s="32"/>
      <c r="AO7" s="44"/>
      <c r="AP7" s="44"/>
      <c r="AQ7" s="44"/>
      <c r="AR7" s="44"/>
      <c r="AS7" s="44"/>
      <c r="AT7" s="44"/>
      <c r="AU7" s="44"/>
      <c r="AV7" s="44"/>
      <c r="AW7" s="44"/>
      <c r="AX7" s="44"/>
      <c r="AY7" s="28"/>
      <c r="AZ7" s="28"/>
      <c r="BA7" s="28"/>
      <c r="BB7" s="28"/>
      <c r="BC7" s="32"/>
      <c r="BD7" s="44"/>
      <c r="BE7" s="44"/>
      <c r="BF7" s="44"/>
      <c r="BG7" s="44"/>
      <c r="BH7" s="44"/>
      <c r="BI7" s="44"/>
      <c r="BJ7" s="44"/>
      <c r="BK7" s="44"/>
      <c r="BL7" s="44"/>
      <c r="BM7" s="44"/>
      <c r="BN7" s="28"/>
      <c r="BO7" s="28"/>
      <c r="BP7" s="28"/>
    </row>
    <row r="8" spans="1:68" ht="15" customHeight="1">
      <c r="B8" s="3">
        <f>'G. MGMA Specialty List'!A6</f>
        <v>1</v>
      </c>
      <c r="C8" s="3" t="str">
        <f>'G. MGMA Specialty List'!B6</f>
        <v>NS</v>
      </c>
      <c r="D8" s="74" t="str">
        <f>'G. MGMA Specialty List'!D6</f>
        <v>Allergy/Immunology</v>
      </c>
      <c r="E8" s="65">
        <f>'C. Schedule 1A - Employed'!E8+'C. Schedule 1B -Contracted'!E8+'C. Schedule 1C - Related Entity'!E8</f>
        <v>0</v>
      </c>
      <c r="F8" s="65">
        <f>'C. Schedule 1A - Employed'!F8+'C. Schedule 1B -Contracted'!F8+'C. Schedule 1C - Related Entity'!F8</f>
        <v>0</v>
      </c>
      <c r="G8" s="65">
        <f>'C. Schedule 1A - Employed'!G8+'C. Schedule 1B -Contracted'!G8+'C. Schedule 1C - Related Entity'!G8</f>
        <v>0</v>
      </c>
      <c r="H8" s="65">
        <f>'C. Schedule 1A - Employed'!H8+'C. Schedule 1B -Contracted'!H8+'C. Schedule 1C - Related Entity'!H8</f>
        <v>0</v>
      </c>
      <c r="I8" s="65">
        <f>'C. Schedule 1A - Employed'!I8+'C. Schedule 1B -Contracted'!I8+'C. Schedule 1C - Related Entity'!I8</f>
        <v>0</v>
      </c>
      <c r="J8" s="65">
        <f>'C. Schedule 1A - Employed'!J8+'C. Schedule 1B -Contracted'!J8+'C. Schedule 1C - Related Entity'!J8</f>
        <v>0</v>
      </c>
      <c r="K8" s="65">
        <f>'C. Schedule 1A - Employed'!K8+'C. Schedule 1B -Contracted'!K8+'C. Schedule 1C - Related Entity'!K8</f>
        <v>0</v>
      </c>
      <c r="L8" s="65">
        <f>'C. Schedule 1A - Employed'!L8+'C. Schedule 1B -Contracted'!L8+'C. Schedule 1C - Related Entity'!L8</f>
        <v>0</v>
      </c>
      <c r="M8" s="65">
        <f>'C. Schedule 1A - Employed'!M8+'C. Schedule 1B -Contracted'!M8+'C. Schedule 1C - Related Entity'!M8</f>
        <v>0</v>
      </c>
      <c r="N8" s="65">
        <f>'C. Schedule 1A - Employed'!N8+'C. Schedule 1B -Contracted'!N8+'C. Schedule 1C - Related Entity'!N8</f>
        <v>0</v>
      </c>
      <c r="O8" s="263">
        <f>'C. Schedule 1A - Employed'!O8</f>
        <v>0</v>
      </c>
      <c r="P8" s="264">
        <f>SUMIFS('C. Schedule 1A - Employed'!P:P,'C. Schedule 1A - Employed'!$D:$D,$D8)</f>
        <v>0</v>
      </c>
      <c r="Q8" s="264">
        <f>SUMIFS('C. Schedule 1B -Contracted'!O:O,'C. Schedule 1B -Contracted'!$D:$D,$D8)+SUMIFS('C. Schedule 1C - Related Entity'!O:O,'C. Schedule 1C - Related Entity'!$D:$D,$D8)</f>
        <v>0</v>
      </c>
      <c r="R8" s="264">
        <f>SUMIFS('C. Schedule 1A - Employed'!Q:Q,'C. Schedule 1A - Employed'!$D:$D,$D8)+SUMIFS('C. Schedule 1B -Contracted'!P:P,'C. Schedule 1B -Contracted'!$D:$D,$D8)+SUMIFS('C. Schedule 1C - Related Entity'!P:P,'C. Schedule 1C - Related Entity'!$D:$D,$D8)</f>
        <v>0</v>
      </c>
      <c r="S8" s="265">
        <f>SUMIFS('C. Schedule 1B -Contracted'!Q:Q,'C. Schedule 1B -Contracted'!$D:$D,$D8)+SUMIFS('C. Schedule 1C - Related Entity'!Q:Q,'C. Schedule 1C - Related Entity'!$D:$D,$D8)</f>
        <v>0</v>
      </c>
      <c r="T8" s="266">
        <f t="shared" si="0"/>
        <v>0</v>
      </c>
      <c r="U8" s="28"/>
      <c r="V8" s="1"/>
      <c r="W8" s="32"/>
      <c r="X8" s="44"/>
      <c r="Y8" s="44"/>
      <c r="Z8" s="44"/>
      <c r="AA8" s="44"/>
      <c r="AB8" s="44"/>
      <c r="AC8" s="44"/>
      <c r="AD8" s="44"/>
      <c r="AE8" s="44"/>
      <c r="AF8" s="44"/>
      <c r="AG8" s="44"/>
      <c r="AH8" s="45"/>
      <c r="AI8" s="45"/>
      <c r="AJ8" s="45"/>
      <c r="AK8" s="45"/>
      <c r="AL8" s="45"/>
      <c r="AM8" s="1"/>
      <c r="AN8" s="32"/>
      <c r="AO8" s="44"/>
      <c r="AP8" s="44"/>
      <c r="AQ8" s="44"/>
      <c r="AR8" s="44"/>
      <c r="AS8" s="44"/>
      <c r="AT8" s="44"/>
      <c r="AU8" s="44"/>
      <c r="AV8" s="44"/>
      <c r="AW8" s="44"/>
      <c r="AX8" s="44"/>
      <c r="AY8" s="28"/>
      <c r="AZ8" s="28"/>
      <c r="BA8" s="28"/>
      <c r="BB8" s="28"/>
      <c r="BC8" s="32"/>
      <c r="BD8" s="44"/>
      <c r="BE8" s="44"/>
      <c r="BF8" s="44"/>
      <c r="BG8" s="44"/>
      <c r="BH8" s="44"/>
      <c r="BI8" s="44"/>
      <c r="BJ8" s="44"/>
      <c r="BK8" s="44"/>
      <c r="BL8" s="44"/>
      <c r="BM8" s="44"/>
      <c r="BN8" s="28"/>
      <c r="BO8" s="28"/>
      <c r="BP8" s="28"/>
    </row>
    <row r="9" spans="1:68" ht="15" customHeight="1">
      <c r="B9" s="3">
        <f>'G. MGMA Specialty List'!A7</f>
        <v>2</v>
      </c>
      <c r="C9" s="3" t="str">
        <f>'G. MGMA Specialty List'!B7</f>
        <v>SS</v>
      </c>
      <c r="D9" s="74" t="str">
        <f>'G. MGMA Specialty List'!D7</f>
        <v>Anesthesiology</v>
      </c>
      <c r="E9" s="65">
        <f>'C. Schedule 1A - Employed'!E9+'C. Schedule 1B -Contracted'!E9+'C. Schedule 1C - Related Entity'!E9</f>
        <v>0</v>
      </c>
      <c r="F9" s="65">
        <f>'C. Schedule 1A - Employed'!F9+'C. Schedule 1B -Contracted'!F9+'C. Schedule 1C - Related Entity'!F9</f>
        <v>0</v>
      </c>
      <c r="G9" s="65">
        <f>'C. Schedule 1A - Employed'!G9+'C. Schedule 1B -Contracted'!G9+'C. Schedule 1C - Related Entity'!G9</f>
        <v>0</v>
      </c>
      <c r="H9" s="65">
        <f>'C. Schedule 1A - Employed'!H9+'C. Schedule 1B -Contracted'!H9+'C. Schedule 1C - Related Entity'!H9</f>
        <v>0</v>
      </c>
      <c r="I9" s="65">
        <f>'C. Schedule 1A - Employed'!I9+'C. Schedule 1B -Contracted'!I9+'C. Schedule 1C - Related Entity'!I9</f>
        <v>0</v>
      </c>
      <c r="J9" s="65">
        <f>'C. Schedule 1A - Employed'!J9+'C. Schedule 1B -Contracted'!J9+'C. Schedule 1C - Related Entity'!J9</f>
        <v>0</v>
      </c>
      <c r="K9" s="65">
        <f>'C. Schedule 1A - Employed'!K9+'C. Schedule 1B -Contracted'!K9+'C. Schedule 1C - Related Entity'!K9</f>
        <v>0</v>
      </c>
      <c r="L9" s="65">
        <f>'C. Schedule 1A - Employed'!L9+'C. Schedule 1B -Contracted'!L9+'C. Schedule 1C - Related Entity'!L9</f>
        <v>0</v>
      </c>
      <c r="M9" s="65">
        <f>'C. Schedule 1A - Employed'!M9+'C. Schedule 1B -Contracted'!M9+'C. Schedule 1C - Related Entity'!M9</f>
        <v>0</v>
      </c>
      <c r="N9" s="65">
        <f>'C. Schedule 1A - Employed'!N9+'C. Schedule 1B -Contracted'!N9+'C. Schedule 1C - Related Entity'!N9</f>
        <v>0</v>
      </c>
      <c r="O9" s="263">
        <f>'C. Schedule 1A - Employed'!O9</f>
        <v>0</v>
      </c>
      <c r="P9" s="264">
        <f>SUMIFS('C. Schedule 1A - Employed'!P:P,'C. Schedule 1A - Employed'!$D:$D,$D9)</f>
        <v>0</v>
      </c>
      <c r="Q9" s="264">
        <f>SUMIFS('C. Schedule 1B -Contracted'!O:O,'C. Schedule 1B -Contracted'!$D:$D,$D9)+SUMIFS('C. Schedule 1C - Related Entity'!O:O,'C. Schedule 1C - Related Entity'!$D:$D,$D9)</f>
        <v>0</v>
      </c>
      <c r="R9" s="264">
        <f>SUMIFS('C. Schedule 1A - Employed'!Q:Q,'C. Schedule 1A - Employed'!$D:$D,$D9)+SUMIFS('C. Schedule 1B -Contracted'!P:P,'C. Schedule 1B -Contracted'!$D:$D,$D9)+SUMIFS('C. Schedule 1C - Related Entity'!P:P,'C. Schedule 1C - Related Entity'!$D:$D,$D9)</f>
        <v>0</v>
      </c>
      <c r="S9" s="265">
        <f>SUMIFS('C. Schedule 1B -Contracted'!Q:Q,'C. Schedule 1B -Contracted'!$D:$D,$D9)+SUMIFS('C. Schedule 1C - Related Entity'!Q:Q,'C. Schedule 1C - Related Entity'!$D:$D,$D9)</f>
        <v>0</v>
      </c>
      <c r="T9" s="267">
        <f t="shared" si="0"/>
        <v>0</v>
      </c>
      <c r="U9" s="34"/>
      <c r="V9" s="1"/>
      <c r="W9" s="32"/>
      <c r="X9" s="44"/>
      <c r="Y9" s="44"/>
      <c r="Z9" s="44"/>
      <c r="AA9" s="44"/>
      <c r="AB9" s="44"/>
      <c r="AC9" s="44"/>
      <c r="AD9" s="44"/>
      <c r="AE9" s="44"/>
      <c r="AF9" s="44"/>
      <c r="AG9" s="44"/>
      <c r="AH9" s="45"/>
      <c r="AI9" s="45"/>
      <c r="AJ9" s="45"/>
      <c r="AK9" s="45"/>
      <c r="AL9" s="45"/>
      <c r="AM9" s="1"/>
      <c r="AN9" s="32"/>
      <c r="AO9" s="44"/>
      <c r="AP9" s="44"/>
      <c r="AQ9" s="44"/>
      <c r="AR9" s="44"/>
      <c r="AS9" s="44"/>
      <c r="AT9" s="44"/>
      <c r="AU9" s="44"/>
      <c r="AV9" s="44"/>
      <c r="AW9" s="45"/>
      <c r="AX9" s="45"/>
      <c r="AY9" s="45"/>
      <c r="AZ9" s="45"/>
      <c r="BA9" s="45"/>
      <c r="BB9" s="45"/>
      <c r="BC9" s="32"/>
      <c r="BD9" s="44"/>
      <c r="BE9" s="44"/>
      <c r="BF9" s="44"/>
      <c r="BG9" s="44"/>
      <c r="BH9" s="44"/>
      <c r="BI9" s="44"/>
      <c r="BJ9" s="44"/>
      <c r="BK9" s="44"/>
      <c r="BL9" s="44"/>
      <c r="BM9" s="44"/>
      <c r="BN9" s="34"/>
      <c r="BO9" s="34"/>
      <c r="BP9" s="34"/>
    </row>
    <row r="10" spans="1:68" ht="15" customHeight="1">
      <c r="B10" s="3">
        <f>'G. MGMA Specialty List'!A8</f>
        <v>3</v>
      </c>
      <c r="C10" s="3" t="str">
        <f>'G. MGMA Specialty List'!B8</f>
        <v>SS</v>
      </c>
      <c r="D10" s="74" t="str">
        <f>'G. MGMA Specialty List'!D8</f>
        <v>Anesthesiology: Pain Management</v>
      </c>
      <c r="E10" s="65">
        <f>'C. Schedule 1A - Employed'!E10+'C. Schedule 1B -Contracted'!E10+'C. Schedule 1C - Related Entity'!E10</f>
        <v>0</v>
      </c>
      <c r="F10" s="65">
        <f>'C. Schedule 1A - Employed'!F10+'C. Schedule 1B -Contracted'!F10+'C. Schedule 1C - Related Entity'!F10</f>
        <v>0</v>
      </c>
      <c r="G10" s="65">
        <f>'C. Schedule 1A - Employed'!G10+'C. Schedule 1B -Contracted'!G10+'C. Schedule 1C - Related Entity'!G10</f>
        <v>0</v>
      </c>
      <c r="H10" s="65">
        <f>'C. Schedule 1A - Employed'!H10+'C. Schedule 1B -Contracted'!H10+'C. Schedule 1C - Related Entity'!H10</f>
        <v>0</v>
      </c>
      <c r="I10" s="65">
        <f>'C. Schedule 1A - Employed'!I10+'C. Schedule 1B -Contracted'!I10+'C. Schedule 1C - Related Entity'!I10</f>
        <v>0</v>
      </c>
      <c r="J10" s="65">
        <f>'C. Schedule 1A - Employed'!J10+'C. Schedule 1B -Contracted'!J10+'C. Schedule 1C - Related Entity'!J10</f>
        <v>0</v>
      </c>
      <c r="K10" s="65">
        <f>'C. Schedule 1A - Employed'!K10+'C. Schedule 1B -Contracted'!K10+'C. Schedule 1C - Related Entity'!K10</f>
        <v>0</v>
      </c>
      <c r="L10" s="65">
        <f>'C. Schedule 1A - Employed'!L10+'C. Schedule 1B -Contracted'!L10+'C. Schedule 1C - Related Entity'!L10</f>
        <v>0</v>
      </c>
      <c r="M10" s="65">
        <f>'C. Schedule 1A - Employed'!M10+'C. Schedule 1B -Contracted'!M10+'C. Schedule 1C - Related Entity'!M10</f>
        <v>0</v>
      </c>
      <c r="N10" s="65">
        <f>'C. Schedule 1A - Employed'!N10+'C. Schedule 1B -Contracted'!N10+'C. Schedule 1C - Related Entity'!N10</f>
        <v>0</v>
      </c>
      <c r="O10" s="263">
        <f>'C. Schedule 1A - Employed'!O10</f>
        <v>0</v>
      </c>
      <c r="P10" s="264">
        <f>SUMIFS('C. Schedule 1A - Employed'!P:P,'C. Schedule 1A - Employed'!$D:$D,$D10)</f>
        <v>0</v>
      </c>
      <c r="Q10" s="264">
        <f>SUMIFS('C. Schedule 1B -Contracted'!O:O,'C. Schedule 1B -Contracted'!$D:$D,$D10)+SUMIFS('C. Schedule 1C - Related Entity'!O:O,'C. Schedule 1C - Related Entity'!$D:$D,$D10)</f>
        <v>0</v>
      </c>
      <c r="R10" s="264">
        <f>SUMIFS('C. Schedule 1A - Employed'!Q:Q,'C. Schedule 1A - Employed'!$D:$D,$D10)+SUMIFS('C. Schedule 1B -Contracted'!P:P,'C. Schedule 1B -Contracted'!$D:$D,$D10)+SUMIFS('C. Schedule 1C - Related Entity'!P:P,'C. Schedule 1C - Related Entity'!$D:$D,$D10)</f>
        <v>0</v>
      </c>
      <c r="S10" s="265">
        <f>SUMIFS('C. Schedule 1B -Contracted'!Q:Q,'C. Schedule 1B -Contracted'!$D:$D,$D10)+SUMIFS('C. Schedule 1C - Related Entity'!Q:Q,'C. Schedule 1C - Related Entity'!$D:$D,$D10)</f>
        <v>0</v>
      </c>
      <c r="T10" s="267">
        <f t="shared" si="0"/>
        <v>0</v>
      </c>
      <c r="U10" s="34"/>
      <c r="V10" s="1"/>
      <c r="W10" s="32"/>
      <c r="X10" s="44"/>
      <c r="Y10" s="44"/>
      <c r="Z10" s="44"/>
      <c r="AA10" s="44"/>
      <c r="AB10" s="44"/>
      <c r="AC10" s="44"/>
      <c r="AD10" s="44"/>
      <c r="AE10" s="44"/>
      <c r="AF10" s="44"/>
      <c r="AG10" s="44"/>
      <c r="AH10" s="45"/>
      <c r="AI10" s="45"/>
      <c r="AJ10" s="45"/>
      <c r="AK10" s="45"/>
      <c r="AL10" s="45"/>
      <c r="AM10" s="1"/>
      <c r="AN10" s="32"/>
      <c r="AO10" s="44"/>
      <c r="AP10" s="44"/>
      <c r="AQ10" s="44"/>
      <c r="AR10" s="44"/>
      <c r="AS10" s="44"/>
      <c r="AT10" s="44"/>
      <c r="AU10" s="44"/>
      <c r="AV10" s="44"/>
      <c r="AW10" s="45"/>
      <c r="AX10" s="45"/>
      <c r="AY10" s="45"/>
      <c r="AZ10" s="45"/>
      <c r="BA10" s="45"/>
      <c r="BB10" s="45"/>
      <c r="BC10" s="32"/>
      <c r="BD10" s="44"/>
      <c r="BE10" s="44"/>
      <c r="BF10" s="44"/>
      <c r="BG10" s="44"/>
      <c r="BH10" s="44"/>
      <c r="BI10" s="44"/>
      <c r="BJ10" s="44"/>
      <c r="BK10" s="44"/>
      <c r="BL10" s="44"/>
      <c r="BM10" s="44"/>
      <c r="BN10" s="34"/>
      <c r="BO10" s="34"/>
      <c r="BP10" s="34"/>
    </row>
    <row r="11" spans="1:68">
      <c r="B11" s="3">
        <f>'G. MGMA Specialty List'!A9</f>
        <v>4</v>
      </c>
      <c r="C11" s="3" t="str">
        <f>'G. MGMA Specialty List'!B9</f>
        <v>NS</v>
      </c>
      <c r="D11" s="74" t="str">
        <f>'G. MGMA Specialty List'!D9</f>
        <v>Bariatrics (Nonsurgical)/Obesity Medicine</v>
      </c>
      <c r="E11" s="65">
        <f>'C. Schedule 1A - Employed'!E11+'C. Schedule 1B -Contracted'!E11+'C. Schedule 1C - Related Entity'!E11</f>
        <v>0</v>
      </c>
      <c r="F11" s="65">
        <f>'C. Schedule 1A - Employed'!F11+'C. Schedule 1B -Contracted'!F11+'C. Schedule 1C - Related Entity'!F11</f>
        <v>0</v>
      </c>
      <c r="G11" s="65">
        <f>'C. Schedule 1A - Employed'!G11+'C. Schedule 1B -Contracted'!G11+'C. Schedule 1C - Related Entity'!G11</f>
        <v>0</v>
      </c>
      <c r="H11" s="65">
        <f>'C. Schedule 1A - Employed'!H11+'C. Schedule 1B -Contracted'!H11+'C. Schedule 1C - Related Entity'!H11</f>
        <v>0</v>
      </c>
      <c r="I11" s="65">
        <f>'C. Schedule 1A - Employed'!I11+'C. Schedule 1B -Contracted'!I11+'C. Schedule 1C - Related Entity'!I11</f>
        <v>0</v>
      </c>
      <c r="J11" s="65">
        <f>'C. Schedule 1A - Employed'!J11+'C. Schedule 1B -Contracted'!J11+'C. Schedule 1C - Related Entity'!J11</f>
        <v>0</v>
      </c>
      <c r="K11" s="65">
        <f>'C. Schedule 1A - Employed'!K11+'C. Schedule 1B -Contracted'!K11+'C. Schedule 1C - Related Entity'!K11</f>
        <v>0</v>
      </c>
      <c r="L11" s="65">
        <f>'C. Schedule 1A - Employed'!L11+'C. Schedule 1B -Contracted'!L11+'C. Schedule 1C - Related Entity'!L11</f>
        <v>0</v>
      </c>
      <c r="M11" s="65">
        <f>'C. Schedule 1A - Employed'!M11+'C. Schedule 1B -Contracted'!M11+'C. Schedule 1C - Related Entity'!M11</f>
        <v>0</v>
      </c>
      <c r="N11" s="65">
        <f>'C. Schedule 1A - Employed'!N11+'C. Schedule 1B -Contracted'!N11+'C. Schedule 1C - Related Entity'!N11</f>
        <v>0</v>
      </c>
      <c r="O11" s="263">
        <f>'C. Schedule 1A - Employed'!O11</f>
        <v>0</v>
      </c>
      <c r="P11" s="264">
        <f>SUMIFS('C. Schedule 1A - Employed'!P:P,'C. Schedule 1A - Employed'!$D:$D,$D11)</f>
        <v>0</v>
      </c>
      <c r="Q11" s="264">
        <f>SUMIFS('C. Schedule 1B -Contracted'!O:O,'C. Schedule 1B -Contracted'!$D:$D,$D11)+SUMIFS('C. Schedule 1C - Related Entity'!O:O,'C. Schedule 1C - Related Entity'!$D:$D,$D11)</f>
        <v>0</v>
      </c>
      <c r="R11" s="264">
        <f>SUMIFS('C. Schedule 1A - Employed'!Q:Q,'C. Schedule 1A - Employed'!$D:$D,$D11)+SUMIFS('C. Schedule 1B -Contracted'!P:P,'C. Schedule 1B -Contracted'!$D:$D,$D11)+SUMIFS('C. Schedule 1C - Related Entity'!P:P,'C. Schedule 1C - Related Entity'!$D:$D,$D11)</f>
        <v>0</v>
      </c>
      <c r="S11" s="265">
        <f>SUMIFS('C. Schedule 1B -Contracted'!Q:Q,'C. Schedule 1B -Contracted'!$D:$D,$D11)+SUMIFS('C. Schedule 1C - Related Entity'!Q:Q,'C. Schedule 1C - Related Entity'!$D:$D,$D11)</f>
        <v>0</v>
      </c>
      <c r="T11" s="267">
        <f t="shared" si="0"/>
        <v>0</v>
      </c>
      <c r="U11" s="34"/>
      <c r="V11" s="1"/>
      <c r="W11" s="32"/>
      <c r="X11" s="44"/>
      <c r="Y11" s="44"/>
      <c r="Z11" s="44"/>
      <c r="AA11" s="44"/>
      <c r="AB11" s="44"/>
      <c r="AC11" s="44"/>
      <c r="AD11" s="44"/>
      <c r="AE11" s="44"/>
      <c r="AF11" s="44"/>
      <c r="AG11" s="44"/>
      <c r="AH11" s="45"/>
      <c r="AI11" s="45"/>
      <c r="AJ11" s="45"/>
      <c r="AK11" s="45"/>
      <c r="AL11" s="45"/>
      <c r="AM11" s="1"/>
      <c r="AN11" s="32"/>
      <c r="AO11" s="44"/>
      <c r="AP11" s="44"/>
      <c r="AQ11" s="44"/>
      <c r="AR11" s="44"/>
      <c r="AS11" s="44"/>
      <c r="AT11" s="44"/>
      <c r="AU11" s="44"/>
      <c r="AV11" s="44"/>
      <c r="AW11" s="45"/>
      <c r="AX11" s="45"/>
      <c r="AY11" s="45"/>
      <c r="AZ11" s="45"/>
      <c r="BA11" s="45"/>
      <c r="BB11" s="45"/>
      <c r="BC11" s="32"/>
      <c r="BD11" s="44"/>
      <c r="BE11" s="44"/>
      <c r="BF11" s="44"/>
      <c r="BG11" s="44"/>
      <c r="BH11" s="44"/>
      <c r="BI11" s="44"/>
      <c r="BJ11" s="44"/>
      <c r="BK11" s="44"/>
      <c r="BL11" s="44"/>
      <c r="BM11" s="44"/>
      <c r="BN11" s="34"/>
      <c r="BO11" s="34"/>
      <c r="BP11" s="34"/>
    </row>
    <row r="12" spans="1:68" ht="15" customHeight="1">
      <c r="B12" s="3">
        <f>'G. MGMA Specialty List'!A10</f>
        <v>5</v>
      </c>
      <c r="C12" s="3" t="str">
        <f>'G. MGMA Specialty List'!B10</f>
        <v>NS</v>
      </c>
      <c r="D12" s="74" t="str">
        <f>'G. MGMA Specialty List'!D10</f>
        <v>Cardiology: Electrophysiology</v>
      </c>
      <c r="E12" s="65">
        <f>'C. Schedule 1A - Employed'!E12+'C. Schedule 1B -Contracted'!E12+'C. Schedule 1C - Related Entity'!E12</f>
        <v>0</v>
      </c>
      <c r="F12" s="65">
        <f>'C. Schedule 1A - Employed'!F12+'C. Schedule 1B -Contracted'!F12+'C. Schedule 1C - Related Entity'!F12</f>
        <v>0</v>
      </c>
      <c r="G12" s="65">
        <f>'C. Schedule 1A - Employed'!G12+'C. Schedule 1B -Contracted'!G12+'C. Schedule 1C - Related Entity'!G12</f>
        <v>0</v>
      </c>
      <c r="H12" s="65">
        <f>'C. Schedule 1A - Employed'!H12+'C. Schedule 1B -Contracted'!H12+'C. Schedule 1C - Related Entity'!H12</f>
        <v>0</v>
      </c>
      <c r="I12" s="65">
        <f>'C. Schedule 1A - Employed'!I12+'C. Schedule 1B -Contracted'!I12+'C. Schedule 1C - Related Entity'!I12</f>
        <v>0</v>
      </c>
      <c r="J12" s="65">
        <f>'C. Schedule 1A - Employed'!J12+'C. Schedule 1B -Contracted'!J12+'C. Schedule 1C - Related Entity'!J12</f>
        <v>0</v>
      </c>
      <c r="K12" s="65">
        <f>'C. Schedule 1A - Employed'!K12+'C. Schedule 1B -Contracted'!K12+'C. Schedule 1C - Related Entity'!K12</f>
        <v>0</v>
      </c>
      <c r="L12" s="65">
        <f>'C. Schedule 1A - Employed'!L12+'C. Schedule 1B -Contracted'!L12+'C. Schedule 1C - Related Entity'!L12</f>
        <v>0</v>
      </c>
      <c r="M12" s="65">
        <f>'C. Schedule 1A - Employed'!M12+'C. Schedule 1B -Contracted'!M12+'C. Schedule 1C - Related Entity'!M12</f>
        <v>0</v>
      </c>
      <c r="N12" s="65">
        <f>'C. Schedule 1A - Employed'!N12+'C. Schedule 1B -Contracted'!N12+'C. Schedule 1C - Related Entity'!N12</f>
        <v>0</v>
      </c>
      <c r="O12" s="263">
        <f>'C. Schedule 1A - Employed'!O12</f>
        <v>0</v>
      </c>
      <c r="P12" s="264">
        <f>SUMIFS('C. Schedule 1A - Employed'!P:P,'C. Schedule 1A - Employed'!$D:$D,$D12)</f>
        <v>0</v>
      </c>
      <c r="Q12" s="264">
        <f>SUMIFS('C. Schedule 1B -Contracted'!O:O,'C. Schedule 1B -Contracted'!$D:$D,$D12)+SUMIFS('C. Schedule 1C - Related Entity'!O:O,'C. Schedule 1C - Related Entity'!$D:$D,$D12)</f>
        <v>0</v>
      </c>
      <c r="R12" s="264">
        <f>SUMIFS('C. Schedule 1A - Employed'!Q:Q,'C. Schedule 1A - Employed'!$D:$D,$D12)+SUMIFS('C. Schedule 1B -Contracted'!P:P,'C. Schedule 1B -Contracted'!$D:$D,$D12)+SUMIFS('C. Schedule 1C - Related Entity'!P:P,'C. Schedule 1C - Related Entity'!$D:$D,$D12)</f>
        <v>0</v>
      </c>
      <c r="S12" s="265">
        <f>SUMIFS('C. Schedule 1B -Contracted'!Q:Q,'C. Schedule 1B -Contracted'!$D:$D,$D12)+SUMIFS('C. Schedule 1C - Related Entity'!Q:Q,'C. Schedule 1C - Related Entity'!$D:$D,$D12)</f>
        <v>0</v>
      </c>
      <c r="T12" s="267">
        <f t="shared" si="0"/>
        <v>0</v>
      </c>
      <c r="U12" s="34"/>
      <c r="V12" s="1"/>
      <c r="W12" s="32"/>
      <c r="X12" s="44"/>
      <c r="Y12" s="44"/>
      <c r="Z12" s="44"/>
      <c r="AA12" s="44"/>
      <c r="AB12" s="44"/>
      <c r="AC12" s="44"/>
      <c r="AD12" s="44"/>
      <c r="AE12" s="44"/>
      <c r="AF12" s="44"/>
      <c r="AG12" s="44"/>
      <c r="AH12" s="45"/>
      <c r="AI12" s="45"/>
      <c r="AJ12" s="45"/>
      <c r="AK12" s="45"/>
      <c r="AL12" s="45"/>
      <c r="AM12" s="1"/>
      <c r="AN12" s="32"/>
      <c r="AO12" s="44"/>
      <c r="AP12" s="44"/>
      <c r="AQ12" s="44"/>
      <c r="AR12" s="44"/>
      <c r="AS12" s="44"/>
      <c r="AT12" s="44"/>
      <c r="AU12" s="44"/>
      <c r="AV12" s="44"/>
      <c r="AW12" s="45"/>
      <c r="AX12" s="45"/>
      <c r="AY12" s="45"/>
      <c r="AZ12" s="45"/>
      <c r="BA12" s="45"/>
      <c r="BB12" s="45"/>
      <c r="BC12" s="32"/>
      <c r="BD12" s="44"/>
      <c r="BE12" s="44"/>
      <c r="BF12" s="44"/>
      <c r="BG12" s="44"/>
      <c r="BH12" s="44"/>
      <c r="BI12" s="44"/>
      <c r="BJ12" s="44"/>
      <c r="BK12" s="44"/>
      <c r="BL12" s="44"/>
      <c r="BM12" s="44"/>
      <c r="BN12" s="34"/>
      <c r="BO12" s="34"/>
      <c r="BP12" s="34"/>
    </row>
    <row r="13" spans="1:68">
      <c r="B13" s="3">
        <f>'G. MGMA Specialty List'!A11</f>
        <v>6</v>
      </c>
      <c r="C13" s="3" t="str">
        <f>'G. MGMA Specialty List'!B11</f>
        <v>NS</v>
      </c>
      <c r="D13" s="74" t="str">
        <f>'G. MGMA Specialty List'!D11</f>
        <v>Cardiology: Invasive</v>
      </c>
      <c r="E13" s="65">
        <f>'C. Schedule 1A - Employed'!E13+'C. Schedule 1B -Contracted'!E13+'C. Schedule 1C - Related Entity'!E13</f>
        <v>0</v>
      </c>
      <c r="F13" s="65">
        <f>'C. Schedule 1A - Employed'!F13+'C. Schedule 1B -Contracted'!F13+'C. Schedule 1C - Related Entity'!F13</f>
        <v>0</v>
      </c>
      <c r="G13" s="65">
        <f>'C. Schedule 1A - Employed'!G13+'C. Schedule 1B -Contracted'!G13+'C. Schedule 1C - Related Entity'!G13</f>
        <v>0</v>
      </c>
      <c r="H13" s="65">
        <f>'C. Schedule 1A - Employed'!H13+'C. Schedule 1B -Contracted'!H13+'C. Schedule 1C - Related Entity'!H13</f>
        <v>0</v>
      </c>
      <c r="I13" s="65">
        <f>'C. Schedule 1A - Employed'!I13+'C. Schedule 1B -Contracted'!I13+'C. Schedule 1C - Related Entity'!I13</f>
        <v>0</v>
      </c>
      <c r="J13" s="65">
        <f>'C. Schedule 1A - Employed'!J13+'C. Schedule 1B -Contracted'!J13+'C. Schedule 1C - Related Entity'!J13</f>
        <v>0</v>
      </c>
      <c r="K13" s="65">
        <f>'C. Schedule 1A - Employed'!K13+'C. Schedule 1B -Contracted'!K13+'C. Schedule 1C - Related Entity'!K13</f>
        <v>0</v>
      </c>
      <c r="L13" s="65">
        <f>'C. Schedule 1A - Employed'!L13+'C. Schedule 1B -Contracted'!L13+'C. Schedule 1C - Related Entity'!L13</f>
        <v>0</v>
      </c>
      <c r="M13" s="65">
        <f>'C. Schedule 1A - Employed'!M13+'C. Schedule 1B -Contracted'!M13+'C. Schedule 1C - Related Entity'!M13</f>
        <v>0</v>
      </c>
      <c r="N13" s="65">
        <f>'C. Schedule 1A - Employed'!N13+'C. Schedule 1B -Contracted'!N13+'C. Schedule 1C - Related Entity'!N13</f>
        <v>0</v>
      </c>
      <c r="O13" s="263">
        <f>'C. Schedule 1A - Employed'!O13</f>
        <v>0</v>
      </c>
      <c r="P13" s="264">
        <f>SUMIFS('C. Schedule 1A - Employed'!P:P,'C. Schedule 1A - Employed'!$D:$D,$D13)</f>
        <v>0</v>
      </c>
      <c r="Q13" s="264">
        <f>SUMIFS('C. Schedule 1B -Contracted'!O:O,'C. Schedule 1B -Contracted'!$D:$D,$D13)+SUMIFS('C. Schedule 1C - Related Entity'!O:O,'C. Schedule 1C - Related Entity'!$D:$D,$D13)</f>
        <v>0</v>
      </c>
      <c r="R13" s="264">
        <f>SUMIFS('C. Schedule 1A - Employed'!Q:Q,'C. Schedule 1A - Employed'!$D:$D,$D13)+SUMIFS('C. Schedule 1B -Contracted'!P:P,'C. Schedule 1B -Contracted'!$D:$D,$D13)+SUMIFS('C. Schedule 1C - Related Entity'!P:P,'C. Schedule 1C - Related Entity'!$D:$D,$D13)</f>
        <v>0</v>
      </c>
      <c r="S13" s="265">
        <f>SUMIFS('C. Schedule 1B -Contracted'!Q:Q,'C. Schedule 1B -Contracted'!$D:$D,$D13)+SUMIFS('C. Schedule 1C - Related Entity'!Q:Q,'C. Schedule 1C - Related Entity'!$D:$D,$D13)</f>
        <v>0</v>
      </c>
      <c r="T13" s="267">
        <f t="shared" si="0"/>
        <v>0</v>
      </c>
      <c r="U13" s="34"/>
      <c r="V13" s="1"/>
      <c r="W13" s="32"/>
      <c r="X13" s="44"/>
      <c r="Y13" s="44"/>
      <c r="Z13" s="44"/>
      <c r="AA13" s="44"/>
      <c r="AB13" s="44"/>
      <c r="AC13" s="44"/>
      <c r="AD13" s="44"/>
      <c r="AE13" s="44"/>
      <c r="AF13" s="44"/>
      <c r="AG13" s="44"/>
      <c r="AH13" s="45"/>
      <c r="AI13" s="45"/>
      <c r="AJ13" s="45"/>
      <c r="AK13" s="45"/>
      <c r="AL13" s="45"/>
      <c r="AM13" s="1"/>
      <c r="AN13" s="32"/>
      <c r="AO13" s="44"/>
      <c r="AP13" s="44"/>
      <c r="AQ13" s="44"/>
      <c r="AR13" s="44"/>
      <c r="AS13" s="44"/>
      <c r="AT13" s="44"/>
      <c r="AU13" s="44"/>
      <c r="AV13" s="44"/>
      <c r="AW13" s="45"/>
      <c r="AX13" s="45"/>
      <c r="AY13" s="45"/>
      <c r="AZ13" s="45"/>
      <c r="BA13" s="45"/>
      <c r="BB13" s="45"/>
      <c r="BC13" s="32"/>
      <c r="BD13" s="44"/>
      <c r="BE13" s="44"/>
      <c r="BF13" s="44"/>
      <c r="BG13" s="44"/>
      <c r="BH13" s="44"/>
      <c r="BI13" s="44"/>
      <c r="BJ13" s="44"/>
      <c r="BK13" s="44"/>
      <c r="BL13" s="44"/>
      <c r="BM13" s="44"/>
      <c r="BN13" s="34"/>
      <c r="BO13" s="34"/>
      <c r="BP13" s="34"/>
    </row>
    <row r="14" spans="1:68" ht="15" customHeight="1">
      <c r="B14" s="3">
        <f>'G. MGMA Specialty List'!A12</f>
        <v>7</v>
      </c>
      <c r="C14" s="3" t="str">
        <f>'G. MGMA Specialty List'!B12</f>
        <v>NS</v>
      </c>
      <c r="D14" s="74" t="str">
        <f>'G. MGMA Specialty List'!D12</f>
        <v>Cardiology: Invasive-Interventional</v>
      </c>
      <c r="E14" s="65">
        <f>'C. Schedule 1A - Employed'!E14+'C. Schedule 1B -Contracted'!E14+'C. Schedule 1C - Related Entity'!E14</f>
        <v>0</v>
      </c>
      <c r="F14" s="65">
        <f>'C. Schedule 1A - Employed'!F14+'C. Schedule 1B -Contracted'!F14+'C. Schedule 1C - Related Entity'!F14</f>
        <v>0</v>
      </c>
      <c r="G14" s="65">
        <f>'C. Schedule 1A - Employed'!G14+'C. Schedule 1B -Contracted'!G14+'C. Schedule 1C - Related Entity'!G14</f>
        <v>0</v>
      </c>
      <c r="H14" s="65">
        <f>'C. Schedule 1A - Employed'!H14+'C. Schedule 1B -Contracted'!H14+'C. Schedule 1C - Related Entity'!H14</f>
        <v>0</v>
      </c>
      <c r="I14" s="65">
        <f>'C. Schedule 1A - Employed'!I14+'C. Schedule 1B -Contracted'!I14+'C. Schedule 1C - Related Entity'!I14</f>
        <v>0</v>
      </c>
      <c r="J14" s="65">
        <f>'C. Schedule 1A - Employed'!J14+'C. Schedule 1B -Contracted'!J14+'C. Schedule 1C - Related Entity'!J14</f>
        <v>0</v>
      </c>
      <c r="K14" s="65">
        <f>'C. Schedule 1A - Employed'!K14+'C. Schedule 1B -Contracted'!K14+'C. Schedule 1C - Related Entity'!K14</f>
        <v>0</v>
      </c>
      <c r="L14" s="65">
        <f>'C. Schedule 1A - Employed'!L14+'C. Schedule 1B -Contracted'!L14+'C. Schedule 1C - Related Entity'!L14</f>
        <v>0</v>
      </c>
      <c r="M14" s="65">
        <f>'C. Schedule 1A - Employed'!M14+'C. Schedule 1B -Contracted'!M14+'C. Schedule 1C - Related Entity'!M14</f>
        <v>0</v>
      </c>
      <c r="N14" s="65">
        <f>'C. Schedule 1A - Employed'!N14+'C. Schedule 1B -Contracted'!N14+'C. Schedule 1C - Related Entity'!N14</f>
        <v>0</v>
      </c>
      <c r="O14" s="263">
        <f>'C. Schedule 1A - Employed'!O14</f>
        <v>0</v>
      </c>
      <c r="P14" s="264">
        <f>SUMIFS('C. Schedule 1A - Employed'!P:P,'C. Schedule 1A - Employed'!$D:$D,$D14)</f>
        <v>0</v>
      </c>
      <c r="Q14" s="264">
        <f>SUMIFS('C. Schedule 1B -Contracted'!O:O,'C. Schedule 1B -Contracted'!$D:$D,$D14)+SUMIFS('C. Schedule 1C - Related Entity'!O:O,'C. Schedule 1C - Related Entity'!$D:$D,$D14)</f>
        <v>0</v>
      </c>
      <c r="R14" s="264">
        <f>SUMIFS('C. Schedule 1A - Employed'!Q:Q,'C. Schedule 1A - Employed'!$D:$D,$D14)+SUMIFS('C. Schedule 1B -Contracted'!P:P,'C. Schedule 1B -Contracted'!$D:$D,$D14)+SUMIFS('C. Schedule 1C - Related Entity'!P:P,'C. Schedule 1C - Related Entity'!$D:$D,$D14)</f>
        <v>0</v>
      </c>
      <c r="S14" s="265">
        <f>SUMIFS('C. Schedule 1B -Contracted'!Q:Q,'C. Schedule 1B -Contracted'!$D:$D,$D14)+SUMIFS('C. Schedule 1C - Related Entity'!Q:Q,'C. Schedule 1C - Related Entity'!$D:$D,$D14)</f>
        <v>0</v>
      </c>
      <c r="T14" s="267">
        <f t="shared" si="0"/>
        <v>0</v>
      </c>
      <c r="U14" s="34"/>
      <c r="V14" s="1"/>
      <c r="W14" s="32"/>
      <c r="X14" s="44"/>
      <c r="Y14" s="44"/>
      <c r="Z14" s="44"/>
      <c r="AA14" s="44"/>
      <c r="AB14" s="44"/>
      <c r="AC14" s="44"/>
      <c r="AD14" s="44"/>
      <c r="AE14" s="44"/>
      <c r="AF14" s="44"/>
      <c r="AG14" s="44"/>
      <c r="AH14" s="45"/>
      <c r="AI14" s="45"/>
      <c r="AJ14" s="45"/>
      <c r="AK14" s="45"/>
      <c r="AL14" s="45"/>
      <c r="AM14" s="1"/>
      <c r="AN14" s="32"/>
      <c r="AO14" s="44"/>
      <c r="AP14" s="44"/>
      <c r="AQ14" s="44"/>
      <c r="AR14" s="44"/>
      <c r="AS14" s="44"/>
      <c r="AT14" s="44"/>
      <c r="AU14" s="44"/>
      <c r="AV14" s="44"/>
      <c r="AW14" s="45"/>
      <c r="AX14" s="45"/>
      <c r="AY14" s="45"/>
      <c r="AZ14" s="45"/>
      <c r="BA14" s="45"/>
      <c r="BB14" s="45"/>
      <c r="BC14" s="32"/>
      <c r="BD14" s="44"/>
      <c r="BE14" s="44"/>
      <c r="BF14" s="44"/>
      <c r="BG14" s="44"/>
      <c r="BH14" s="44"/>
      <c r="BI14" s="44"/>
      <c r="BJ14" s="44"/>
      <c r="BK14" s="44"/>
      <c r="BL14" s="44"/>
      <c r="BM14" s="44"/>
      <c r="BN14" s="34"/>
      <c r="BO14" s="34"/>
      <c r="BP14" s="34"/>
    </row>
    <row r="15" spans="1:68">
      <c r="B15" s="3">
        <f>'G. MGMA Specialty List'!A13</f>
        <v>8</v>
      </c>
      <c r="C15" s="3" t="str">
        <f>'G. MGMA Specialty List'!B13</f>
        <v>NS</v>
      </c>
      <c r="D15" s="74" t="str">
        <f>'G. MGMA Specialty List'!D13</f>
        <v>Cardiology: Noninvasive</v>
      </c>
      <c r="E15" s="65">
        <f>'C. Schedule 1A - Employed'!E15+'C. Schedule 1B -Contracted'!E15+'C. Schedule 1C - Related Entity'!E15</f>
        <v>0</v>
      </c>
      <c r="F15" s="65">
        <f>'C. Schedule 1A - Employed'!F15+'C. Schedule 1B -Contracted'!F15+'C. Schedule 1C - Related Entity'!F15</f>
        <v>0</v>
      </c>
      <c r="G15" s="65">
        <f>'C. Schedule 1A - Employed'!G15+'C. Schedule 1B -Contracted'!G15+'C. Schedule 1C - Related Entity'!G15</f>
        <v>0</v>
      </c>
      <c r="H15" s="65">
        <f>'C. Schedule 1A - Employed'!H15+'C. Schedule 1B -Contracted'!H15+'C. Schedule 1C - Related Entity'!H15</f>
        <v>0</v>
      </c>
      <c r="I15" s="65">
        <f>'C. Schedule 1A - Employed'!I15+'C. Schedule 1B -Contracted'!I15+'C. Schedule 1C - Related Entity'!I15</f>
        <v>0</v>
      </c>
      <c r="J15" s="65">
        <f>'C. Schedule 1A - Employed'!J15+'C. Schedule 1B -Contracted'!J15+'C. Schedule 1C - Related Entity'!J15</f>
        <v>0</v>
      </c>
      <c r="K15" s="65">
        <f>'C. Schedule 1A - Employed'!K15+'C. Schedule 1B -Contracted'!K15+'C. Schedule 1C - Related Entity'!K15</f>
        <v>0</v>
      </c>
      <c r="L15" s="65">
        <f>'C. Schedule 1A - Employed'!L15+'C. Schedule 1B -Contracted'!L15+'C. Schedule 1C - Related Entity'!L15</f>
        <v>0</v>
      </c>
      <c r="M15" s="65">
        <f>'C. Schedule 1A - Employed'!M15+'C. Schedule 1B -Contracted'!M15+'C. Schedule 1C - Related Entity'!M15</f>
        <v>0</v>
      </c>
      <c r="N15" s="65">
        <f>'C. Schedule 1A - Employed'!N15+'C. Schedule 1B -Contracted'!N15+'C. Schedule 1C - Related Entity'!N15</f>
        <v>0</v>
      </c>
      <c r="O15" s="263">
        <f>'C. Schedule 1A - Employed'!O15</f>
        <v>0</v>
      </c>
      <c r="P15" s="264">
        <f>SUMIFS('C. Schedule 1A - Employed'!P:P,'C. Schedule 1A - Employed'!$D:$D,$D15)</f>
        <v>0</v>
      </c>
      <c r="Q15" s="264">
        <f>SUMIFS('C. Schedule 1B -Contracted'!O:O,'C. Schedule 1B -Contracted'!$D:$D,$D15)+SUMIFS('C. Schedule 1C - Related Entity'!O:O,'C. Schedule 1C - Related Entity'!$D:$D,$D15)</f>
        <v>0</v>
      </c>
      <c r="R15" s="264">
        <f>SUMIFS('C. Schedule 1A - Employed'!Q:Q,'C. Schedule 1A - Employed'!$D:$D,$D15)+SUMIFS('C. Schedule 1B -Contracted'!P:P,'C. Schedule 1B -Contracted'!$D:$D,$D15)+SUMIFS('C. Schedule 1C - Related Entity'!P:P,'C. Schedule 1C - Related Entity'!$D:$D,$D15)</f>
        <v>0</v>
      </c>
      <c r="S15" s="265">
        <f>SUMIFS('C. Schedule 1B -Contracted'!Q:Q,'C. Schedule 1B -Contracted'!$D:$D,$D15)+SUMIFS('C. Schedule 1C - Related Entity'!Q:Q,'C. Schedule 1C - Related Entity'!$D:$D,$D15)</f>
        <v>0</v>
      </c>
      <c r="T15" s="267">
        <f t="shared" si="0"/>
        <v>0</v>
      </c>
      <c r="U15" s="34"/>
      <c r="V15" s="1"/>
      <c r="W15" s="32"/>
      <c r="X15" s="44"/>
      <c r="Y15" s="44"/>
      <c r="Z15" s="44"/>
      <c r="AA15" s="44"/>
      <c r="AB15" s="44"/>
      <c r="AC15" s="44"/>
      <c r="AD15" s="44"/>
      <c r="AE15" s="44"/>
      <c r="AF15" s="44"/>
      <c r="AG15" s="44"/>
      <c r="AH15" s="45"/>
      <c r="AI15" s="45"/>
      <c r="AJ15" s="45"/>
      <c r="AK15" s="45"/>
      <c r="AL15" s="45"/>
      <c r="AM15" s="1"/>
      <c r="AN15" s="32"/>
      <c r="AO15" s="44"/>
      <c r="AP15" s="44"/>
      <c r="AQ15" s="44"/>
      <c r="AR15" s="44"/>
      <c r="AS15" s="44"/>
      <c r="AT15" s="44"/>
      <c r="AU15" s="44"/>
      <c r="AV15" s="44"/>
      <c r="AW15" s="45"/>
      <c r="AX15" s="45"/>
      <c r="AY15" s="45"/>
      <c r="AZ15" s="45"/>
      <c r="BA15" s="45"/>
      <c r="BB15" s="45"/>
      <c r="BC15" s="32"/>
      <c r="BD15" s="44"/>
      <c r="BE15" s="44"/>
      <c r="BF15" s="44"/>
      <c r="BG15" s="44"/>
      <c r="BH15" s="44"/>
      <c r="BI15" s="44"/>
      <c r="BJ15" s="44"/>
      <c r="BK15" s="44"/>
      <c r="BL15" s="44"/>
      <c r="BM15" s="44"/>
      <c r="BN15" s="34"/>
      <c r="BO15" s="34"/>
      <c r="BP15" s="34"/>
    </row>
    <row r="16" spans="1:68" ht="15" customHeight="1">
      <c r="B16" s="3">
        <f>'G. MGMA Specialty List'!A14</f>
        <v>9</v>
      </c>
      <c r="C16" s="3" t="str">
        <f>'G. MGMA Specialty List'!B14</f>
        <v>NS</v>
      </c>
      <c r="D16" s="74" t="str">
        <f>'G. MGMA Specialty List'!D14</f>
        <v>Clinical Pharmacology</v>
      </c>
      <c r="E16" s="65">
        <f>'C. Schedule 1A - Employed'!E16+'C. Schedule 1B -Contracted'!E16+'C. Schedule 1C - Related Entity'!E16</f>
        <v>0</v>
      </c>
      <c r="F16" s="65">
        <f>'C. Schedule 1A - Employed'!F16+'C. Schedule 1B -Contracted'!F16+'C. Schedule 1C - Related Entity'!F16</f>
        <v>0</v>
      </c>
      <c r="G16" s="65">
        <f>'C. Schedule 1A - Employed'!G16+'C. Schedule 1B -Contracted'!G16+'C. Schedule 1C - Related Entity'!G16</f>
        <v>0</v>
      </c>
      <c r="H16" s="65">
        <f>'C. Schedule 1A - Employed'!H16+'C. Schedule 1B -Contracted'!H16+'C. Schedule 1C - Related Entity'!H16</f>
        <v>0</v>
      </c>
      <c r="I16" s="65">
        <f>'C. Schedule 1A - Employed'!I16+'C. Schedule 1B -Contracted'!I16+'C. Schedule 1C - Related Entity'!I16</f>
        <v>0</v>
      </c>
      <c r="J16" s="65">
        <f>'C. Schedule 1A - Employed'!J16+'C. Schedule 1B -Contracted'!J16+'C. Schedule 1C - Related Entity'!J16</f>
        <v>0</v>
      </c>
      <c r="K16" s="65">
        <f>'C. Schedule 1A - Employed'!K16+'C. Schedule 1B -Contracted'!K16+'C. Schedule 1C - Related Entity'!K16</f>
        <v>0</v>
      </c>
      <c r="L16" s="65">
        <f>'C. Schedule 1A - Employed'!L16+'C. Schedule 1B -Contracted'!L16+'C. Schedule 1C - Related Entity'!L16</f>
        <v>0</v>
      </c>
      <c r="M16" s="65">
        <f>'C. Schedule 1A - Employed'!M16+'C. Schedule 1B -Contracted'!M16+'C. Schedule 1C - Related Entity'!M16</f>
        <v>0</v>
      </c>
      <c r="N16" s="65">
        <f>'C. Schedule 1A - Employed'!N16+'C. Schedule 1B -Contracted'!N16+'C. Schedule 1C - Related Entity'!N16</f>
        <v>0</v>
      </c>
      <c r="O16" s="263">
        <f>'C. Schedule 1A - Employed'!O16</f>
        <v>0</v>
      </c>
      <c r="P16" s="264">
        <f>SUMIFS('C. Schedule 1A - Employed'!P:P,'C. Schedule 1A - Employed'!$D:$D,$D16)</f>
        <v>0</v>
      </c>
      <c r="Q16" s="264">
        <f>SUMIFS('C. Schedule 1B -Contracted'!O:O,'C. Schedule 1B -Contracted'!$D:$D,$D16)+SUMIFS('C. Schedule 1C - Related Entity'!O:O,'C. Schedule 1C - Related Entity'!$D:$D,$D16)</f>
        <v>0</v>
      </c>
      <c r="R16" s="264">
        <f>SUMIFS('C. Schedule 1A - Employed'!Q:Q,'C. Schedule 1A - Employed'!$D:$D,$D16)+SUMIFS('C. Schedule 1B -Contracted'!P:P,'C. Schedule 1B -Contracted'!$D:$D,$D16)+SUMIFS('C. Schedule 1C - Related Entity'!P:P,'C. Schedule 1C - Related Entity'!$D:$D,$D16)</f>
        <v>0</v>
      </c>
      <c r="S16" s="265">
        <f>SUMIFS('C. Schedule 1B -Contracted'!Q:Q,'C. Schedule 1B -Contracted'!$D:$D,$D16)+SUMIFS('C. Schedule 1C - Related Entity'!Q:Q,'C. Schedule 1C - Related Entity'!$D:$D,$D16)</f>
        <v>0</v>
      </c>
      <c r="T16" s="267">
        <f t="shared" si="0"/>
        <v>0</v>
      </c>
      <c r="U16" s="34"/>
      <c r="V16" s="1"/>
      <c r="W16" s="32"/>
      <c r="X16" s="44"/>
      <c r="Y16" s="44"/>
      <c r="Z16" s="44"/>
      <c r="AA16" s="44"/>
      <c r="AB16" s="44"/>
      <c r="AC16" s="44"/>
      <c r="AD16" s="44"/>
      <c r="AE16" s="44"/>
      <c r="AF16" s="44"/>
      <c r="AG16" s="44"/>
      <c r="AH16" s="45"/>
      <c r="AI16" s="45"/>
      <c r="AJ16" s="45"/>
      <c r="AK16" s="45"/>
      <c r="AL16" s="45"/>
      <c r="AM16" s="1"/>
      <c r="AN16" s="32"/>
      <c r="AO16" s="44"/>
      <c r="AP16" s="44"/>
      <c r="AQ16" s="44"/>
      <c r="AR16" s="44"/>
      <c r="AS16" s="44"/>
      <c r="AT16" s="44"/>
      <c r="AU16" s="44"/>
      <c r="AV16" s="44"/>
      <c r="AW16" s="45"/>
      <c r="AX16" s="45"/>
      <c r="AY16" s="45"/>
      <c r="AZ16" s="45"/>
      <c r="BA16" s="45"/>
      <c r="BB16" s="45"/>
      <c r="BC16" s="32"/>
      <c r="BD16" s="44"/>
      <c r="BE16" s="44"/>
      <c r="BF16" s="44"/>
      <c r="BG16" s="44"/>
      <c r="BH16" s="44"/>
      <c r="BI16" s="44"/>
      <c r="BJ16" s="44"/>
      <c r="BK16" s="44"/>
      <c r="BL16" s="44"/>
      <c r="BM16" s="44"/>
      <c r="BN16" s="34"/>
      <c r="BO16" s="34"/>
      <c r="BP16" s="34"/>
    </row>
    <row r="17" spans="2:68">
      <c r="B17" s="3">
        <f>'G. MGMA Specialty List'!A15</f>
        <v>10</v>
      </c>
      <c r="C17" s="3" t="str">
        <f>'G. MGMA Specialty List'!B15</f>
        <v>NS</v>
      </c>
      <c r="D17" s="74" t="str">
        <f>'G. MGMA Specialty List'!D15</f>
        <v>Critical Care: Intensivist</v>
      </c>
      <c r="E17" s="65">
        <f>'C. Schedule 1A - Employed'!E17+'C. Schedule 1B -Contracted'!E17+'C. Schedule 1C - Related Entity'!E17</f>
        <v>0</v>
      </c>
      <c r="F17" s="65">
        <f>'C. Schedule 1A - Employed'!F17+'C. Schedule 1B -Contracted'!F17+'C. Schedule 1C - Related Entity'!F17</f>
        <v>0</v>
      </c>
      <c r="G17" s="65">
        <f>'C. Schedule 1A - Employed'!G17+'C. Schedule 1B -Contracted'!G17+'C. Schedule 1C - Related Entity'!G17</f>
        <v>0</v>
      </c>
      <c r="H17" s="65">
        <f>'C. Schedule 1A - Employed'!H17+'C. Schedule 1B -Contracted'!H17+'C. Schedule 1C - Related Entity'!H17</f>
        <v>0</v>
      </c>
      <c r="I17" s="65">
        <f>'C. Schedule 1A - Employed'!I17+'C. Schedule 1B -Contracted'!I17+'C. Schedule 1C - Related Entity'!I17</f>
        <v>0</v>
      </c>
      <c r="J17" s="65">
        <f>'C. Schedule 1A - Employed'!J17+'C. Schedule 1B -Contracted'!J17+'C. Schedule 1C - Related Entity'!J17</f>
        <v>0</v>
      </c>
      <c r="K17" s="65">
        <f>'C. Schedule 1A - Employed'!K17+'C. Schedule 1B -Contracted'!K17+'C. Schedule 1C - Related Entity'!K17</f>
        <v>0</v>
      </c>
      <c r="L17" s="65">
        <f>'C. Schedule 1A - Employed'!L17+'C. Schedule 1B -Contracted'!L17+'C. Schedule 1C - Related Entity'!L17</f>
        <v>0</v>
      </c>
      <c r="M17" s="65">
        <f>'C. Schedule 1A - Employed'!M17+'C. Schedule 1B -Contracted'!M17+'C. Schedule 1C - Related Entity'!M17</f>
        <v>0</v>
      </c>
      <c r="N17" s="65">
        <f>'C. Schedule 1A - Employed'!N17+'C. Schedule 1B -Contracted'!N17+'C. Schedule 1C - Related Entity'!N17</f>
        <v>0</v>
      </c>
      <c r="O17" s="263">
        <f>'C. Schedule 1A - Employed'!O17</f>
        <v>0</v>
      </c>
      <c r="P17" s="264">
        <f>SUMIFS('C. Schedule 1A - Employed'!P:P,'C. Schedule 1A - Employed'!$D:$D,$D17)</f>
        <v>0</v>
      </c>
      <c r="Q17" s="264">
        <f>SUMIFS('C. Schedule 1B -Contracted'!O:O,'C. Schedule 1B -Contracted'!$D:$D,$D17)+SUMIFS('C. Schedule 1C - Related Entity'!O:O,'C. Schedule 1C - Related Entity'!$D:$D,$D17)</f>
        <v>0</v>
      </c>
      <c r="R17" s="264">
        <f>SUMIFS('C. Schedule 1A - Employed'!Q:Q,'C. Schedule 1A - Employed'!$D:$D,$D17)+SUMIFS('C. Schedule 1B -Contracted'!P:P,'C. Schedule 1B -Contracted'!$D:$D,$D17)+SUMIFS('C. Schedule 1C - Related Entity'!P:P,'C. Schedule 1C - Related Entity'!$D:$D,$D17)</f>
        <v>0</v>
      </c>
      <c r="S17" s="265">
        <f>SUMIFS('C. Schedule 1B -Contracted'!Q:Q,'C. Schedule 1B -Contracted'!$D:$D,$D17)+SUMIFS('C. Schedule 1C - Related Entity'!Q:Q,'C. Schedule 1C - Related Entity'!$D:$D,$D17)</f>
        <v>0</v>
      </c>
      <c r="T17" s="267">
        <f t="shared" si="0"/>
        <v>0</v>
      </c>
      <c r="U17" s="34"/>
      <c r="V17" s="1"/>
      <c r="W17" s="32"/>
      <c r="X17" s="44"/>
      <c r="Y17" s="44"/>
      <c r="Z17" s="44"/>
      <c r="AA17" s="44"/>
      <c r="AB17" s="44"/>
      <c r="AC17" s="44"/>
      <c r="AD17" s="44"/>
      <c r="AE17" s="44"/>
      <c r="AF17" s="44"/>
      <c r="AG17" s="44"/>
      <c r="AH17" s="45"/>
      <c r="AI17" s="45"/>
      <c r="AJ17" s="45"/>
      <c r="AK17" s="45"/>
      <c r="AL17" s="45"/>
      <c r="AM17" s="1"/>
      <c r="AN17" s="32"/>
      <c r="AO17" s="44"/>
      <c r="AP17" s="44"/>
      <c r="AQ17" s="44"/>
      <c r="AR17" s="44"/>
      <c r="AS17" s="44"/>
      <c r="AT17" s="44"/>
      <c r="AU17" s="44"/>
      <c r="AV17" s="44"/>
      <c r="AW17" s="45"/>
      <c r="AX17" s="45"/>
      <c r="AY17" s="45"/>
      <c r="AZ17" s="45"/>
      <c r="BA17" s="45"/>
      <c r="BB17" s="45"/>
      <c r="BC17" s="32"/>
      <c r="BD17" s="44"/>
      <c r="BE17" s="44"/>
      <c r="BF17" s="44"/>
      <c r="BG17" s="44"/>
      <c r="BH17" s="44"/>
      <c r="BI17" s="44"/>
      <c r="BJ17" s="44"/>
      <c r="BK17" s="44"/>
      <c r="BL17" s="44"/>
      <c r="BM17" s="44"/>
      <c r="BN17" s="34"/>
      <c r="BO17" s="34"/>
      <c r="BP17" s="34"/>
    </row>
    <row r="18" spans="2:68">
      <c r="B18" s="3">
        <f>'G. MGMA Specialty List'!A16</f>
        <v>11</v>
      </c>
      <c r="C18" s="3" t="str">
        <f>'G. MGMA Specialty List'!B16</f>
        <v>NS</v>
      </c>
      <c r="D18" s="74" t="str">
        <f>'G. MGMA Specialty List'!D16</f>
        <v>Dentistry</v>
      </c>
      <c r="E18" s="65">
        <f>'C. Schedule 1A - Employed'!E18+'C. Schedule 1B -Contracted'!E18+'C. Schedule 1C - Related Entity'!E18</f>
        <v>0</v>
      </c>
      <c r="F18" s="65">
        <f>'C. Schedule 1A - Employed'!F18+'C. Schedule 1B -Contracted'!F18+'C. Schedule 1C - Related Entity'!F18</f>
        <v>0</v>
      </c>
      <c r="G18" s="65">
        <f>'C. Schedule 1A - Employed'!G18+'C. Schedule 1B -Contracted'!G18+'C. Schedule 1C - Related Entity'!G18</f>
        <v>0</v>
      </c>
      <c r="H18" s="65">
        <f>'C. Schedule 1A - Employed'!H18+'C. Schedule 1B -Contracted'!H18+'C. Schedule 1C - Related Entity'!H18</f>
        <v>0</v>
      </c>
      <c r="I18" s="65">
        <f>'C. Schedule 1A - Employed'!I18+'C. Schedule 1B -Contracted'!I18+'C. Schedule 1C - Related Entity'!I18</f>
        <v>0</v>
      </c>
      <c r="J18" s="65">
        <f>'C. Schedule 1A - Employed'!J18+'C. Schedule 1B -Contracted'!J18+'C. Schedule 1C - Related Entity'!J18</f>
        <v>0</v>
      </c>
      <c r="K18" s="65">
        <f>'C. Schedule 1A - Employed'!K18+'C. Schedule 1B -Contracted'!K18+'C. Schedule 1C - Related Entity'!K18</f>
        <v>0</v>
      </c>
      <c r="L18" s="65">
        <f>'C. Schedule 1A - Employed'!L18+'C. Schedule 1B -Contracted'!L18+'C. Schedule 1C - Related Entity'!L18</f>
        <v>0</v>
      </c>
      <c r="M18" s="65">
        <f>'C. Schedule 1A - Employed'!M18+'C. Schedule 1B -Contracted'!M18+'C. Schedule 1C - Related Entity'!M18</f>
        <v>0</v>
      </c>
      <c r="N18" s="65">
        <f>'C. Schedule 1A - Employed'!N18+'C. Schedule 1B -Contracted'!N18+'C. Schedule 1C - Related Entity'!N18</f>
        <v>0</v>
      </c>
      <c r="O18" s="263">
        <f>'C. Schedule 1A - Employed'!O18</f>
        <v>0</v>
      </c>
      <c r="P18" s="264">
        <f>SUMIFS('C. Schedule 1A - Employed'!P:P,'C. Schedule 1A - Employed'!$D:$D,$D18)</f>
        <v>0</v>
      </c>
      <c r="Q18" s="264">
        <f>SUMIFS('C. Schedule 1B -Contracted'!O:O,'C. Schedule 1B -Contracted'!$D:$D,$D18)+SUMIFS('C. Schedule 1C - Related Entity'!O:O,'C. Schedule 1C - Related Entity'!$D:$D,$D18)</f>
        <v>0</v>
      </c>
      <c r="R18" s="264">
        <f>SUMIFS('C. Schedule 1A - Employed'!Q:Q,'C. Schedule 1A - Employed'!$D:$D,$D18)+SUMIFS('C. Schedule 1B -Contracted'!P:P,'C. Schedule 1B -Contracted'!$D:$D,$D18)+SUMIFS('C. Schedule 1C - Related Entity'!P:P,'C. Schedule 1C - Related Entity'!$D:$D,$D18)</f>
        <v>0</v>
      </c>
      <c r="S18" s="265">
        <f>SUMIFS('C. Schedule 1B -Contracted'!Q:Q,'C. Schedule 1B -Contracted'!$D:$D,$D18)+SUMIFS('C. Schedule 1C - Related Entity'!Q:Q,'C. Schedule 1C - Related Entity'!$D:$D,$D18)</f>
        <v>0</v>
      </c>
      <c r="T18" s="267">
        <f t="shared" si="0"/>
        <v>0</v>
      </c>
      <c r="U18" s="34"/>
      <c r="V18" s="1"/>
      <c r="W18" s="32"/>
      <c r="X18" s="44"/>
      <c r="Y18" s="44"/>
      <c r="Z18" s="44"/>
      <c r="AA18" s="44"/>
      <c r="AB18" s="44"/>
      <c r="AC18" s="44"/>
      <c r="AD18" s="44"/>
      <c r="AE18" s="44"/>
      <c r="AF18" s="44"/>
      <c r="AG18" s="44"/>
      <c r="AH18" s="45"/>
      <c r="AI18" s="45"/>
      <c r="AJ18" s="45"/>
      <c r="AK18" s="45"/>
      <c r="AL18" s="45"/>
      <c r="AM18" s="1"/>
      <c r="AN18" s="32"/>
      <c r="AO18" s="44"/>
      <c r="AP18" s="44"/>
      <c r="AQ18" s="44"/>
      <c r="AR18" s="44"/>
      <c r="AS18" s="44"/>
      <c r="AT18" s="44"/>
      <c r="AU18" s="44"/>
      <c r="AV18" s="44"/>
      <c r="AW18" s="45"/>
      <c r="AX18" s="45"/>
      <c r="AY18" s="45"/>
      <c r="AZ18" s="45"/>
      <c r="BA18" s="45"/>
      <c r="BB18" s="45"/>
      <c r="BC18" s="32"/>
      <c r="BD18" s="44"/>
      <c r="BE18" s="44"/>
      <c r="BF18" s="44"/>
      <c r="BG18" s="44"/>
      <c r="BH18" s="44"/>
      <c r="BI18" s="44"/>
      <c r="BJ18" s="44"/>
      <c r="BK18" s="44"/>
      <c r="BL18" s="44"/>
      <c r="BM18" s="44"/>
      <c r="BN18" s="34"/>
      <c r="BO18" s="34"/>
      <c r="BP18" s="34"/>
    </row>
    <row r="19" spans="2:68">
      <c r="B19" s="3">
        <f>'G. MGMA Specialty List'!A17</f>
        <v>12</v>
      </c>
      <c r="C19" s="3" t="str">
        <f>'G. MGMA Specialty List'!B17</f>
        <v>NS</v>
      </c>
      <c r="D19" s="74" t="str">
        <f>'G. MGMA Specialty List'!D17</f>
        <v>Dermatology</v>
      </c>
      <c r="E19" s="65">
        <f>'C. Schedule 1A - Employed'!E19+'C. Schedule 1B -Contracted'!E19+'C. Schedule 1C - Related Entity'!E19</f>
        <v>0</v>
      </c>
      <c r="F19" s="65">
        <f>'C. Schedule 1A - Employed'!F19+'C. Schedule 1B -Contracted'!F19+'C. Schedule 1C - Related Entity'!F19</f>
        <v>0</v>
      </c>
      <c r="G19" s="65">
        <f>'C. Schedule 1A - Employed'!G19+'C. Schedule 1B -Contracted'!G19+'C. Schedule 1C - Related Entity'!G19</f>
        <v>0</v>
      </c>
      <c r="H19" s="65">
        <f>'C. Schedule 1A - Employed'!H19+'C. Schedule 1B -Contracted'!H19+'C. Schedule 1C - Related Entity'!H19</f>
        <v>0</v>
      </c>
      <c r="I19" s="65">
        <f>'C. Schedule 1A - Employed'!I19+'C. Schedule 1B -Contracted'!I19+'C. Schedule 1C - Related Entity'!I19</f>
        <v>0</v>
      </c>
      <c r="J19" s="65">
        <f>'C. Schedule 1A - Employed'!J19+'C. Schedule 1B -Contracted'!J19+'C. Schedule 1C - Related Entity'!J19</f>
        <v>0</v>
      </c>
      <c r="K19" s="65">
        <f>'C. Schedule 1A - Employed'!K19+'C. Schedule 1B -Contracted'!K19+'C. Schedule 1C - Related Entity'!K19</f>
        <v>0</v>
      </c>
      <c r="L19" s="65">
        <f>'C. Schedule 1A - Employed'!L19+'C. Schedule 1B -Contracted'!L19+'C. Schedule 1C - Related Entity'!L19</f>
        <v>0</v>
      </c>
      <c r="M19" s="65">
        <f>'C. Schedule 1A - Employed'!M19+'C. Schedule 1B -Contracted'!M19+'C. Schedule 1C - Related Entity'!M19</f>
        <v>0</v>
      </c>
      <c r="N19" s="65">
        <f>'C. Schedule 1A - Employed'!N19+'C. Schedule 1B -Contracted'!N19+'C. Schedule 1C - Related Entity'!N19</f>
        <v>0</v>
      </c>
      <c r="O19" s="263">
        <f>'C. Schedule 1A - Employed'!O19</f>
        <v>0</v>
      </c>
      <c r="P19" s="264">
        <f>SUMIFS('C. Schedule 1A - Employed'!P:P,'C. Schedule 1A - Employed'!$D:$D,$D19)</f>
        <v>0</v>
      </c>
      <c r="Q19" s="264">
        <f>SUMIFS('C. Schedule 1B -Contracted'!O:O,'C. Schedule 1B -Contracted'!$D:$D,$D19)+SUMIFS('C. Schedule 1C - Related Entity'!O:O,'C. Schedule 1C - Related Entity'!$D:$D,$D19)</f>
        <v>0</v>
      </c>
      <c r="R19" s="264">
        <f>SUMIFS('C. Schedule 1A - Employed'!Q:Q,'C. Schedule 1A - Employed'!$D:$D,$D19)+SUMIFS('C. Schedule 1B -Contracted'!P:P,'C. Schedule 1B -Contracted'!$D:$D,$D19)+SUMIFS('C. Schedule 1C - Related Entity'!P:P,'C. Schedule 1C - Related Entity'!$D:$D,$D19)</f>
        <v>0</v>
      </c>
      <c r="S19" s="265">
        <f>SUMIFS('C. Schedule 1B -Contracted'!Q:Q,'C. Schedule 1B -Contracted'!$D:$D,$D19)+SUMIFS('C. Schedule 1C - Related Entity'!Q:Q,'C. Schedule 1C - Related Entity'!$D:$D,$D19)</f>
        <v>0</v>
      </c>
      <c r="T19" s="267">
        <f t="shared" si="0"/>
        <v>0</v>
      </c>
      <c r="U19" s="34"/>
      <c r="V19" s="1"/>
      <c r="W19" s="32"/>
      <c r="X19" s="44"/>
      <c r="Y19" s="44"/>
      <c r="Z19" s="44"/>
      <c r="AA19" s="44"/>
      <c r="AB19" s="44"/>
      <c r="AC19" s="44"/>
      <c r="AD19" s="44"/>
      <c r="AE19" s="44"/>
      <c r="AF19" s="44"/>
      <c r="AG19" s="44"/>
      <c r="AH19" s="45"/>
      <c r="AI19" s="45"/>
      <c r="AJ19" s="45"/>
      <c r="AK19" s="45"/>
      <c r="AL19" s="45"/>
      <c r="AM19" s="1"/>
      <c r="AN19" s="32"/>
      <c r="AO19" s="44"/>
      <c r="AP19" s="44"/>
      <c r="AQ19" s="44"/>
      <c r="AR19" s="44"/>
      <c r="AS19" s="44"/>
      <c r="AT19" s="44"/>
      <c r="AU19" s="44"/>
      <c r="AV19" s="44"/>
      <c r="AW19" s="45"/>
      <c r="AX19" s="45"/>
      <c r="AY19" s="45"/>
      <c r="AZ19" s="45"/>
      <c r="BA19" s="45"/>
      <c r="BB19" s="45"/>
      <c r="BC19" s="32"/>
      <c r="BD19" s="44"/>
      <c r="BE19" s="44"/>
      <c r="BF19" s="44"/>
      <c r="BG19" s="44"/>
      <c r="BH19" s="44"/>
      <c r="BI19" s="44"/>
      <c r="BJ19" s="44"/>
      <c r="BK19" s="44"/>
      <c r="BL19" s="44"/>
      <c r="BM19" s="44"/>
      <c r="BN19" s="34"/>
      <c r="BO19" s="34"/>
      <c r="BP19" s="34"/>
    </row>
    <row r="20" spans="2:68">
      <c r="B20" s="3">
        <f>'G. MGMA Specialty List'!A18</f>
        <v>13</v>
      </c>
      <c r="C20" s="3" t="str">
        <f>'G. MGMA Specialty List'!B18</f>
        <v>SS</v>
      </c>
      <c r="D20" s="74" t="str">
        <f>'G. MGMA Specialty List'!D18</f>
        <v>Dermatology: Mohs Surgery</v>
      </c>
      <c r="E20" s="65">
        <f>'C. Schedule 1A - Employed'!E20+'C. Schedule 1B -Contracted'!E20+'C. Schedule 1C - Related Entity'!E20</f>
        <v>0</v>
      </c>
      <c r="F20" s="65">
        <f>'C. Schedule 1A - Employed'!F20+'C. Schedule 1B -Contracted'!F20+'C. Schedule 1C - Related Entity'!F20</f>
        <v>0</v>
      </c>
      <c r="G20" s="65">
        <f>'C. Schedule 1A - Employed'!G20+'C. Schedule 1B -Contracted'!G20+'C. Schedule 1C - Related Entity'!G20</f>
        <v>0</v>
      </c>
      <c r="H20" s="65">
        <f>'C. Schedule 1A - Employed'!H20+'C. Schedule 1B -Contracted'!H20+'C. Schedule 1C - Related Entity'!H20</f>
        <v>0</v>
      </c>
      <c r="I20" s="65">
        <f>'C. Schedule 1A - Employed'!I20+'C. Schedule 1B -Contracted'!I20+'C. Schedule 1C - Related Entity'!I20</f>
        <v>0</v>
      </c>
      <c r="J20" s="65">
        <f>'C. Schedule 1A - Employed'!J20+'C. Schedule 1B -Contracted'!J20+'C. Schedule 1C - Related Entity'!J20</f>
        <v>0</v>
      </c>
      <c r="K20" s="65">
        <f>'C. Schedule 1A - Employed'!K20+'C. Schedule 1B -Contracted'!K20+'C. Schedule 1C - Related Entity'!K20</f>
        <v>0</v>
      </c>
      <c r="L20" s="65">
        <f>'C. Schedule 1A - Employed'!L20+'C. Schedule 1B -Contracted'!L20+'C. Schedule 1C - Related Entity'!L20</f>
        <v>0</v>
      </c>
      <c r="M20" s="65">
        <f>'C. Schedule 1A - Employed'!M20+'C. Schedule 1B -Contracted'!M20+'C. Schedule 1C - Related Entity'!M20</f>
        <v>0</v>
      </c>
      <c r="N20" s="65">
        <f>'C. Schedule 1A - Employed'!N20+'C. Schedule 1B -Contracted'!N20+'C. Schedule 1C - Related Entity'!N20</f>
        <v>0</v>
      </c>
      <c r="O20" s="263">
        <f>'C. Schedule 1A - Employed'!O20</f>
        <v>0</v>
      </c>
      <c r="P20" s="264">
        <f>SUMIFS('C. Schedule 1A - Employed'!P:P,'C. Schedule 1A - Employed'!$D:$D,$D20)</f>
        <v>0</v>
      </c>
      <c r="Q20" s="264">
        <f>SUMIFS('C. Schedule 1B -Contracted'!O:O,'C. Schedule 1B -Contracted'!$D:$D,$D20)+SUMIFS('C. Schedule 1C - Related Entity'!O:O,'C. Schedule 1C - Related Entity'!$D:$D,$D20)</f>
        <v>0</v>
      </c>
      <c r="R20" s="264">
        <f>SUMIFS('C. Schedule 1A - Employed'!Q:Q,'C. Schedule 1A - Employed'!$D:$D,$D20)+SUMIFS('C. Schedule 1B -Contracted'!P:P,'C. Schedule 1B -Contracted'!$D:$D,$D20)+SUMIFS('C. Schedule 1C - Related Entity'!P:P,'C. Schedule 1C - Related Entity'!$D:$D,$D20)</f>
        <v>0</v>
      </c>
      <c r="S20" s="265">
        <f>SUMIFS('C. Schedule 1B -Contracted'!Q:Q,'C. Schedule 1B -Contracted'!$D:$D,$D20)+SUMIFS('C. Schedule 1C - Related Entity'!Q:Q,'C. Schedule 1C - Related Entity'!$D:$D,$D20)</f>
        <v>0</v>
      </c>
      <c r="T20" s="267">
        <f t="shared" si="0"/>
        <v>0</v>
      </c>
      <c r="U20" s="34"/>
      <c r="V20" s="1"/>
      <c r="W20" s="32"/>
      <c r="X20" s="44"/>
      <c r="Y20" s="44"/>
      <c r="Z20" s="44"/>
      <c r="AA20" s="44"/>
      <c r="AB20" s="44"/>
      <c r="AC20" s="44"/>
      <c r="AD20" s="44"/>
      <c r="AE20" s="44"/>
      <c r="AF20" s="44"/>
      <c r="AG20" s="44"/>
      <c r="AH20" s="45"/>
      <c r="AI20" s="45"/>
      <c r="AJ20" s="45"/>
      <c r="AK20" s="45"/>
      <c r="AL20" s="45"/>
      <c r="AM20" s="1"/>
      <c r="AN20" s="32"/>
      <c r="AO20" s="44"/>
      <c r="AP20" s="44"/>
      <c r="AQ20" s="44"/>
      <c r="AR20" s="44"/>
      <c r="AS20" s="44"/>
      <c r="AT20" s="44"/>
      <c r="AU20" s="44"/>
      <c r="AV20" s="44"/>
      <c r="AW20" s="45"/>
      <c r="AX20" s="45"/>
      <c r="AY20" s="45"/>
      <c r="AZ20" s="45"/>
      <c r="BA20" s="45"/>
      <c r="BB20" s="45"/>
      <c r="BC20" s="32"/>
      <c r="BD20" s="44"/>
      <c r="BE20" s="44"/>
      <c r="BF20" s="44"/>
      <c r="BG20" s="44"/>
      <c r="BH20" s="44"/>
      <c r="BI20" s="44"/>
      <c r="BJ20" s="44"/>
      <c r="BK20" s="44"/>
      <c r="BL20" s="44"/>
      <c r="BM20" s="44"/>
      <c r="BN20" s="34"/>
      <c r="BO20" s="34"/>
      <c r="BP20" s="34"/>
    </row>
    <row r="21" spans="2:68">
      <c r="B21" s="3">
        <f>'G. MGMA Specialty List'!A19</f>
        <v>14</v>
      </c>
      <c r="C21" s="3" t="str">
        <f>'G. MGMA Specialty List'!B19</f>
        <v>NS</v>
      </c>
      <c r="D21" s="74" t="str">
        <f>'G. MGMA Specialty List'!D19</f>
        <v>Emergency Medicine</v>
      </c>
      <c r="E21" s="65">
        <f>'C. Schedule 1A - Employed'!E21+'C. Schedule 1B -Contracted'!E21+'C. Schedule 1C - Related Entity'!E21</f>
        <v>0</v>
      </c>
      <c r="F21" s="65">
        <f>'C. Schedule 1A - Employed'!F21+'C. Schedule 1B -Contracted'!F21+'C. Schedule 1C - Related Entity'!F21</f>
        <v>0</v>
      </c>
      <c r="G21" s="65">
        <f>'C. Schedule 1A - Employed'!G21+'C. Schedule 1B -Contracted'!G21+'C. Schedule 1C - Related Entity'!G21</f>
        <v>0</v>
      </c>
      <c r="H21" s="65">
        <f>'C. Schedule 1A - Employed'!H21+'C. Schedule 1B -Contracted'!H21+'C. Schedule 1C - Related Entity'!H21</f>
        <v>0</v>
      </c>
      <c r="I21" s="65">
        <f>'C. Schedule 1A - Employed'!I21+'C. Schedule 1B -Contracted'!I21+'C. Schedule 1C - Related Entity'!I21</f>
        <v>0</v>
      </c>
      <c r="J21" s="65">
        <f>'C. Schedule 1A - Employed'!J21+'C. Schedule 1B -Contracted'!J21+'C. Schedule 1C - Related Entity'!J21</f>
        <v>0</v>
      </c>
      <c r="K21" s="65">
        <f>'C. Schedule 1A - Employed'!K21+'C. Schedule 1B -Contracted'!K21+'C. Schedule 1C - Related Entity'!K21</f>
        <v>0</v>
      </c>
      <c r="L21" s="65">
        <f>'C. Schedule 1A - Employed'!L21+'C. Schedule 1B -Contracted'!L21+'C. Schedule 1C - Related Entity'!L21</f>
        <v>0</v>
      </c>
      <c r="M21" s="65">
        <f>'C. Schedule 1A - Employed'!M21+'C. Schedule 1B -Contracted'!M21+'C. Schedule 1C - Related Entity'!M21</f>
        <v>0</v>
      </c>
      <c r="N21" s="65">
        <f>'C. Schedule 1A - Employed'!N21+'C. Schedule 1B -Contracted'!N21+'C. Schedule 1C - Related Entity'!N21</f>
        <v>0</v>
      </c>
      <c r="O21" s="263">
        <f>'C. Schedule 1A - Employed'!O21</f>
        <v>0</v>
      </c>
      <c r="P21" s="264">
        <f>SUMIFS('C. Schedule 1A - Employed'!P:P,'C. Schedule 1A - Employed'!$D:$D,$D21)</f>
        <v>0</v>
      </c>
      <c r="Q21" s="264">
        <f>SUMIFS('C. Schedule 1B -Contracted'!O:O,'C. Schedule 1B -Contracted'!$D:$D,$D21)+SUMIFS('C. Schedule 1C - Related Entity'!O:O,'C. Schedule 1C - Related Entity'!$D:$D,$D21)</f>
        <v>0</v>
      </c>
      <c r="R21" s="264">
        <f>SUMIFS('C. Schedule 1A - Employed'!Q:Q,'C. Schedule 1A - Employed'!$D:$D,$D21)+SUMIFS('C. Schedule 1B -Contracted'!P:P,'C. Schedule 1B -Contracted'!$D:$D,$D21)+SUMIFS('C. Schedule 1C - Related Entity'!P:P,'C. Schedule 1C - Related Entity'!$D:$D,$D21)</f>
        <v>0</v>
      </c>
      <c r="S21" s="265">
        <f>SUMIFS('C. Schedule 1B -Contracted'!Q:Q,'C. Schedule 1B -Contracted'!$D:$D,$D21)+SUMIFS('C. Schedule 1C - Related Entity'!Q:Q,'C. Schedule 1C - Related Entity'!$D:$D,$D21)</f>
        <v>0</v>
      </c>
      <c r="T21" s="267">
        <f t="shared" si="0"/>
        <v>0</v>
      </c>
      <c r="U21" s="34"/>
      <c r="V21" s="1"/>
      <c r="W21" s="32"/>
      <c r="X21" s="44"/>
      <c r="Y21" s="44"/>
      <c r="Z21" s="44"/>
      <c r="AA21" s="44"/>
      <c r="AB21" s="44"/>
      <c r="AC21" s="44"/>
      <c r="AD21" s="44"/>
      <c r="AE21" s="44"/>
      <c r="AF21" s="44"/>
      <c r="AG21" s="44"/>
      <c r="AH21" s="45"/>
      <c r="AI21" s="45"/>
      <c r="AJ21" s="45"/>
      <c r="AK21" s="45"/>
      <c r="AL21" s="45"/>
      <c r="AM21" s="1"/>
      <c r="AN21" s="32"/>
      <c r="AO21" s="44"/>
      <c r="AP21" s="44"/>
      <c r="AQ21" s="44"/>
      <c r="AR21" s="44"/>
      <c r="AS21" s="44"/>
      <c r="AT21" s="44"/>
      <c r="AU21" s="44"/>
      <c r="AV21" s="44"/>
      <c r="AW21" s="45"/>
      <c r="AX21" s="45"/>
      <c r="AY21" s="45"/>
      <c r="AZ21" s="45"/>
      <c r="BA21" s="45"/>
      <c r="BB21" s="45"/>
      <c r="BC21" s="32"/>
      <c r="BD21" s="44"/>
      <c r="BE21" s="44"/>
      <c r="BF21" s="44"/>
      <c r="BG21" s="44"/>
      <c r="BH21" s="44"/>
      <c r="BI21" s="44"/>
      <c r="BJ21" s="44"/>
      <c r="BK21" s="44"/>
      <c r="BL21" s="44"/>
      <c r="BM21" s="44"/>
      <c r="BN21" s="34"/>
      <c r="BO21" s="34"/>
      <c r="BP21" s="34"/>
    </row>
    <row r="22" spans="2:68">
      <c r="B22" s="3">
        <f>'G. MGMA Specialty List'!A20</f>
        <v>15</v>
      </c>
      <c r="C22" s="3" t="str">
        <f>'G. MGMA Specialty List'!B20</f>
        <v>NS</v>
      </c>
      <c r="D22" s="74" t="str">
        <f>'G. MGMA Specialty List'!D20</f>
        <v>Endocrinology/Metabolism</v>
      </c>
      <c r="E22" s="65">
        <f>'C. Schedule 1A - Employed'!E22+'C. Schedule 1B -Contracted'!E22+'C. Schedule 1C - Related Entity'!E22</f>
        <v>0</v>
      </c>
      <c r="F22" s="65">
        <f>'C. Schedule 1A - Employed'!F22+'C. Schedule 1B -Contracted'!F22+'C. Schedule 1C - Related Entity'!F22</f>
        <v>0</v>
      </c>
      <c r="G22" s="65">
        <f>'C. Schedule 1A - Employed'!G22+'C. Schedule 1B -Contracted'!G22+'C. Schedule 1C - Related Entity'!G22</f>
        <v>0</v>
      </c>
      <c r="H22" s="65">
        <f>'C. Schedule 1A - Employed'!H22+'C. Schedule 1B -Contracted'!H22+'C. Schedule 1C - Related Entity'!H22</f>
        <v>0</v>
      </c>
      <c r="I22" s="65">
        <f>'C. Schedule 1A - Employed'!I22+'C. Schedule 1B -Contracted'!I22+'C. Schedule 1C - Related Entity'!I22</f>
        <v>0</v>
      </c>
      <c r="J22" s="65">
        <f>'C. Schedule 1A - Employed'!J22+'C. Schedule 1B -Contracted'!J22+'C. Schedule 1C - Related Entity'!J22</f>
        <v>0</v>
      </c>
      <c r="K22" s="65">
        <f>'C. Schedule 1A - Employed'!K22+'C. Schedule 1B -Contracted'!K22+'C. Schedule 1C - Related Entity'!K22</f>
        <v>0</v>
      </c>
      <c r="L22" s="65">
        <f>'C. Schedule 1A - Employed'!L22+'C. Schedule 1B -Contracted'!L22+'C. Schedule 1C - Related Entity'!L22</f>
        <v>0</v>
      </c>
      <c r="M22" s="65">
        <f>'C. Schedule 1A - Employed'!M22+'C. Schedule 1B -Contracted'!M22+'C. Schedule 1C - Related Entity'!M22</f>
        <v>0</v>
      </c>
      <c r="N22" s="65">
        <f>'C. Schedule 1A - Employed'!N22+'C. Schedule 1B -Contracted'!N22+'C. Schedule 1C - Related Entity'!N22</f>
        <v>0</v>
      </c>
      <c r="O22" s="263">
        <f>'C. Schedule 1A - Employed'!O22</f>
        <v>0</v>
      </c>
      <c r="P22" s="264">
        <f>SUMIFS('C. Schedule 1A - Employed'!P:P,'C. Schedule 1A - Employed'!$D:$D,$D22)</f>
        <v>0</v>
      </c>
      <c r="Q22" s="264">
        <f>SUMIFS('C. Schedule 1B -Contracted'!O:O,'C. Schedule 1B -Contracted'!$D:$D,$D22)+SUMIFS('C. Schedule 1C - Related Entity'!O:O,'C. Schedule 1C - Related Entity'!$D:$D,$D22)</f>
        <v>0</v>
      </c>
      <c r="R22" s="264">
        <f>SUMIFS('C. Schedule 1A - Employed'!Q:Q,'C. Schedule 1A - Employed'!$D:$D,$D22)+SUMIFS('C. Schedule 1B -Contracted'!P:P,'C. Schedule 1B -Contracted'!$D:$D,$D22)+SUMIFS('C. Schedule 1C - Related Entity'!P:P,'C. Schedule 1C - Related Entity'!$D:$D,$D22)</f>
        <v>0</v>
      </c>
      <c r="S22" s="265">
        <f>SUMIFS('C. Schedule 1B -Contracted'!Q:Q,'C. Schedule 1B -Contracted'!$D:$D,$D22)+SUMIFS('C. Schedule 1C - Related Entity'!Q:Q,'C. Schedule 1C - Related Entity'!$D:$D,$D22)</f>
        <v>0</v>
      </c>
      <c r="T22" s="267">
        <f t="shared" si="0"/>
        <v>0</v>
      </c>
      <c r="U22" s="34"/>
      <c r="V22" s="1"/>
      <c r="W22" s="32"/>
      <c r="X22" s="44"/>
      <c r="Y22" s="44"/>
      <c r="Z22" s="44"/>
      <c r="AA22" s="44"/>
      <c r="AB22" s="44"/>
      <c r="AC22" s="44"/>
      <c r="AD22" s="44"/>
      <c r="AE22" s="44"/>
      <c r="AF22" s="44"/>
      <c r="AG22" s="44"/>
      <c r="AH22" s="45"/>
      <c r="AI22" s="45"/>
      <c r="AJ22" s="45"/>
      <c r="AK22" s="45"/>
      <c r="AL22" s="45"/>
      <c r="AM22" s="1"/>
      <c r="AN22" s="32"/>
      <c r="AO22" s="44"/>
      <c r="AP22" s="44"/>
      <c r="AQ22" s="44"/>
      <c r="AR22" s="44"/>
      <c r="AS22" s="44"/>
      <c r="AT22" s="44"/>
      <c r="AU22" s="44"/>
      <c r="AV22" s="44"/>
      <c r="AW22" s="45"/>
      <c r="AX22" s="45"/>
      <c r="AY22" s="45"/>
      <c r="AZ22" s="45"/>
      <c r="BA22" s="45"/>
      <c r="BB22" s="45"/>
      <c r="BC22" s="32"/>
      <c r="BD22" s="44"/>
      <c r="BE22" s="44"/>
      <c r="BF22" s="44"/>
      <c r="BG22" s="44"/>
      <c r="BH22" s="44"/>
      <c r="BI22" s="44"/>
      <c r="BJ22" s="44"/>
      <c r="BK22" s="44"/>
      <c r="BL22" s="44"/>
      <c r="BM22" s="44"/>
      <c r="BN22" s="34"/>
      <c r="BO22" s="34"/>
      <c r="BP22" s="34"/>
    </row>
    <row r="23" spans="2:68">
      <c r="B23" s="3">
        <f>'G. MGMA Specialty List'!A21</f>
        <v>16</v>
      </c>
      <c r="C23" s="3" t="str">
        <f>'G. MGMA Specialty List'!B21</f>
        <v>PC</v>
      </c>
      <c r="D23" s="74" t="str">
        <f>'G. MGMA Specialty List'!D21</f>
        <v>Family Medicine (with OB)</v>
      </c>
      <c r="E23" s="65">
        <f>'C. Schedule 1A - Employed'!E23+'C. Schedule 1B -Contracted'!E23+'C. Schedule 1C - Related Entity'!E23</f>
        <v>0</v>
      </c>
      <c r="F23" s="65">
        <f>'C. Schedule 1A - Employed'!F23+'C. Schedule 1B -Contracted'!F23+'C. Schedule 1C - Related Entity'!F23</f>
        <v>0</v>
      </c>
      <c r="G23" s="65">
        <f>'C. Schedule 1A - Employed'!G23+'C. Schedule 1B -Contracted'!G23+'C. Schedule 1C - Related Entity'!G23</f>
        <v>0</v>
      </c>
      <c r="H23" s="65">
        <f>'C. Schedule 1A - Employed'!H23+'C. Schedule 1B -Contracted'!H23+'C. Schedule 1C - Related Entity'!H23</f>
        <v>0</v>
      </c>
      <c r="I23" s="65">
        <f>'C. Schedule 1A - Employed'!I23+'C. Schedule 1B -Contracted'!I23+'C. Schedule 1C - Related Entity'!I23</f>
        <v>0</v>
      </c>
      <c r="J23" s="65">
        <f>'C. Schedule 1A - Employed'!J23+'C. Schedule 1B -Contracted'!J23+'C. Schedule 1C - Related Entity'!J23</f>
        <v>0</v>
      </c>
      <c r="K23" s="65">
        <f>'C. Schedule 1A - Employed'!K23+'C. Schedule 1B -Contracted'!K23+'C. Schedule 1C - Related Entity'!K23</f>
        <v>0</v>
      </c>
      <c r="L23" s="65">
        <f>'C. Schedule 1A - Employed'!L23+'C. Schedule 1B -Contracted'!L23+'C. Schedule 1C - Related Entity'!L23</f>
        <v>0</v>
      </c>
      <c r="M23" s="65">
        <f>'C. Schedule 1A - Employed'!M23+'C. Schedule 1B -Contracted'!M23+'C. Schedule 1C - Related Entity'!M23</f>
        <v>0</v>
      </c>
      <c r="N23" s="65">
        <f>'C. Schedule 1A - Employed'!N23+'C. Schedule 1B -Contracted'!N23+'C. Schedule 1C - Related Entity'!N23</f>
        <v>0</v>
      </c>
      <c r="O23" s="263">
        <f>'C. Schedule 1A - Employed'!O23</f>
        <v>0</v>
      </c>
      <c r="P23" s="264">
        <f>SUMIFS('C. Schedule 1A - Employed'!P:P,'C. Schedule 1A - Employed'!$D:$D,$D23)</f>
        <v>0</v>
      </c>
      <c r="Q23" s="264">
        <f>SUMIFS('C. Schedule 1B -Contracted'!O:O,'C. Schedule 1B -Contracted'!$D:$D,$D23)+SUMIFS('C. Schedule 1C - Related Entity'!O:O,'C. Schedule 1C - Related Entity'!$D:$D,$D23)</f>
        <v>0</v>
      </c>
      <c r="R23" s="264">
        <f>SUMIFS('C. Schedule 1A - Employed'!Q:Q,'C. Schedule 1A - Employed'!$D:$D,$D23)+SUMIFS('C. Schedule 1B -Contracted'!P:P,'C. Schedule 1B -Contracted'!$D:$D,$D23)+SUMIFS('C. Schedule 1C - Related Entity'!P:P,'C. Schedule 1C - Related Entity'!$D:$D,$D23)</f>
        <v>0</v>
      </c>
      <c r="S23" s="265">
        <f>SUMIFS('C. Schedule 1B -Contracted'!Q:Q,'C. Schedule 1B -Contracted'!$D:$D,$D23)+SUMIFS('C. Schedule 1C - Related Entity'!Q:Q,'C. Schedule 1C - Related Entity'!$D:$D,$D23)</f>
        <v>0</v>
      </c>
      <c r="T23" s="267">
        <f t="shared" si="0"/>
        <v>0</v>
      </c>
      <c r="U23" s="34"/>
      <c r="V23" s="1"/>
      <c r="W23" s="32"/>
      <c r="X23" s="44"/>
      <c r="Y23" s="44"/>
      <c r="Z23" s="44"/>
      <c r="AA23" s="44"/>
      <c r="AB23" s="44"/>
      <c r="AC23" s="44"/>
      <c r="AD23" s="44"/>
      <c r="AE23" s="44"/>
      <c r="AF23" s="44"/>
      <c r="AG23" s="44"/>
      <c r="AH23" s="45"/>
      <c r="AI23" s="45"/>
      <c r="AJ23" s="45"/>
      <c r="AK23" s="45"/>
      <c r="AL23" s="45"/>
      <c r="AM23" s="1"/>
      <c r="AN23" s="32"/>
      <c r="AO23" s="44"/>
      <c r="AP23" s="44"/>
      <c r="AQ23" s="44"/>
      <c r="AR23" s="44"/>
      <c r="AS23" s="44"/>
      <c r="AT23" s="44"/>
      <c r="AU23" s="44"/>
      <c r="AV23" s="44"/>
      <c r="AW23" s="45"/>
      <c r="AX23" s="45"/>
      <c r="AY23" s="45"/>
      <c r="AZ23" s="45"/>
      <c r="BA23" s="45"/>
      <c r="BB23" s="45"/>
      <c r="BC23" s="32"/>
      <c r="BD23" s="44"/>
      <c r="BE23" s="44"/>
      <c r="BF23" s="44"/>
      <c r="BG23" s="44"/>
      <c r="BH23" s="44"/>
      <c r="BI23" s="44"/>
      <c r="BJ23" s="44"/>
      <c r="BK23" s="44"/>
      <c r="BL23" s="44"/>
      <c r="BM23" s="44"/>
      <c r="BN23" s="34"/>
      <c r="BO23" s="34"/>
      <c r="BP23" s="34"/>
    </row>
    <row r="24" spans="2:68">
      <c r="B24" s="3">
        <f>'G. MGMA Specialty List'!A22</f>
        <v>17</v>
      </c>
      <c r="C24" s="3" t="str">
        <f>'G. MGMA Specialty List'!B22</f>
        <v>PC</v>
      </c>
      <c r="D24" s="74" t="str">
        <f>'G. MGMA Specialty List'!D22</f>
        <v>Family Medicine (without OB)</v>
      </c>
      <c r="E24" s="65">
        <f>'C. Schedule 1A - Employed'!E24+'C. Schedule 1B -Contracted'!E24+'C. Schedule 1C - Related Entity'!E24</f>
        <v>0</v>
      </c>
      <c r="F24" s="65">
        <f>'C. Schedule 1A - Employed'!F24+'C. Schedule 1B -Contracted'!F24+'C. Schedule 1C - Related Entity'!F24</f>
        <v>0</v>
      </c>
      <c r="G24" s="65">
        <f>'C. Schedule 1A - Employed'!G24+'C. Schedule 1B -Contracted'!G24+'C. Schedule 1C - Related Entity'!G24</f>
        <v>0</v>
      </c>
      <c r="H24" s="65">
        <f>'C. Schedule 1A - Employed'!H24+'C. Schedule 1B -Contracted'!H24+'C. Schedule 1C - Related Entity'!H24</f>
        <v>0</v>
      </c>
      <c r="I24" s="65">
        <f>'C. Schedule 1A - Employed'!I24+'C. Schedule 1B -Contracted'!I24+'C. Schedule 1C - Related Entity'!I24</f>
        <v>0</v>
      </c>
      <c r="J24" s="65">
        <f>'C. Schedule 1A - Employed'!J24+'C. Schedule 1B -Contracted'!J24+'C. Schedule 1C - Related Entity'!J24</f>
        <v>0</v>
      </c>
      <c r="K24" s="65">
        <f>'C. Schedule 1A - Employed'!K24+'C. Schedule 1B -Contracted'!K24+'C. Schedule 1C - Related Entity'!K24</f>
        <v>0</v>
      </c>
      <c r="L24" s="65">
        <f>'C. Schedule 1A - Employed'!L24+'C. Schedule 1B -Contracted'!L24+'C. Schedule 1C - Related Entity'!L24</f>
        <v>0</v>
      </c>
      <c r="M24" s="65">
        <f>'C. Schedule 1A - Employed'!M24+'C. Schedule 1B -Contracted'!M24+'C. Schedule 1C - Related Entity'!M24</f>
        <v>0</v>
      </c>
      <c r="N24" s="65">
        <f>'C. Schedule 1A - Employed'!N24+'C. Schedule 1B -Contracted'!N24+'C. Schedule 1C - Related Entity'!N24</f>
        <v>0</v>
      </c>
      <c r="O24" s="263">
        <f>'C. Schedule 1A - Employed'!O24</f>
        <v>0</v>
      </c>
      <c r="P24" s="264">
        <f>SUMIFS('C. Schedule 1A - Employed'!P:P,'C. Schedule 1A - Employed'!$D:$D,$D24)</f>
        <v>0</v>
      </c>
      <c r="Q24" s="264">
        <f>SUMIFS('C. Schedule 1B -Contracted'!O:O,'C. Schedule 1B -Contracted'!$D:$D,$D24)+SUMIFS('C. Schedule 1C - Related Entity'!O:O,'C. Schedule 1C - Related Entity'!$D:$D,$D24)</f>
        <v>0</v>
      </c>
      <c r="R24" s="264">
        <f>SUMIFS('C. Schedule 1A - Employed'!Q:Q,'C. Schedule 1A - Employed'!$D:$D,$D24)+SUMIFS('C. Schedule 1B -Contracted'!P:P,'C. Schedule 1B -Contracted'!$D:$D,$D24)+SUMIFS('C. Schedule 1C - Related Entity'!P:P,'C. Schedule 1C - Related Entity'!$D:$D,$D24)</f>
        <v>0</v>
      </c>
      <c r="S24" s="265">
        <f>SUMIFS('C. Schedule 1B -Contracted'!Q:Q,'C. Schedule 1B -Contracted'!$D:$D,$D24)+SUMIFS('C. Schedule 1C - Related Entity'!Q:Q,'C. Schedule 1C - Related Entity'!$D:$D,$D24)</f>
        <v>0</v>
      </c>
      <c r="T24" s="267">
        <f t="shared" si="0"/>
        <v>0</v>
      </c>
      <c r="U24" s="34"/>
      <c r="V24" s="1"/>
      <c r="W24" s="32"/>
      <c r="X24" s="44"/>
      <c r="Y24" s="44"/>
      <c r="Z24" s="44"/>
      <c r="AA24" s="44"/>
      <c r="AB24" s="44"/>
      <c r="AC24" s="44"/>
      <c r="AD24" s="44"/>
      <c r="AE24" s="44"/>
      <c r="AF24" s="44"/>
      <c r="AG24" s="44"/>
      <c r="AH24" s="45"/>
      <c r="AI24" s="45"/>
      <c r="AJ24" s="45"/>
      <c r="AK24" s="45"/>
      <c r="AL24" s="45"/>
      <c r="AM24" s="1"/>
      <c r="AN24" s="32"/>
      <c r="AO24" s="44"/>
      <c r="AP24" s="44"/>
      <c r="AQ24" s="44"/>
      <c r="AR24" s="44"/>
      <c r="AS24" s="44"/>
      <c r="AT24" s="44"/>
      <c r="AU24" s="44"/>
      <c r="AV24" s="44"/>
      <c r="AW24" s="45"/>
      <c r="AX24" s="45"/>
      <c r="AY24" s="45"/>
      <c r="AZ24" s="45"/>
      <c r="BA24" s="45"/>
      <c r="BB24" s="45"/>
      <c r="BC24" s="32"/>
      <c r="BD24" s="44"/>
      <c r="BE24" s="44"/>
      <c r="BF24" s="44"/>
      <c r="BG24" s="44"/>
      <c r="BH24" s="44"/>
      <c r="BI24" s="44"/>
      <c r="BJ24" s="44"/>
      <c r="BK24" s="44"/>
      <c r="BL24" s="44"/>
      <c r="BM24" s="44"/>
      <c r="BN24" s="34"/>
      <c r="BO24" s="34"/>
      <c r="BP24" s="34"/>
    </row>
    <row r="25" spans="2:68">
      <c r="B25" s="3">
        <f>'G. MGMA Specialty List'!A23</f>
        <v>18</v>
      </c>
      <c r="C25" s="3" t="str">
        <f>'G. MGMA Specialty List'!B23</f>
        <v>PC</v>
      </c>
      <c r="D25" s="74" t="str">
        <f>'G. MGMA Specialty List'!D23</f>
        <v>Family Medicine: Ambulatory Only (No Inpatient Work)</v>
      </c>
      <c r="E25" s="65">
        <f>'C. Schedule 1A - Employed'!E25+'C. Schedule 1B -Contracted'!E25+'C. Schedule 1C - Related Entity'!E25</f>
        <v>0</v>
      </c>
      <c r="F25" s="65">
        <f>'C. Schedule 1A - Employed'!F25+'C. Schedule 1B -Contracted'!F25+'C. Schedule 1C - Related Entity'!F25</f>
        <v>0</v>
      </c>
      <c r="G25" s="65">
        <f>'C. Schedule 1A - Employed'!G25+'C. Schedule 1B -Contracted'!G25+'C. Schedule 1C - Related Entity'!G25</f>
        <v>0</v>
      </c>
      <c r="H25" s="65">
        <f>'C. Schedule 1A - Employed'!H25+'C. Schedule 1B -Contracted'!H25+'C. Schedule 1C - Related Entity'!H25</f>
        <v>0</v>
      </c>
      <c r="I25" s="65">
        <f>'C. Schedule 1A - Employed'!I25+'C. Schedule 1B -Contracted'!I25+'C. Schedule 1C - Related Entity'!I25</f>
        <v>0</v>
      </c>
      <c r="J25" s="65">
        <f>'C. Schedule 1A - Employed'!J25+'C. Schedule 1B -Contracted'!J25+'C. Schedule 1C - Related Entity'!J25</f>
        <v>0</v>
      </c>
      <c r="K25" s="65">
        <f>'C. Schedule 1A - Employed'!K25+'C. Schedule 1B -Contracted'!K25+'C. Schedule 1C - Related Entity'!K25</f>
        <v>0</v>
      </c>
      <c r="L25" s="65">
        <f>'C. Schedule 1A - Employed'!L25+'C. Schedule 1B -Contracted'!L25+'C. Schedule 1C - Related Entity'!L25</f>
        <v>0</v>
      </c>
      <c r="M25" s="65">
        <f>'C. Schedule 1A - Employed'!M25+'C. Schedule 1B -Contracted'!M25+'C. Schedule 1C - Related Entity'!M25</f>
        <v>0</v>
      </c>
      <c r="N25" s="65">
        <f>'C. Schedule 1A - Employed'!N25+'C. Schedule 1B -Contracted'!N25+'C. Schedule 1C - Related Entity'!N25</f>
        <v>0</v>
      </c>
      <c r="O25" s="263">
        <f>'C. Schedule 1A - Employed'!O25</f>
        <v>0</v>
      </c>
      <c r="P25" s="264">
        <f>SUMIFS('C. Schedule 1A - Employed'!P:P,'C. Schedule 1A - Employed'!$D:$D,$D25)</f>
        <v>0</v>
      </c>
      <c r="Q25" s="264">
        <f>SUMIFS('C. Schedule 1B -Contracted'!O:O,'C. Schedule 1B -Contracted'!$D:$D,$D25)+SUMIFS('C. Schedule 1C - Related Entity'!O:O,'C. Schedule 1C - Related Entity'!$D:$D,$D25)</f>
        <v>0</v>
      </c>
      <c r="R25" s="264">
        <f>SUMIFS('C. Schedule 1A - Employed'!Q:Q,'C. Schedule 1A - Employed'!$D:$D,$D25)+SUMIFS('C. Schedule 1B -Contracted'!P:P,'C. Schedule 1B -Contracted'!$D:$D,$D25)+SUMIFS('C. Schedule 1C - Related Entity'!P:P,'C. Schedule 1C - Related Entity'!$D:$D,$D25)</f>
        <v>0</v>
      </c>
      <c r="S25" s="265">
        <f>SUMIFS('C. Schedule 1B -Contracted'!Q:Q,'C. Schedule 1B -Contracted'!$D:$D,$D25)+SUMIFS('C. Schedule 1C - Related Entity'!Q:Q,'C. Schedule 1C - Related Entity'!$D:$D,$D25)</f>
        <v>0</v>
      </c>
      <c r="T25" s="267">
        <f t="shared" si="0"/>
        <v>0</v>
      </c>
      <c r="U25" s="34"/>
      <c r="V25" s="1"/>
      <c r="W25" s="32"/>
      <c r="X25" s="44"/>
      <c r="Y25" s="44"/>
      <c r="Z25" s="44"/>
      <c r="AA25" s="44"/>
      <c r="AB25" s="44"/>
      <c r="AC25" s="44"/>
      <c r="AD25" s="44"/>
      <c r="AE25" s="44"/>
      <c r="AF25" s="44"/>
      <c r="AG25" s="44"/>
      <c r="AH25" s="45"/>
      <c r="AI25" s="45"/>
      <c r="AJ25" s="45"/>
      <c r="AK25" s="45"/>
      <c r="AL25" s="45"/>
      <c r="AM25" s="1"/>
      <c r="AN25" s="32"/>
      <c r="AO25" s="44"/>
      <c r="AP25" s="44"/>
      <c r="AQ25" s="44"/>
      <c r="AR25" s="44"/>
      <c r="AS25" s="44"/>
      <c r="AT25" s="44"/>
      <c r="AU25" s="44"/>
      <c r="AV25" s="44"/>
      <c r="AW25" s="45"/>
      <c r="AX25" s="45"/>
      <c r="AY25" s="45"/>
      <c r="AZ25" s="45"/>
      <c r="BA25" s="45"/>
      <c r="BB25" s="45"/>
      <c r="BC25" s="32"/>
      <c r="BD25" s="44"/>
      <c r="BE25" s="44"/>
      <c r="BF25" s="44"/>
      <c r="BG25" s="44"/>
      <c r="BH25" s="44"/>
      <c r="BI25" s="44"/>
      <c r="BJ25" s="44"/>
      <c r="BK25" s="44"/>
      <c r="BL25" s="44"/>
      <c r="BM25" s="44"/>
      <c r="BN25" s="34"/>
      <c r="BO25" s="34"/>
      <c r="BP25" s="34"/>
    </row>
    <row r="26" spans="2:68">
      <c r="B26" s="3">
        <f>'G. MGMA Specialty List'!A24</f>
        <v>19</v>
      </c>
      <c r="C26" s="3" t="str">
        <f>'G. MGMA Specialty List'!B24</f>
        <v>PC</v>
      </c>
      <c r="D26" s="74" t="str">
        <f>'G. MGMA Specialty List'!D24</f>
        <v>Family Medicine: Sports Medicine</v>
      </c>
      <c r="E26" s="65">
        <f>'C. Schedule 1A - Employed'!E26+'C. Schedule 1B -Contracted'!E26+'C. Schedule 1C - Related Entity'!E26</f>
        <v>0</v>
      </c>
      <c r="F26" s="65">
        <f>'C. Schedule 1A - Employed'!F26+'C. Schedule 1B -Contracted'!F26+'C. Schedule 1C - Related Entity'!F26</f>
        <v>0</v>
      </c>
      <c r="G26" s="65">
        <f>'C. Schedule 1A - Employed'!G26+'C. Schedule 1B -Contracted'!G26+'C. Schedule 1C - Related Entity'!G26</f>
        <v>0</v>
      </c>
      <c r="H26" s="65">
        <f>'C. Schedule 1A - Employed'!H26+'C. Schedule 1B -Contracted'!H26+'C. Schedule 1C - Related Entity'!H26</f>
        <v>0</v>
      </c>
      <c r="I26" s="65">
        <f>'C. Schedule 1A - Employed'!I26+'C. Schedule 1B -Contracted'!I26+'C. Schedule 1C - Related Entity'!I26</f>
        <v>0</v>
      </c>
      <c r="J26" s="65">
        <f>'C. Schedule 1A - Employed'!J26+'C. Schedule 1B -Contracted'!J26+'C. Schedule 1C - Related Entity'!J26</f>
        <v>0</v>
      </c>
      <c r="K26" s="65">
        <f>'C. Schedule 1A - Employed'!K26+'C. Schedule 1B -Contracted'!K26+'C. Schedule 1C - Related Entity'!K26</f>
        <v>0</v>
      </c>
      <c r="L26" s="65">
        <f>'C. Schedule 1A - Employed'!L26+'C. Schedule 1B -Contracted'!L26+'C. Schedule 1C - Related Entity'!L26</f>
        <v>0</v>
      </c>
      <c r="M26" s="65">
        <f>'C. Schedule 1A - Employed'!M26+'C. Schedule 1B -Contracted'!M26+'C. Schedule 1C - Related Entity'!M26</f>
        <v>0</v>
      </c>
      <c r="N26" s="65">
        <f>'C. Schedule 1A - Employed'!N26+'C. Schedule 1B -Contracted'!N26+'C. Schedule 1C - Related Entity'!N26</f>
        <v>0</v>
      </c>
      <c r="O26" s="263">
        <f>'C. Schedule 1A - Employed'!O26</f>
        <v>0</v>
      </c>
      <c r="P26" s="264">
        <f>SUMIFS('C. Schedule 1A - Employed'!P:P,'C. Schedule 1A - Employed'!$D:$D,$D26)</f>
        <v>0</v>
      </c>
      <c r="Q26" s="264">
        <f>SUMIFS('C. Schedule 1B -Contracted'!O:O,'C. Schedule 1B -Contracted'!$D:$D,$D26)+SUMIFS('C. Schedule 1C - Related Entity'!O:O,'C. Schedule 1C - Related Entity'!$D:$D,$D26)</f>
        <v>0</v>
      </c>
      <c r="R26" s="264">
        <f>SUMIFS('C. Schedule 1A - Employed'!Q:Q,'C. Schedule 1A - Employed'!$D:$D,$D26)+SUMIFS('C. Schedule 1B -Contracted'!P:P,'C. Schedule 1B -Contracted'!$D:$D,$D26)+SUMIFS('C. Schedule 1C - Related Entity'!P:P,'C. Schedule 1C - Related Entity'!$D:$D,$D26)</f>
        <v>0</v>
      </c>
      <c r="S26" s="265">
        <f>SUMIFS('C. Schedule 1B -Contracted'!Q:Q,'C. Schedule 1B -Contracted'!$D:$D,$D26)+SUMIFS('C. Schedule 1C - Related Entity'!Q:Q,'C. Schedule 1C - Related Entity'!$D:$D,$D26)</f>
        <v>0</v>
      </c>
      <c r="T26" s="267">
        <f t="shared" si="0"/>
        <v>0</v>
      </c>
      <c r="U26" s="34"/>
      <c r="V26" s="1"/>
      <c r="W26" s="32"/>
      <c r="X26" s="44"/>
      <c r="Y26" s="44"/>
      <c r="Z26" s="44"/>
      <c r="AA26" s="44"/>
      <c r="AB26" s="44"/>
      <c r="AC26" s="44"/>
      <c r="AD26" s="44"/>
      <c r="AE26" s="44"/>
      <c r="AF26" s="44"/>
      <c r="AG26" s="44"/>
      <c r="AH26" s="45"/>
      <c r="AI26" s="45"/>
      <c r="AJ26" s="45"/>
      <c r="AK26" s="45"/>
      <c r="AL26" s="45"/>
      <c r="AM26" s="1"/>
      <c r="AN26" s="32"/>
      <c r="AO26" s="44"/>
      <c r="AP26" s="44"/>
      <c r="AQ26" s="44"/>
      <c r="AR26" s="44"/>
      <c r="AS26" s="44"/>
      <c r="AT26" s="44"/>
      <c r="AU26" s="44"/>
      <c r="AV26" s="44"/>
      <c r="AW26" s="45"/>
      <c r="AX26" s="45"/>
      <c r="AY26" s="45"/>
      <c r="AZ26" s="45"/>
      <c r="BA26" s="45"/>
      <c r="BB26" s="45"/>
      <c r="BC26" s="32"/>
      <c r="BD26" s="44"/>
      <c r="BE26" s="44"/>
      <c r="BF26" s="44"/>
      <c r="BG26" s="44"/>
      <c r="BH26" s="44"/>
      <c r="BI26" s="44"/>
      <c r="BJ26" s="44"/>
      <c r="BK26" s="44"/>
      <c r="BL26" s="44"/>
      <c r="BM26" s="44"/>
      <c r="BN26" s="34"/>
      <c r="BO26" s="34"/>
      <c r="BP26" s="34"/>
    </row>
    <row r="27" spans="2:68">
      <c r="B27" s="3">
        <f>'G. MGMA Specialty List'!A25</f>
        <v>20</v>
      </c>
      <c r="C27" s="3" t="str">
        <f>'G. MGMA Specialty List'!B25</f>
        <v>PC</v>
      </c>
      <c r="D27" s="74" t="str">
        <f>'G. MGMA Specialty List'!D25</f>
        <v>Family Medicine: Urgent Care</v>
      </c>
      <c r="E27" s="65">
        <f>'C. Schedule 1A - Employed'!E27+'C. Schedule 1B -Contracted'!E27+'C. Schedule 1C - Related Entity'!E27</f>
        <v>0</v>
      </c>
      <c r="F27" s="65">
        <f>'C. Schedule 1A - Employed'!F27+'C. Schedule 1B -Contracted'!F27+'C. Schedule 1C - Related Entity'!F27</f>
        <v>0</v>
      </c>
      <c r="G27" s="65">
        <f>'C. Schedule 1A - Employed'!G27+'C. Schedule 1B -Contracted'!G27+'C. Schedule 1C - Related Entity'!G27</f>
        <v>0</v>
      </c>
      <c r="H27" s="65">
        <f>'C. Schedule 1A - Employed'!H27+'C. Schedule 1B -Contracted'!H27+'C. Schedule 1C - Related Entity'!H27</f>
        <v>0</v>
      </c>
      <c r="I27" s="65">
        <f>'C. Schedule 1A - Employed'!I27+'C. Schedule 1B -Contracted'!I27+'C. Schedule 1C - Related Entity'!I27</f>
        <v>0</v>
      </c>
      <c r="J27" s="65">
        <f>'C. Schedule 1A - Employed'!J27+'C. Schedule 1B -Contracted'!J27+'C. Schedule 1C - Related Entity'!J27</f>
        <v>0</v>
      </c>
      <c r="K27" s="65">
        <f>'C. Schedule 1A - Employed'!K27+'C. Schedule 1B -Contracted'!K27+'C. Schedule 1C - Related Entity'!K27</f>
        <v>0</v>
      </c>
      <c r="L27" s="65">
        <f>'C. Schedule 1A - Employed'!L27+'C. Schedule 1B -Contracted'!L27+'C. Schedule 1C - Related Entity'!L27</f>
        <v>0</v>
      </c>
      <c r="M27" s="65">
        <f>'C. Schedule 1A - Employed'!M27+'C. Schedule 1B -Contracted'!M27+'C. Schedule 1C - Related Entity'!M27</f>
        <v>0</v>
      </c>
      <c r="N27" s="65">
        <f>'C. Schedule 1A - Employed'!N27+'C. Schedule 1B -Contracted'!N27+'C. Schedule 1C - Related Entity'!N27</f>
        <v>0</v>
      </c>
      <c r="O27" s="263">
        <f>'C. Schedule 1A - Employed'!O27</f>
        <v>0</v>
      </c>
      <c r="P27" s="264">
        <f>SUMIFS('C. Schedule 1A - Employed'!P:P,'C. Schedule 1A - Employed'!$D:$D,$D27)</f>
        <v>0</v>
      </c>
      <c r="Q27" s="264">
        <f>SUMIFS('C. Schedule 1B -Contracted'!O:O,'C. Schedule 1B -Contracted'!$D:$D,$D27)+SUMIFS('C. Schedule 1C - Related Entity'!O:O,'C. Schedule 1C - Related Entity'!$D:$D,$D27)</f>
        <v>0</v>
      </c>
      <c r="R27" s="264">
        <f>SUMIFS('C. Schedule 1A - Employed'!Q:Q,'C. Schedule 1A - Employed'!$D:$D,$D27)+SUMIFS('C. Schedule 1B -Contracted'!P:P,'C. Schedule 1B -Contracted'!$D:$D,$D27)+SUMIFS('C. Schedule 1C - Related Entity'!P:P,'C. Schedule 1C - Related Entity'!$D:$D,$D27)</f>
        <v>0</v>
      </c>
      <c r="S27" s="265">
        <f>SUMIFS('C. Schedule 1B -Contracted'!Q:Q,'C. Schedule 1B -Contracted'!$D:$D,$D27)+SUMIFS('C. Schedule 1C - Related Entity'!Q:Q,'C. Schedule 1C - Related Entity'!$D:$D,$D27)</f>
        <v>0</v>
      </c>
      <c r="T27" s="267">
        <f t="shared" si="0"/>
        <v>0</v>
      </c>
      <c r="U27" s="34"/>
      <c r="V27" s="1"/>
      <c r="W27" s="32"/>
      <c r="X27" s="44"/>
      <c r="Y27" s="44"/>
      <c r="Z27" s="44"/>
      <c r="AA27" s="44"/>
      <c r="AB27" s="44"/>
      <c r="AC27" s="44"/>
      <c r="AD27" s="44"/>
      <c r="AE27" s="44"/>
      <c r="AF27" s="44"/>
      <c r="AG27" s="44"/>
      <c r="AH27" s="45"/>
      <c r="AI27" s="45"/>
      <c r="AJ27" s="45"/>
      <c r="AK27" s="45"/>
      <c r="AL27" s="45"/>
      <c r="AM27" s="1"/>
      <c r="AN27" s="32"/>
      <c r="AO27" s="44"/>
      <c r="AP27" s="44"/>
      <c r="AQ27" s="44"/>
      <c r="AR27" s="44"/>
      <c r="AS27" s="44"/>
      <c r="AT27" s="44"/>
      <c r="AU27" s="44"/>
      <c r="AV27" s="44"/>
      <c r="AW27" s="45"/>
      <c r="AX27" s="45"/>
      <c r="AY27" s="45"/>
      <c r="AZ27" s="45"/>
      <c r="BA27" s="45"/>
      <c r="BB27" s="45"/>
      <c r="BC27" s="32"/>
      <c r="BD27" s="44"/>
      <c r="BE27" s="44"/>
      <c r="BF27" s="44"/>
      <c r="BG27" s="44"/>
      <c r="BH27" s="44"/>
      <c r="BI27" s="44"/>
      <c r="BJ27" s="44"/>
      <c r="BK27" s="44"/>
      <c r="BL27" s="44"/>
      <c r="BM27" s="44"/>
      <c r="BN27" s="34"/>
      <c r="BO27" s="34"/>
      <c r="BP27" s="34"/>
    </row>
    <row r="28" spans="2:68">
      <c r="B28" s="3">
        <f>'G. MGMA Specialty List'!A26</f>
        <v>21</v>
      </c>
      <c r="C28" s="3" t="str">
        <f>'G. MGMA Specialty List'!B26</f>
        <v>NS</v>
      </c>
      <c r="D28" s="74" t="str">
        <f>'G. MGMA Specialty List'!D26</f>
        <v>Gastroenterology</v>
      </c>
      <c r="E28" s="65">
        <f>'C. Schedule 1A - Employed'!E28+'C. Schedule 1B -Contracted'!E28+'C. Schedule 1C - Related Entity'!E28</f>
        <v>0</v>
      </c>
      <c r="F28" s="65">
        <f>'C. Schedule 1A - Employed'!F28+'C. Schedule 1B -Contracted'!F28+'C. Schedule 1C - Related Entity'!F28</f>
        <v>0</v>
      </c>
      <c r="G28" s="65">
        <f>'C. Schedule 1A - Employed'!G28+'C. Schedule 1B -Contracted'!G28+'C. Schedule 1C - Related Entity'!G28</f>
        <v>0</v>
      </c>
      <c r="H28" s="65">
        <f>'C. Schedule 1A - Employed'!H28+'C. Schedule 1B -Contracted'!H28+'C. Schedule 1C - Related Entity'!H28</f>
        <v>0</v>
      </c>
      <c r="I28" s="65">
        <f>'C. Schedule 1A - Employed'!I28+'C. Schedule 1B -Contracted'!I28+'C. Schedule 1C - Related Entity'!I28</f>
        <v>0</v>
      </c>
      <c r="J28" s="65">
        <f>'C. Schedule 1A - Employed'!J28+'C. Schedule 1B -Contracted'!J28+'C. Schedule 1C - Related Entity'!J28</f>
        <v>0</v>
      </c>
      <c r="K28" s="65">
        <f>'C. Schedule 1A - Employed'!K28+'C. Schedule 1B -Contracted'!K28+'C. Schedule 1C - Related Entity'!K28</f>
        <v>0</v>
      </c>
      <c r="L28" s="65">
        <f>'C. Schedule 1A - Employed'!L28+'C. Schedule 1B -Contracted'!L28+'C. Schedule 1C - Related Entity'!L28</f>
        <v>0</v>
      </c>
      <c r="M28" s="65">
        <f>'C. Schedule 1A - Employed'!M28+'C. Schedule 1B -Contracted'!M28+'C. Schedule 1C - Related Entity'!M28</f>
        <v>0</v>
      </c>
      <c r="N28" s="65">
        <f>'C. Schedule 1A - Employed'!N28+'C. Schedule 1B -Contracted'!N28+'C. Schedule 1C - Related Entity'!N28</f>
        <v>0</v>
      </c>
      <c r="O28" s="263">
        <f>'C. Schedule 1A - Employed'!O28</f>
        <v>0</v>
      </c>
      <c r="P28" s="264">
        <f>SUMIFS('C. Schedule 1A - Employed'!P:P,'C. Schedule 1A - Employed'!$D:$D,$D28)</f>
        <v>0</v>
      </c>
      <c r="Q28" s="264">
        <f>SUMIFS('C. Schedule 1B -Contracted'!O:O,'C. Schedule 1B -Contracted'!$D:$D,$D28)+SUMIFS('C. Schedule 1C - Related Entity'!O:O,'C. Schedule 1C - Related Entity'!$D:$D,$D28)</f>
        <v>0</v>
      </c>
      <c r="R28" s="264">
        <f>SUMIFS('C. Schedule 1A - Employed'!Q:Q,'C. Schedule 1A - Employed'!$D:$D,$D28)+SUMIFS('C. Schedule 1B -Contracted'!P:P,'C. Schedule 1B -Contracted'!$D:$D,$D28)+SUMIFS('C. Schedule 1C - Related Entity'!P:P,'C. Schedule 1C - Related Entity'!$D:$D,$D28)</f>
        <v>0</v>
      </c>
      <c r="S28" s="265">
        <f>SUMIFS('C. Schedule 1B -Contracted'!Q:Q,'C. Schedule 1B -Contracted'!$D:$D,$D28)+SUMIFS('C. Schedule 1C - Related Entity'!Q:Q,'C. Schedule 1C - Related Entity'!$D:$D,$D28)</f>
        <v>0</v>
      </c>
      <c r="T28" s="267">
        <f t="shared" si="0"/>
        <v>0</v>
      </c>
      <c r="U28" s="34"/>
      <c r="V28" s="1"/>
      <c r="W28" s="32"/>
      <c r="X28" s="44"/>
      <c r="Y28" s="44"/>
      <c r="Z28" s="44"/>
      <c r="AA28" s="44"/>
      <c r="AB28" s="44"/>
      <c r="AC28" s="44"/>
      <c r="AD28" s="44"/>
      <c r="AE28" s="44"/>
      <c r="AF28" s="44"/>
      <c r="AG28" s="44"/>
      <c r="AH28" s="45"/>
      <c r="AI28" s="45"/>
      <c r="AJ28" s="45"/>
      <c r="AK28" s="45"/>
      <c r="AL28" s="45"/>
      <c r="AM28" s="1"/>
      <c r="AN28" s="32"/>
      <c r="AO28" s="44"/>
      <c r="AP28" s="44"/>
      <c r="AQ28" s="44"/>
      <c r="AR28" s="44"/>
      <c r="AS28" s="44"/>
      <c r="AT28" s="44"/>
      <c r="AU28" s="44"/>
      <c r="AV28" s="44"/>
      <c r="AW28" s="45"/>
      <c r="AX28" s="45"/>
      <c r="AY28" s="45"/>
      <c r="AZ28" s="45"/>
      <c r="BA28" s="45"/>
      <c r="BB28" s="45"/>
      <c r="BC28" s="32"/>
      <c r="BD28" s="44"/>
      <c r="BE28" s="44"/>
      <c r="BF28" s="44"/>
      <c r="BG28" s="44"/>
      <c r="BH28" s="44"/>
      <c r="BI28" s="44"/>
      <c r="BJ28" s="44"/>
      <c r="BK28" s="44"/>
      <c r="BL28" s="44"/>
      <c r="BM28" s="44"/>
      <c r="BN28" s="34"/>
      <c r="BO28" s="34"/>
      <c r="BP28" s="34"/>
    </row>
    <row r="29" spans="2:68">
      <c r="B29" s="3">
        <f>'G. MGMA Specialty List'!A27</f>
        <v>22</v>
      </c>
      <c r="C29" s="3" t="str">
        <f>'G. MGMA Specialty List'!B27</f>
        <v>NS</v>
      </c>
      <c r="D29" s="74" t="str">
        <f>'G. MGMA Specialty List'!D27</f>
        <v>Gastroenterology: Hepatology</v>
      </c>
      <c r="E29" s="65">
        <f>'C. Schedule 1A - Employed'!E29+'C. Schedule 1B -Contracted'!E29+'C. Schedule 1C - Related Entity'!E29</f>
        <v>0</v>
      </c>
      <c r="F29" s="65">
        <f>'C. Schedule 1A - Employed'!F29+'C. Schedule 1B -Contracted'!F29+'C. Schedule 1C - Related Entity'!F29</f>
        <v>0</v>
      </c>
      <c r="G29" s="65">
        <f>'C. Schedule 1A - Employed'!G29+'C. Schedule 1B -Contracted'!G29+'C. Schedule 1C - Related Entity'!G29</f>
        <v>0</v>
      </c>
      <c r="H29" s="65">
        <f>'C. Schedule 1A - Employed'!H29+'C. Schedule 1B -Contracted'!H29+'C. Schedule 1C - Related Entity'!H29</f>
        <v>0</v>
      </c>
      <c r="I29" s="65">
        <f>'C. Schedule 1A - Employed'!I29+'C. Schedule 1B -Contracted'!I29+'C. Schedule 1C - Related Entity'!I29</f>
        <v>0</v>
      </c>
      <c r="J29" s="65">
        <f>'C. Schedule 1A - Employed'!J29+'C. Schedule 1B -Contracted'!J29+'C. Schedule 1C - Related Entity'!J29</f>
        <v>0</v>
      </c>
      <c r="K29" s="65">
        <f>'C. Schedule 1A - Employed'!K29+'C. Schedule 1B -Contracted'!K29+'C. Schedule 1C - Related Entity'!K29</f>
        <v>0</v>
      </c>
      <c r="L29" s="65">
        <f>'C. Schedule 1A - Employed'!L29+'C. Schedule 1B -Contracted'!L29+'C. Schedule 1C - Related Entity'!L29</f>
        <v>0</v>
      </c>
      <c r="M29" s="65">
        <f>'C. Schedule 1A - Employed'!M29+'C. Schedule 1B -Contracted'!M29+'C. Schedule 1C - Related Entity'!M29</f>
        <v>0</v>
      </c>
      <c r="N29" s="65">
        <f>'C. Schedule 1A - Employed'!N29+'C. Schedule 1B -Contracted'!N29+'C. Schedule 1C - Related Entity'!N29</f>
        <v>0</v>
      </c>
      <c r="O29" s="263">
        <f>'C. Schedule 1A - Employed'!O29</f>
        <v>0</v>
      </c>
      <c r="P29" s="264">
        <f>SUMIFS('C. Schedule 1A - Employed'!P:P,'C. Schedule 1A - Employed'!$D:$D,$D29)</f>
        <v>0</v>
      </c>
      <c r="Q29" s="264">
        <f>SUMIFS('C. Schedule 1B -Contracted'!O:O,'C. Schedule 1B -Contracted'!$D:$D,$D29)+SUMIFS('C. Schedule 1C - Related Entity'!O:O,'C. Schedule 1C - Related Entity'!$D:$D,$D29)</f>
        <v>0</v>
      </c>
      <c r="R29" s="264">
        <f>SUMIFS('C. Schedule 1A - Employed'!Q:Q,'C. Schedule 1A - Employed'!$D:$D,$D29)+SUMIFS('C. Schedule 1B -Contracted'!P:P,'C. Schedule 1B -Contracted'!$D:$D,$D29)+SUMIFS('C. Schedule 1C - Related Entity'!P:P,'C. Schedule 1C - Related Entity'!$D:$D,$D29)</f>
        <v>0</v>
      </c>
      <c r="S29" s="265">
        <f>SUMIFS('C. Schedule 1B -Contracted'!Q:Q,'C. Schedule 1B -Contracted'!$D:$D,$D29)+SUMIFS('C. Schedule 1C - Related Entity'!Q:Q,'C. Schedule 1C - Related Entity'!$D:$D,$D29)</f>
        <v>0</v>
      </c>
      <c r="T29" s="267">
        <f t="shared" si="0"/>
        <v>0</v>
      </c>
      <c r="U29" s="34"/>
      <c r="V29" s="1"/>
      <c r="W29" s="32"/>
      <c r="X29" s="44"/>
      <c r="Y29" s="44"/>
      <c r="Z29" s="44"/>
      <c r="AA29" s="44"/>
      <c r="AB29" s="44"/>
      <c r="AC29" s="44"/>
      <c r="AD29" s="44"/>
      <c r="AE29" s="44"/>
      <c r="AF29" s="44"/>
      <c r="AG29" s="44"/>
      <c r="AH29" s="45"/>
      <c r="AI29" s="45"/>
      <c r="AJ29" s="45"/>
      <c r="AK29" s="45"/>
      <c r="AL29" s="45"/>
      <c r="AM29" s="1"/>
      <c r="AN29" s="32"/>
      <c r="AO29" s="44"/>
      <c r="AP29" s="44"/>
      <c r="AQ29" s="44"/>
      <c r="AR29" s="44"/>
      <c r="AS29" s="44"/>
      <c r="AT29" s="44"/>
      <c r="AU29" s="44"/>
      <c r="AV29" s="44"/>
      <c r="AW29" s="45"/>
      <c r="AX29" s="45"/>
      <c r="AY29" s="45"/>
      <c r="AZ29" s="45"/>
      <c r="BA29" s="45"/>
      <c r="BB29" s="45"/>
      <c r="BC29" s="32"/>
      <c r="BD29" s="44"/>
      <c r="BE29" s="44"/>
      <c r="BF29" s="44"/>
      <c r="BG29" s="44"/>
      <c r="BH29" s="44"/>
      <c r="BI29" s="44"/>
      <c r="BJ29" s="44"/>
      <c r="BK29" s="44"/>
      <c r="BL29" s="44"/>
      <c r="BM29" s="44"/>
      <c r="BN29" s="34"/>
      <c r="BO29" s="34"/>
      <c r="BP29" s="34"/>
    </row>
    <row r="30" spans="2:68">
      <c r="B30" s="3">
        <f>'G. MGMA Specialty List'!A28</f>
        <v>23</v>
      </c>
      <c r="C30" s="3" t="str">
        <f>'G. MGMA Specialty List'!B28</f>
        <v>NS</v>
      </c>
      <c r="D30" s="74" t="str">
        <f>'G. MGMA Specialty List'!D28</f>
        <v>Genetics</v>
      </c>
      <c r="E30" s="65">
        <f>'C. Schedule 1A - Employed'!E30+'C. Schedule 1B -Contracted'!E30+'C. Schedule 1C - Related Entity'!E30</f>
        <v>0</v>
      </c>
      <c r="F30" s="65">
        <f>'C. Schedule 1A - Employed'!F30+'C. Schedule 1B -Contracted'!F30+'C. Schedule 1C - Related Entity'!F30</f>
        <v>0</v>
      </c>
      <c r="G30" s="65">
        <f>'C. Schedule 1A - Employed'!G30+'C. Schedule 1B -Contracted'!G30+'C. Schedule 1C - Related Entity'!G30</f>
        <v>0</v>
      </c>
      <c r="H30" s="65">
        <f>'C. Schedule 1A - Employed'!H30+'C. Schedule 1B -Contracted'!H30+'C. Schedule 1C - Related Entity'!H30</f>
        <v>0</v>
      </c>
      <c r="I30" s="65">
        <f>'C. Schedule 1A - Employed'!I30+'C. Schedule 1B -Contracted'!I30+'C. Schedule 1C - Related Entity'!I30</f>
        <v>0</v>
      </c>
      <c r="J30" s="65">
        <f>'C. Schedule 1A - Employed'!J30+'C. Schedule 1B -Contracted'!J30+'C. Schedule 1C - Related Entity'!J30</f>
        <v>0</v>
      </c>
      <c r="K30" s="65">
        <f>'C. Schedule 1A - Employed'!K30+'C. Schedule 1B -Contracted'!K30+'C. Schedule 1C - Related Entity'!K30</f>
        <v>0</v>
      </c>
      <c r="L30" s="65">
        <f>'C. Schedule 1A - Employed'!L30+'C. Schedule 1B -Contracted'!L30+'C. Schedule 1C - Related Entity'!L30</f>
        <v>0</v>
      </c>
      <c r="M30" s="65">
        <f>'C. Schedule 1A - Employed'!M30+'C. Schedule 1B -Contracted'!M30+'C. Schedule 1C - Related Entity'!M30</f>
        <v>0</v>
      </c>
      <c r="N30" s="65">
        <f>'C. Schedule 1A - Employed'!N30+'C. Schedule 1B -Contracted'!N30+'C. Schedule 1C - Related Entity'!N30</f>
        <v>0</v>
      </c>
      <c r="O30" s="263">
        <f>'C. Schedule 1A - Employed'!O30</f>
        <v>0</v>
      </c>
      <c r="P30" s="264">
        <f>SUMIFS('C. Schedule 1A - Employed'!P:P,'C. Schedule 1A - Employed'!$D:$D,$D30)</f>
        <v>0</v>
      </c>
      <c r="Q30" s="264">
        <f>SUMIFS('C. Schedule 1B -Contracted'!O:O,'C. Schedule 1B -Contracted'!$D:$D,$D30)+SUMIFS('C. Schedule 1C - Related Entity'!O:O,'C. Schedule 1C - Related Entity'!$D:$D,$D30)</f>
        <v>0</v>
      </c>
      <c r="R30" s="264">
        <f>SUMIFS('C. Schedule 1A - Employed'!Q:Q,'C. Schedule 1A - Employed'!$D:$D,$D30)+SUMIFS('C. Schedule 1B -Contracted'!P:P,'C. Schedule 1B -Contracted'!$D:$D,$D30)+SUMIFS('C. Schedule 1C - Related Entity'!P:P,'C. Schedule 1C - Related Entity'!$D:$D,$D30)</f>
        <v>0</v>
      </c>
      <c r="S30" s="265">
        <f>SUMIFS('C. Schedule 1B -Contracted'!Q:Q,'C. Schedule 1B -Contracted'!$D:$D,$D30)+SUMIFS('C. Schedule 1C - Related Entity'!Q:Q,'C. Schedule 1C - Related Entity'!$D:$D,$D30)</f>
        <v>0</v>
      </c>
      <c r="T30" s="267">
        <f t="shared" si="0"/>
        <v>0</v>
      </c>
      <c r="U30" s="34"/>
      <c r="V30" s="1"/>
      <c r="W30" s="32"/>
      <c r="X30" s="44"/>
      <c r="Y30" s="44"/>
      <c r="Z30" s="44"/>
      <c r="AA30" s="44"/>
      <c r="AB30" s="44"/>
      <c r="AC30" s="44"/>
      <c r="AD30" s="44"/>
      <c r="AE30" s="44"/>
      <c r="AF30" s="44"/>
      <c r="AG30" s="44"/>
      <c r="AH30" s="45"/>
      <c r="AI30" s="45"/>
      <c r="AJ30" s="45"/>
      <c r="AK30" s="45"/>
      <c r="AL30" s="45"/>
      <c r="AM30" s="1"/>
      <c r="AN30" s="32"/>
      <c r="AO30" s="44"/>
      <c r="AP30" s="44"/>
      <c r="AQ30" s="44"/>
      <c r="AR30" s="44"/>
      <c r="AS30" s="44"/>
      <c r="AT30" s="44"/>
      <c r="AU30" s="44"/>
      <c r="AV30" s="44"/>
      <c r="AW30" s="45"/>
      <c r="AX30" s="45"/>
      <c r="AY30" s="45"/>
      <c r="AZ30" s="45"/>
      <c r="BA30" s="45"/>
      <c r="BB30" s="45"/>
      <c r="BC30" s="32"/>
      <c r="BD30" s="44"/>
      <c r="BE30" s="44"/>
      <c r="BF30" s="44"/>
      <c r="BG30" s="44"/>
      <c r="BH30" s="44"/>
      <c r="BI30" s="44"/>
      <c r="BJ30" s="44"/>
      <c r="BK30" s="44"/>
      <c r="BL30" s="44"/>
      <c r="BM30" s="44"/>
      <c r="BN30" s="34"/>
      <c r="BO30" s="34"/>
      <c r="BP30" s="34"/>
    </row>
    <row r="31" spans="2:68">
      <c r="B31" s="3">
        <f>'G. MGMA Specialty List'!A29</f>
        <v>24</v>
      </c>
      <c r="C31" s="3" t="str">
        <f>'G. MGMA Specialty List'!B29</f>
        <v>PC</v>
      </c>
      <c r="D31" s="74" t="str">
        <f>'G. MGMA Specialty List'!D29</f>
        <v>Geriatrics</v>
      </c>
      <c r="E31" s="65">
        <f>'C. Schedule 1A - Employed'!E31+'C. Schedule 1B -Contracted'!E31+'C. Schedule 1C - Related Entity'!E31</f>
        <v>0</v>
      </c>
      <c r="F31" s="65">
        <f>'C. Schedule 1A - Employed'!F31+'C. Schedule 1B -Contracted'!F31+'C. Schedule 1C - Related Entity'!F31</f>
        <v>0</v>
      </c>
      <c r="G31" s="65">
        <f>'C. Schedule 1A - Employed'!G31+'C. Schedule 1B -Contracted'!G31+'C. Schedule 1C - Related Entity'!G31</f>
        <v>0</v>
      </c>
      <c r="H31" s="65">
        <f>'C. Schedule 1A - Employed'!H31+'C. Schedule 1B -Contracted'!H31+'C. Schedule 1C - Related Entity'!H31</f>
        <v>0</v>
      </c>
      <c r="I31" s="65">
        <f>'C. Schedule 1A - Employed'!I31+'C. Schedule 1B -Contracted'!I31+'C. Schedule 1C - Related Entity'!I31</f>
        <v>0</v>
      </c>
      <c r="J31" s="65">
        <f>'C. Schedule 1A - Employed'!J31+'C. Schedule 1B -Contracted'!J31+'C. Schedule 1C - Related Entity'!J31</f>
        <v>0</v>
      </c>
      <c r="K31" s="65">
        <f>'C. Schedule 1A - Employed'!K31+'C. Schedule 1B -Contracted'!K31+'C. Schedule 1C - Related Entity'!K31</f>
        <v>0</v>
      </c>
      <c r="L31" s="65">
        <f>'C. Schedule 1A - Employed'!L31+'C. Schedule 1B -Contracted'!L31+'C. Schedule 1C - Related Entity'!L31</f>
        <v>0</v>
      </c>
      <c r="M31" s="65">
        <f>'C. Schedule 1A - Employed'!M31+'C. Schedule 1B -Contracted'!M31+'C. Schedule 1C - Related Entity'!M31</f>
        <v>0</v>
      </c>
      <c r="N31" s="65">
        <f>'C. Schedule 1A - Employed'!N31+'C. Schedule 1B -Contracted'!N31+'C. Schedule 1C - Related Entity'!N31</f>
        <v>0</v>
      </c>
      <c r="O31" s="263">
        <f>'C. Schedule 1A - Employed'!O31</f>
        <v>0</v>
      </c>
      <c r="P31" s="264">
        <f>SUMIFS('C. Schedule 1A - Employed'!P:P,'C. Schedule 1A - Employed'!$D:$D,$D31)</f>
        <v>0</v>
      </c>
      <c r="Q31" s="264">
        <f>SUMIFS('C. Schedule 1B -Contracted'!O:O,'C. Schedule 1B -Contracted'!$D:$D,$D31)+SUMIFS('C. Schedule 1C - Related Entity'!O:O,'C. Schedule 1C - Related Entity'!$D:$D,$D31)</f>
        <v>0</v>
      </c>
      <c r="R31" s="264">
        <f>SUMIFS('C. Schedule 1A - Employed'!Q:Q,'C. Schedule 1A - Employed'!$D:$D,$D31)+SUMIFS('C. Schedule 1B -Contracted'!P:P,'C. Schedule 1B -Contracted'!$D:$D,$D31)+SUMIFS('C. Schedule 1C - Related Entity'!P:P,'C. Schedule 1C - Related Entity'!$D:$D,$D31)</f>
        <v>0</v>
      </c>
      <c r="S31" s="265">
        <f>SUMIFS('C. Schedule 1B -Contracted'!Q:Q,'C. Schedule 1B -Contracted'!$D:$D,$D31)+SUMIFS('C. Schedule 1C - Related Entity'!Q:Q,'C. Schedule 1C - Related Entity'!$D:$D,$D31)</f>
        <v>0</v>
      </c>
      <c r="T31" s="267">
        <f t="shared" si="0"/>
        <v>0</v>
      </c>
      <c r="U31" s="34"/>
      <c r="V31" s="1"/>
      <c r="W31" s="32"/>
      <c r="X31" s="44"/>
      <c r="Y31" s="44"/>
      <c r="Z31" s="44"/>
      <c r="AA31" s="44"/>
      <c r="AB31" s="44"/>
      <c r="AC31" s="44"/>
      <c r="AD31" s="44"/>
      <c r="AE31" s="44"/>
      <c r="AF31" s="44"/>
      <c r="AG31" s="44"/>
      <c r="AH31" s="45"/>
      <c r="AI31" s="45"/>
      <c r="AJ31" s="45"/>
      <c r="AK31" s="45"/>
      <c r="AL31" s="45"/>
      <c r="AM31" s="1"/>
      <c r="AN31" s="32"/>
      <c r="AO31" s="44"/>
      <c r="AP31" s="44"/>
      <c r="AQ31" s="44"/>
      <c r="AR31" s="44"/>
      <c r="AS31" s="44"/>
      <c r="AT31" s="44"/>
      <c r="AU31" s="44"/>
      <c r="AV31" s="44"/>
      <c r="AW31" s="45"/>
      <c r="AX31" s="45"/>
      <c r="AY31" s="45"/>
      <c r="AZ31" s="45"/>
      <c r="BA31" s="45"/>
      <c r="BB31" s="45"/>
      <c r="BC31" s="32"/>
      <c r="BD31" s="44"/>
      <c r="BE31" s="44"/>
      <c r="BF31" s="44"/>
      <c r="BG31" s="44"/>
      <c r="BH31" s="44"/>
      <c r="BI31" s="44"/>
      <c r="BJ31" s="44"/>
      <c r="BK31" s="44"/>
      <c r="BL31" s="44"/>
      <c r="BM31" s="44"/>
      <c r="BN31" s="34"/>
      <c r="BO31" s="34"/>
      <c r="BP31" s="34"/>
    </row>
    <row r="32" spans="2:68">
      <c r="B32" s="3">
        <f>'G. MGMA Specialty List'!A30</f>
        <v>25</v>
      </c>
      <c r="C32" s="3" t="str">
        <f>'G. MGMA Specialty List'!B30</f>
        <v>NS</v>
      </c>
      <c r="D32" s="74" t="str">
        <f>'G. MGMA Specialty List'!D30</f>
        <v>Hematology/Oncology</v>
      </c>
      <c r="E32" s="65">
        <f>'C. Schedule 1A - Employed'!E32+'C. Schedule 1B -Contracted'!E32+'C. Schedule 1C - Related Entity'!E32</f>
        <v>0</v>
      </c>
      <c r="F32" s="65">
        <f>'C. Schedule 1A - Employed'!F32+'C. Schedule 1B -Contracted'!F32+'C. Schedule 1C - Related Entity'!F32</f>
        <v>0</v>
      </c>
      <c r="G32" s="65">
        <f>'C. Schedule 1A - Employed'!G32+'C. Schedule 1B -Contracted'!G32+'C. Schedule 1C - Related Entity'!G32</f>
        <v>0</v>
      </c>
      <c r="H32" s="65">
        <f>'C. Schedule 1A - Employed'!H32+'C. Schedule 1B -Contracted'!H32+'C. Schedule 1C - Related Entity'!H32</f>
        <v>0</v>
      </c>
      <c r="I32" s="65">
        <f>'C. Schedule 1A - Employed'!I32+'C. Schedule 1B -Contracted'!I32+'C. Schedule 1C - Related Entity'!I32</f>
        <v>0</v>
      </c>
      <c r="J32" s="65">
        <f>'C. Schedule 1A - Employed'!J32+'C. Schedule 1B -Contracted'!J32+'C. Schedule 1C - Related Entity'!J32</f>
        <v>0</v>
      </c>
      <c r="K32" s="65">
        <f>'C. Schedule 1A - Employed'!K32+'C. Schedule 1B -Contracted'!K32+'C. Schedule 1C - Related Entity'!K32</f>
        <v>0</v>
      </c>
      <c r="L32" s="65">
        <f>'C. Schedule 1A - Employed'!L32+'C. Schedule 1B -Contracted'!L32+'C. Schedule 1C - Related Entity'!L32</f>
        <v>0</v>
      </c>
      <c r="M32" s="65">
        <f>'C. Schedule 1A - Employed'!M32+'C. Schedule 1B -Contracted'!M32+'C. Schedule 1C - Related Entity'!M32</f>
        <v>0</v>
      </c>
      <c r="N32" s="65">
        <f>'C. Schedule 1A - Employed'!N32+'C. Schedule 1B -Contracted'!N32+'C. Schedule 1C - Related Entity'!N32</f>
        <v>0</v>
      </c>
      <c r="O32" s="263">
        <f>'C. Schedule 1A - Employed'!O32</f>
        <v>0</v>
      </c>
      <c r="P32" s="264">
        <f>SUMIFS('C. Schedule 1A - Employed'!P:P,'C. Schedule 1A - Employed'!$D:$D,$D32)</f>
        <v>0</v>
      </c>
      <c r="Q32" s="264">
        <f>SUMIFS('C. Schedule 1B -Contracted'!O:O,'C. Schedule 1B -Contracted'!$D:$D,$D32)+SUMIFS('C. Schedule 1C - Related Entity'!O:O,'C. Schedule 1C - Related Entity'!$D:$D,$D32)</f>
        <v>0</v>
      </c>
      <c r="R32" s="264">
        <f>SUMIFS('C. Schedule 1A - Employed'!Q:Q,'C. Schedule 1A - Employed'!$D:$D,$D32)+SUMIFS('C. Schedule 1B -Contracted'!P:P,'C. Schedule 1B -Contracted'!$D:$D,$D32)+SUMIFS('C. Schedule 1C - Related Entity'!P:P,'C. Schedule 1C - Related Entity'!$D:$D,$D32)</f>
        <v>0</v>
      </c>
      <c r="S32" s="265">
        <f>SUMIFS('C. Schedule 1B -Contracted'!Q:Q,'C. Schedule 1B -Contracted'!$D:$D,$D32)+SUMIFS('C. Schedule 1C - Related Entity'!Q:Q,'C. Schedule 1C - Related Entity'!$D:$D,$D32)</f>
        <v>0</v>
      </c>
      <c r="T32" s="267">
        <f t="shared" si="0"/>
        <v>0</v>
      </c>
      <c r="U32" s="34"/>
      <c r="V32" s="1"/>
      <c r="W32" s="32"/>
      <c r="X32" s="44"/>
      <c r="Y32" s="44"/>
      <c r="Z32" s="44"/>
      <c r="AA32" s="44"/>
      <c r="AB32" s="44"/>
      <c r="AC32" s="44"/>
      <c r="AD32" s="44"/>
      <c r="AE32" s="44"/>
      <c r="AF32" s="44"/>
      <c r="AG32" s="44"/>
      <c r="AH32" s="45"/>
      <c r="AI32" s="45"/>
      <c r="AJ32" s="45"/>
      <c r="AK32" s="45"/>
      <c r="AL32" s="45"/>
      <c r="AM32" s="1"/>
      <c r="AN32" s="32"/>
      <c r="AO32" s="44"/>
      <c r="AP32" s="44"/>
      <c r="AQ32" s="44"/>
      <c r="AR32" s="44"/>
      <c r="AS32" s="44"/>
      <c r="AT32" s="44"/>
      <c r="AU32" s="44"/>
      <c r="AV32" s="44"/>
      <c r="AW32" s="45"/>
      <c r="AX32" s="45"/>
      <c r="AY32" s="45"/>
      <c r="AZ32" s="45"/>
      <c r="BA32" s="45"/>
      <c r="BB32" s="45"/>
      <c r="BC32" s="32"/>
      <c r="BD32" s="44"/>
      <c r="BE32" s="44"/>
      <c r="BF32" s="44"/>
      <c r="BG32" s="44"/>
      <c r="BH32" s="44"/>
      <c r="BI32" s="44"/>
      <c r="BJ32" s="44"/>
      <c r="BK32" s="44"/>
      <c r="BL32" s="44"/>
      <c r="BM32" s="44"/>
      <c r="BN32" s="34"/>
      <c r="BO32" s="34"/>
      <c r="BP32" s="34"/>
    </row>
    <row r="33" spans="2:68">
      <c r="B33" s="3">
        <f>'G. MGMA Specialty List'!A31</f>
        <v>26</v>
      </c>
      <c r="C33" s="3" t="str">
        <f>'G. MGMA Specialty List'!B31</f>
        <v>NS</v>
      </c>
      <c r="D33" s="74" t="str">
        <f>'G. MGMA Specialty List'!D31</f>
        <v>Hematology/Oncology: Oncology (Only)</v>
      </c>
      <c r="E33" s="65">
        <f>'C. Schedule 1A - Employed'!E33+'C. Schedule 1B -Contracted'!E33+'C. Schedule 1C - Related Entity'!E33</f>
        <v>0</v>
      </c>
      <c r="F33" s="65">
        <f>'C. Schedule 1A - Employed'!F33+'C. Schedule 1B -Contracted'!F33+'C. Schedule 1C - Related Entity'!F33</f>
        <v>0</v>
      </c>
      <c r="G33" s="65">
        <f>'C. Schedule 1A - Employed'!G33+'C. Schedule 1B -Contracted'!G33+'C. Schedule 1C - Related Entity'!G33</f>
        <v>0</v>
      </c>
      <c r="H33" s="65">
        <f>'C. Schedule 1A - Employed'!H33+'C. Schedule 1B -Contracted'!H33+'C. Schedule 1C - Related Entity'!H33</f>
        <v>0</v>
      </c>
      <c r="I33" s="65">
        <f>'C. Schedule 1A - Employed'!I33+'C. Schedule 1B -Contracted'!I33+'C. Schedule 1C - Related Entity'!I33</f>
        <v>0</v>
      </c>
      <c r="J33" s="65">
        <f>'C. Schedule 1A - Employed'!J33+'C. Schedule 1B -Contracted'!J33+'C. Schedule 1C - Related Entity'!J33</f>
        <v>0</v>
      </c>
      <c r="K33" s="65">
        <f>'C. Schedule 1A - Employed'!K33+'C. Schedule 1B -Contracted'!K33+'C. Schedule 1C - Related Entity'!K33</f>
        <v>0</v>
      </c>
      <c r="L33" s="65">
        <f>'C. Schedule 1A - Employed'!L33+'C. Schedule 1B -Contracted'!L33+'C. Schedule 1C - Related Entity'!L33</f>
        <v>0</v>
      </c>
      <c r="M33" s="65">
        <f>'C. Schedule 1A - Employed'!M33+'C. Schedule 1B -Contracted'!M33+'C. Schedule 1C - Related Entity'!M33</f>
        <v>0</v>
      </c>
      <c r="N33" s="65">
        <f>'C. Schedule 1A - Employed'!N33+'C. Schedule 1B -Contracted'!N33+'C. Schedule 1C - Related Entity'!N33</f>
        <v>0</v>
      </c>
      <c r="O33" s="263">
        <f>'C. Schedule 1A - Employed'!O33</f>
        <v>0</v>
      </c>
      <c r="P33" s="264">
        <f>SUMIFS('C. Schedule 1A - Employed'!P:P,'C. Schedule 1A - Employed'!$D:$D,$D33)</f>
        <v>0</v>
      </c>
      <c r="Q33" s="264">
        <f>SUMIFS('C. Schedule 1B -Contracted'!O:O,'C. Schedule 1B -Contracted'!$D:$D,$D33)+SUMIFS('C. Schedule 1C - Related Entity'!O:O,'C. Schedule 1C - Related Entity'!$D:$D,$D33)</f>
        <v>0</v>
      </c>
      <c r="R33" s="264">
        <f>SUMIFS('C. Schedule 1A - Employed'!Q:Q,'C. Schedule 1A - Employed'!$D:$D,$D33)+SUMIFS('C. Schedule 1B -Contracted'!P:P,'C. Schedule 1B -Contracted'!$D:$D,$D33)+SUMIFS('C. Schedule 1C - Related Entity'!P:P,'C. Schedule 1C - Related Entity'!$D:$D,$D33)</f>
        <v>0</v>
      </c>
      <c r="S33" s="265">
        <f>SUMIFS('C. Schedule 1B -Contracted'!Q:Q,'C. Schedule 1B -Contracted'!$D:$D,$D33)+SUMIFS('C. Schedule 1C - Related Entity'!Q:Q,'C. Schedule 1C - Related Entity'!$D:$D,$D33)</f>
        <v>0</v>
      </c>
      <c r="T33" s="267">
        <f t="shared" si="0"/>
        <v>0</v>
      </c>
      <c r="U33" s="34"/>
      <c r="V33" s="1"/>
      <c r="W33" s="32"/>
      <c r="X33" s="44"/>
      <c r="Y33" s="44"/>
      <c r="Z33" s="44"/>
      <c r="AA33" s="44"/>
      <c r="AB33" s="44"/>
      <c r="AC33" s="44"/>
      <c r="AD33" s="44"/>
      <c r="AE33" s="44"/>
      <c r="AF33" s="44"/>
      <c r="AG33" s="44"/>
      <c r="AH33" s="45"/>
      <c r="AI33" s="45"/>
      <c r="AJ33" s="45"/>
      <c r="AK33" s="45"/>
      <c r="AL33" s="45"/>
      <c r="AM33" s="1"/>
      <c r="AN33" s="32"/>
      <c r="AO33" s="44"/>
      <c r="AP33" s="44"/>
      <c r="AQ33" s="44"/>
      <c r="AR33" s="44"/>
      <c r="AS33" s="44"/>
      <c r="AT33" s="44"/>
      <c r="AU33" s="44"/>
      <c r="AV33" s="44"/>
      <c r="AW33" s="45"/>
      <c r="AX33" s="45"/>
      <c r="AY33" s="45"/>
      <c r="AZ33" s="45"/>
      <c r="BA33" s="45"/>
      <c r="BB33" s="45"/>
      <c r="BC33" s="32"/>
      <c r="BD33" s="44"/>
      <c r="BE33" s="44"/>
      <c r="BF33" s="44"/>
      <c r="BG33" s="44"/>
      <c r="BH33" s="44"/>
      <c r="BI33" s="44"/>
      <c r="BJ33" s="44"/>
      <c r="BK33" s="44"/>
      <c r="BL33" s="44"/>
      <c r="BM33" s="44"/>
      <c r="BN33" s="34"/>
      <c r="BO33" s="34"/>
      <c r="BP33" s="34"/>
    </row>
    <row r="34" spans="2:68">
      <c r="B34" s="3">
        <f>'G. MGMA Specialty List'!A32</f>
        <v>27</v>
      </c>
      <c r="C34" s="3" t="str">
        <f>'G. MGMA Specialty List'!B32</f>
        <v>PC</v>
      </c>
      <c r="D34" s="74" t="str">
        <f>'G. MGMA Specialty List'!D32</f>
        <v>Hospice/Palliative Care</v>
      </c>
      <c r="E34" s="65">
        <f>'C. Schedule 1A - Employed'!E34+'C. Schedule 1B -Contracted'!E34+'C. Schedule 1C - Related Entity'!E34</f>
        <v>0</v>
      </c>
      <c r="F34" s="65">
        <f>'C. Schedule 1A - Employed'!F34+'C. Schedule 1B -Contracted'!F34+'C. Schedule 1C - Related Entity'!F34</f>
        <v>0</v>
      </c>
      <c r="G34" s="65">
        <f>'C. Schedule 1A - Employed'!G34+'C. Schedule 1B -Contracted'!G34+'C. Schedule 1C - Related Entity'!G34</f>
        <v>0</v>
      </c>
      <c r="H34" s="65">
        <f>'C. Schedule 1A - Employed'!H34+'C. Schedule 1B -Contracted'!H34+'C. Schedule 1C - Related Entity'!H34</f>
        <v>0</v>
      </c>
      <c r="I34" s="65">
        <f>'C. Schedule 1A - Employed'!I34+'C. Schedule 1B -Contracted'!I34+'C. Schedule 1C - Related Entity'!I34</f>
        <v>0</v>
      </c>
      <c r="J34" s="65">
        <f>'C. Schedule 1A - Employed'!J34+'C. Schedule 1B -Contracted'!J34+'C. Schedule 1C - Related Entity'!J34</f>
        <v>0</v>
      </c>
      <c r="K34" s="65">
        <f>'C. Schedule 1A - Employed'!K34+'C. Schedule 1B -Contracted'!K34+'C. Schedule 1C - Related Entity'!K34</f>
        <v>0</v>
      </c>
      <c r="L34" s="65">
        <f>'C. Schedule 1A - Employed'!L34+'C. Schedule 1B -Contracted'!L34+'C. Schedule 1C - Related Entity'!L34</f>
        <v>0</v>
      </c>
      <c r="M34" s="65">
        <f>'C. Schedule 1A - Employed'!M34+'C. Schedule 1B -Contracted'!M34+'C. Schedule 1C - Related Entity'!M34</f>
        <v>0</v>
      </c>
      <c r="N34" s="65">
        <f>'C. Schedule 1A - Employed'!N34+'C. Schedule 1B -Contracted'!N34+'C. Schedule 1C - Related Entity'!N34</f>
        <v>0</v>
      </c>
      <c r="O34" s="263">
        <f>'C. Schedule 1A - Employed'!O34</f>
        <v>0</v>
      </c>
      <c r="P34" s="264">
        <f>SUMIFS('C. Schedule 1A - Employed'!P:P,'C. Schedule 1A - Employed'!$D:$D,$D34)</f>
        <v>0</v>
      </c>
      <c r="Q34" s="264">
        <f>SUMIFS('C. Schedule 1B -Contracted'!O:O,'C. Schedule 1B -Contracted'!$D:$D,$D34)+SUMIFS('C. Schedule 1C - Related Entity'!O:O,'C. Schedule 1C - Related Entity'!$D:$D,$D34)</f>
        <v>0</v>
      </c>
      <c r="R34" s="264">
        <f>SUMIFS('C. Schedule 1A - Employed'!Q:Q,'C. Schedule 1A - Employed'!$D:$D,$D34)+SUMIFS('C. Schedule 1B -Contracted'!P:P,'C. Schedule 1B -Contracted'!$D:$D,$D34)+SUMIFS('C. Schedule 1C - Related Entity'!P:P,'C. Schedule 1C - Related Entity'!$D:$D,$D34)</f>
        <v>0</v>
      </c>
      <c r="S34" s="265">
        <f>SUMIFS('C. Schedule 1B -Contracted'!Q:Q,'C. Schedule 1B -Contracted'!$D:$D,$D34)+SUMIFS('C. Schedule 1C - Related Entity'!Q:Q,'C. Schedule 1C - Related Entity'!$D:$D,$D34)</f>
        <v>0</v>
      </c>
      <c r="T34" s="267">
        <f t="shared" si="0"/>
        <v>0</v>
      </c>
      <c r="U34" s="34"/>
      <c r="V34" s="1"/>
      <c r="W34" s="32"/>
      <c r="X34" s="44"/>
      <c r="Y34" s="44"/>
      <c r="Z34" s="44"/>
      <c r="AA34" s="44"/>
      <c r="AB34" s="44"/>
      <c r="AC34" s="44"/>
      <c r="AD34" s="44"/>
      <c r="AE34" s="44"/>
      <c r="AF34" s="44"/>
      <c r="AG34" s="44"/>
      <c r="AH34" s="45"/>
      <c r="AI34" s="45"/>
      <c r="AJ34" s="45"/>
      <c r="AK34" s="45"/>
      <c r="AL34" s="45"/>
      <c r="AM34" s="1"/>
      <c r="AN34" s="32"/>
      <c r="AO34" s="44"/>
      <c r="AP34" s="44"/>
      <c r="AQ34" s="44"/>
      <c r="AR34" s="44"/>
      <c r="AS34" s="44"/>
      <c r="AT34" s="44"/>
      <c r="AU34" s="44"/>
      <c r="AV34" s="44"/>
      <c r="AW34" s="45"/>
      <c r="AX34" s="45"/>
      <c r="AY34" s="45"/>
      <c r="AZ34" s="45"/>
      <c r="BA34" s="45"/>
      <c r="BB34" s="45"/>
      <c r="BC34" s="32"/>
      <c r="BD34" s="44"/>
      <c r="BE34" s="44"/>
      <c r="BF34" s="44"/>
      <c r="BG34" s="44"/>
      <c r="BH34" s="44"/>
      <c r="BI34" s="44"/>
      <c r="BJ34" s="44"/>
      <c r="BK34" s="44"/>
      <c r="BL34" s="44"/>
      <c r="BM34" s="44"/>
      <c r="BN34" s="34"/>
      <c r="BO34" s="34"/>
      <c r="BP34" s="34"/>
    </row>
    <row r="35" spans="2:68">
      <c r="B35" s="3">
        <f>'G. MGMA Specialty List'!A33</f>
        <v>28</v>
      </c>
      <c r="C35" s="3" t="str">
        <f>'G. MGMA Specialty List'!B33</f>
        <v>PC</v>
      </c>
      <c r="D35" s="74" t="str">
        <f>'G. MGMA Specialty List'!D33</f>
        <v>Hospitalist: Family Medicine</v>
      </c>
      <c r="E35" s="65">
        <f>'C. Schedule 1A - Employed'!E35+'C. Schedule 1B -Contracted'!E35+'C. Schedule 1C - Related Entity'!E35</f>
        <v>0</v>
      </c>
      <c r="F35" s="65">
        <f>'C. Schedule 1A - Employed'!F35+'C. Schedule 1B -Contracted'!F35+'C. Schedule 1C - Related Entity'!F35</f>
        <v>0</v>
      </c>
      <c r="G35" s="65">
        <f>'C. Schedule 1A - Employed'!G35+'C. Schedule 1B -Contracted'!G35+'C. Schedule 1C - Related Entity'!G35</f>
        <v>0</v>
      </c>
      <c r="H35" s="65">
        <f>'C. Schedule 1A - Employed'!H35+'C. Schedule 1B -Contracted'!H35+'C. Schedule 1C - Related Entity'!H35</f>
        <v>0</v>
      </c>
      <c r="I35" s="65">
        <f>'C. Schedule 1A - Employed'!I35+'C. Schedule 1B -Contracted'!I35+'C. Schedule 1C - Related Entity'!I35</f>
        <v>0</v>
      </c>
      <c r="J35" s="65">
        <f>'C. Schedule 1A - Employed'!J35+'C. Schedule 1B -Contracted'!J35+'C. Schedule 1C - Related Entity'!J35</f>
        <v>0</v>
      </c>
      <c r="K35" s="65">
        <f>'C. Schedule 1A - Employed'!K35+'C. Schedule 1B -Contracted'!K35+'C. Schedule 1C - Related Entity'!K35</f>
        <v>0</v>
      </c>
      <c r="L35" s="65">
        <f>'C. Schedule 1A - Employed'!L35+'C. Schedule 1B -Contracted'!L35+'C. Schedule 1C - Related Entity'!L35</f>
        <v>0</v>
      </c>
      <c r="M35" s="65">
        <f>'C. Schedule 1A - Employed'!M35+'C. Schedule 1B -Contracted'!M35+'C. Schedule 1C - Related Entity'!M35</f>
        <v>0</v>
      </c>
      <c r="N35" s="65">
        <f>'C. Schedule 1A - Employed'!N35+'C. Schedule 1B -Contracted'!N35+'C. Schedule 1C - Related Entity'!N35</f>
        <v>0</v>
      </c>
      <c r="O35" s="263">
        <f>'C. Schedule 1A - Employed'!O35</f>
        <v>0</v>
      </c>
      <c r="P35" s="264">
        <f>SUMIFS('C. Schedule 1A - Employed'!P:P,'C. Schedule 1A - Employed'!$D:$D,$D35)</f>
        <v>0</v>
      </c>
      <c r="Q35" s="264">
        <f>SUMIFS('C. Schedule 1B -Contracted'!O:O,'C. Schedule 1B -Contracted'!$D:$D,$D35)+SUMIFS('C. Schedule 1C - Related Entity'!O:O,'C. Schedule 1C - Related Entity'!$D:$D,$D35)</f>
        <v>0</v>
      </c>
      <c r="R35" s="264">
        <f>SUMIFS('C. Schedule 1A - Employed'!Q:Q,'C. Schedule 1A - Employed'!$D:$D,$D35)+SUMIFS('C. Schedule 1B -Contracted'!P:P,'C. Schedule 1B -Contracted'!$D:$D,$D35)+SUMIFS('C. Schedule 1C - Related Entity'!P:P,'C. Schedule 1C - Related Entity'!$D:$D,$D35)</f>
        <v>0</v>
      </c>
      <c r="S35" s="265">
        <f>SUMIFS('C. Schedule 1B -Contracted'!Q:Q,'C. Schedule 1B -Contracted'!$D:$D,$D35)+SUMIFS('C. Schedule 1C - Related Entity'!Q:Q,'C. Schedule 1C - Related Entity'!$D:$D,$D35)</f>
        <v>0</v>
      </c>
      <c r="T35" s="267">
        <f t="shared" si="0"/>
        <v>0</v>
      </c>
      <c r="U35" s="34"/>
      <c r="V35" s="1"/>
      <c r="W35" s="32"/>
      <c r="X35" s="44"/>
      <c r="Y35" s="44"/>
      <c r="Z35" s="44"/>
      <c r="AA35" s="44"/>
      <c r="AB35" s="44"/>
      <c r="AC35" s="44"/>
      <c r="AD35" s="44"/>
      <c r="AE35" s="44"/>
      <c r="AF35" s="44"/>
      <c r="AG35" s="44"/>
      <c r="AH35" s="45"/>
      <c r="AI35" s="45"/>
      <c r="AJ35" s="45"/>
      <c r="AK35" s="45"/>
      <c r="AL35" s="45"/>
      <c r="AM35" s="1"/>
      <c r="AN35" s="32"/>
      <c r="AO35" s="44"/>
      <c r="AP35" s="44"/>
      <c r="AQ35" s="44"/>
      <c r="AR35" s="44"/>
      <c r="AS35" s="44"/>
      <c r="AT35" s="44"/>
      <c r="AU35" s="44"/>
      <c r="AV35" s="44"/>
      <c r="AW35" s="45"/>
      <c r="AX35" s="45"/>
      <c r="AY35" s="45"/>
      <c r="AZ35" s="45"/>
      <c r="BA35" s="45"/>
      <c r="BB35" s="45"/>
      <c r="BC35" s="32"/>
      <c r="BD35" s="44"/>
      <c r="BE35" s="44"/>
      <c r="BF35" s="44"/>
      <c r="BG35" s="44"/>
      <c r="BH35" s="44"/>
      <c r="BI35" s="44"/>
      <c r="BJ35" s="44"/>
      <c r="BK35" s="44"/>
      <c r="BL35" s="44"/>
      <c r="BM35" s="44"/>
      <c r="BN35" s="34"/>
      <c r="BO35" s="34"/>
      <c r="BP35" s="34"/>
    </row>
    <row r="36" spans="2:68">
      <c r="B36" s="3">
        <f>'G. MGMA Specialty List'!A34</f>
        <v>29</v>
      </c>
      <c r="C36" s="3" t="str">
        <f>'G. MGMA Specialty List'!B34</f>
        <v>PC</v>
      </c>
      <c r="D36" s="74" t="str">
        <f>'G. MGMA Specialty List'!D34</f>
        <v>Hospitalist: Internal Medicine</v>
      </c>
      <c r="E36" s="65">
        <f>'C. Schedule 1A - Employed'!E36+'C. Schedule 1B -Contracted'!E36+'C. Schedule 1C - Related Entity'!E36</f>
        <v>0</v>
      </c>
      <c r="F36" s="65">
        <f>'C. Schedule 1A - Employed'!F36+'C. Schedule 1B -Contracted'!F36+'C. Schedule 1C - Related Entity'!F36</f>
        <v>0</v>
      </c>
      <c r="G36" s="65">
        <f>'C. Schedule 1A - Employed'!G36+'C. Schedule 1B -Contracted'!G36+'C. Schedule 1C - Related Entity'!G36</f>
        <v>0</v>
      </c>
      <c r="H36" s="65">
        <f>'C. Schedule 1A - Employed'!H36+'C. Schedule 1B -Contracted'!H36+'C. Schedule 1C - Related Entity'!H36</f>
        <v>0</v>
      </c>
      <c r="I36" s="65">
        <f>'C. Schedule 1A - Employed'!I36+'C. Schedule 1B -Contracted'!I36+'C. Schedule 1C - Related Entity'!I36</f>
        <v>0</v>
      </c>
      <c r="J36" s="65">
        <f>'C. Schedule 1A - Employed'!J36+'C. Schedule 1B -Contracted'!J36+'C. Schedule 1C - Related Entity'!J36</f>
        <v>0</v>
      </c>
      <c r="K36" s="65">
        <f>'C. Schedule 1A - Employed'!K36+'C. Schedule 1B -Contracted'!K36+'C. Schedule 1C - Related Entity'!K36</f>
        <v>0</v>
      </c>
      <c r="L36" s="65">
        <f>'C. Schedule 1A - Employed'!L36+'C. Schedule 1B -Contracted'!L36+'C. Schedule 1C - Related Entity'!L36</f>
        <v>0</v>
      </c>
      <c r="M36" s="65">
        <f>'C. Schedule 1A - Employed'!M36+'C. Schedule 1B -Contracted'!M36+'C. Schedule 1C - Related Entity'!M36</f>
        <v>0</v>
      </c>
      <c r="N36" s="65">
        <f>'C. Schedule 1A - Employed'!N36+'C. Schedule 1B -Contracted'!N36+'C. Schedule 1C - Related Entity'!N36</f>
        <v>0</v>
      </c>
      <c r="O36" s="263">
        <f>'C. Schedule 1A - Employed'!O36</f>
        <v>0</v>
      </c>
      <c r="P36" s="264">
        <f>SUMIFS('C. Schedule 1A - Employed'!P:P,'C. Schedule 1A - Employed'!$D:$D,$D36)</f>
        <v>0</v>
      </c>
      <c r="Q36" s="264">
        <f>SUMIFS('C. Schedule 1B -Contracted'!O:O,'C. Schedule 1B -Contracted'!$D:$D,$D36)+SUMIFS('C. Schedule 1C - Related Entity'!O:O,'C. Schedule 1C - Related Entity'!$D:$D,$D36)</f>
        <v>0</v>
      </c>
      <c r="R36" s="264">
        <f>SUMIFS('C. Schedule 1A - Employed'!Q:Q,'C. Schedule 1A - Employed'!$D:$D,$D36)+SUMIFS('C. Schedule 1B -Contracted'!P:P,'C. Schedule 1B -Contracted'!$D:$D,$D36)+SUMIFS('C. Schedule 1C - Related Entity'!P:P,'C. Schedule 1C - Related Entity'!$D:$D,$D36)</f>
        <v>0</v>
      </c>
      <c r="S36" s="265">
        <f>SUMIFS('C. Schedule 1B -Contracted'!Q:Q,'C. Schedule 1B -Contracted'!$D:$D,$D36)+SUMIFS('C. Schedule 1C - Related Entity'!Q:Q,'C. Schedule 1C - Related Entity'!$D:$D,$D36)</f>
        <v>0</v>
      </c>
      <c r="T36" s="267">
        <f t="shared" si="0"/>
        <v>0</v>
      </c>
      <c r="U36" s="34"/>
      <c r="V36" s="1"/>
      <c r="W36" s="32"/>
      <c r="X36" s="44"/>
      <c r="Y36" s="44"/>
      <c r="Z36" s="44"/>
      <c r="AA36" s="44"/>
      <c r="AB36" s="44"/>
      <c r="AC36" s="44"/>
      <c r="AD36" s="44"/>
      <c r="AE36" s="44"/>
      <c r="AF36" s="44"/>
      <c r="AG36" s="44"/>
      <c r="AH36" s="45"/>
      <c r="AI36" s="45"/>
      <c r="AJ36" s="45"/>
      <c r="AK36" s="45"/>
      <c r="AL36" s="45"/>
      <c r="AM36" s="1"/>
      <c r="AN36" s="32"/>
      <c r="AO36" s="44"/>
      <c r="AP36" s="44"/>
      <c r="AQ36" s="44"/>
      <c r="AR36" s="44"/>
      <c r="AS36" s="44"/>
      <c r="AT36" s="44"/>
      <c r="AU36" s="44"/>
      <c r="AV36" s="44"/>
      <c r="AW36" s="45"/>
      <c r="AX36" s="45"/>
      <c r="AY36" s="45"/>
      <c r="AZ36" s="45"/>
      <c r="BA36" s="45"/>
      <c r="BB36" s="45"/>
      <c r="BC36" s="32"/>
      <c r="BD36" s="44"/>
      <c r="BE36" s="44"/>
      <c r="BF36" s="44"/>
      <c r="BG36" s="44"/>
      <c r="BH36" s="44"/>
      <c r="BI36" s="44"/>
      <c r="BJ36" s="44"/>
      <c r="BK36" s="44"/>
      <c r="BL36" s="44"/>
      <c r="BM36" s="44"/>
      <c r="BN36" s="34"/>
      <c r="BO36" s="34"/>
      <c r="BP36" s="34"/>
    </row>
    <row r="37" spans="2:68">
      <c r="B37" s="3">
        <f>'G. MGMA Specialty List'!A35</f>
        <v>30</v>
      </c>
      <c r="C37" s="3" t="str">
        <f>'G. MGMA Specialty List'!B35</f>
        <v>PC</v>
      </c>
      <c r="D37" s="74" t="str">
        <f>'G. MGMA Specialty List'!D35</f>
        <v>Hospitalist: Nocturnist</v>
      </c>
      <c r="E37" s="65">
        <f>'C. Schedule 1A - Employed'!E37+'C. Schedule 1B -Contracted'!E37+'C. Schedule 1C - Related Entity'!E37</f>
        <v>0</v>
      </c>
      <c r="F37" s="65">
        <f>'C. Schedule 1A - Employed'!F37+'C. Schedule 1B -Contracted'!F37+'C. Schedule 1C - Related Entity'!F37</f>
        <v>0</v>
      </c>
      <c r="G37" s="65">
        <f>'C. Schedule 1A - Employed'!G37+'C. Schedule 1B -Contracted'!G37+'C. Schedule 1C - Related Entity'!G37</f>
        <v>0</v>
      </c>
      <c r="H37" s="65">
        <f>'C. Schedule 1A - Employed'!H37+'C. Schedule 1B -Contracted'!H37+'C. Schedule 1C - Related Entity'!H37</f>
        <v>0</v>
      </c>
      <c r="I37" s="65">
        <f>'C. Schedule 1A - Employed'!I37+'C. Schedule 1B -Contracted'!I37+'C. Schedule 1C - Related Entity'!I37</f>
        <v>0</v>
      </c>
      <c r="J37" s="65">
        <f>'C. Schedule 1A - Employed'!J37+'C. Schedule 1B -Contracted'!J37+'C. Schedule 1C - Related Entity'!J37</f>
        <v>0</v>
      </c>
      <c r="K37" s="65">
        <f>'C. Schedule 1A - Employed'!K37+'C. Schedule 1B -Contracted'!K37+'C. Schedule 1C - Related Entity'!K37</f>
        <v>0</v>
      </c>
      <c r="L37" s="65">
        <f>'C. Schedule 1A - Employed'!L37+'C. Schedule 1B -Contracted'!L37+'C. Schedule 1C - Related Entity'!L37</f>
        <v>0</v>
      </c>
      <c r="M37" s="65">
        <f>'C. Schedule 1A - Employed'!M37+'C. Schedule 1B -Contracted'!M37+'C. Schedule 1C - Related Entity'!M37</f>
        <v>0</v>
      </c>
      <c r="N37" s="65">
        <f>'C. Schedule 1A - Employed'!N37+'C. Schedule 1B -Contracted'!N37+'C. Schedule 1C - Related Entity'!N37</f>
        <v>0</v>
      </c>
      <c r="O37" s="263">
        <f>'C. Schedule 1A - Employed'!O37</f>
        <v>0</v>
      </c>
      <c r="P37" s="264">
        <f>SUMIFS('C. Schedule 1A - Employed'!P:P,'C. Schedule 1A - Employed'!$D:$D,$D37)</f>
        <v>0</v>
      </c>
      <c r="Q37" s="264">
        <f>SUMIFS('C. Schedule 1B -Contracted'!O:O,'C. Schedule 1B -Contracted'!$D:$D,$D37)+SUMIFS('C. Schedule 1C - Related Entity'!O:O,'C. Schedule 1C - Related Entity'!$D:$D,$D37)</f>
        <v>0</v>
      </c>
      <c r="R37" s="264">
        <f>SUMIFS('C. Schedule 1A - Employed'!Q:Q,'C. Schedule 1A - Employed'!$D:$D,$D37)+SUMIFS('C. Schedule 1B -Contracted'!P:P,'C. Schedule 1B -Contracted'!$D:$D,$D37)+SUMIFS('C. Schedule 1C - Related Entity'!P:P,'C. Schedule 1C - Related Entity'!$D:$D,$D37)</f>
        <v>0</v>
      </c>
      <c r="S37" s="265">
        <f>SUMIFS('C. Schedule 1B -Contracted'!Q:Q,'C. Schedule 1B -Contracted'!$D:$D,$D37)+SUMIFS('C. Schedule 1C - Related Entity'!Q:Q,'C. Schedule 1C - Related Entity'!$D:$D,$D37)</f>
        <v>0</v>
      </c>
      <c r="T37" s="267">
        <f t="shared" si="0"/>
        <v>0</v>
      </c>
      <c r="U37" s="34"/>
      <c r="V37" s="1"/>
      <c r="W37" s="32"/>
      <c r="X37" s="44"/>
      <c r="Y37" s="44"/>
      <c r="Z37" s="44"/>
      <c r="AA37" s="44"/>
      <c r="AB37" s="44"/>
      <c r="AC37" s="44"/>
      <c r="AD37" s="44"/>
      <c r="AE37" s="44"/>
      <c r="AF37" s="44"/>
      <c r="AG37" s="44"/>
      <c r="AH37" s="45"/>
      <c r="AI37" s="45"/>
      <c r="AJ37" s="45"/>
      <c r="AK37" s="45"/>
      <c r="AL37" s="45"/>
      <c r="AM37" s="1"/>
      <c r="AN37" s="32"/>
      <c r="AO37" s="44"/>
      <c r="AP37" s="44"/>
      <c r="AQ37" s="44"/>
      <c r="AR37" s="44"/>
      <c r="AS37" s="44"/>
      <c r="AT37" s="44"/>
      <c r="AU37" s="44"/>
      <c r="AV37" s="44"/>
      <c r="AW37" s="45"/>
      <c r="AX37" s="45"/>
      <c r="AY37" s="45"/>
      <c r="AZ37" s="45"/>
      <c r="BA37" s="45"/>
      <c r="BB37" s="45"/>
      <c r="BC37" s="32"/>
      <c r="BD37" s="44"/>
      <c r="BE37" s="44"/>
      <c r="BF37" s="44"/>
      <c r="BG37" s="44"/>
      <c r="BH37" s="44"/>
      <c r="BI37" s="44"/>
      <c r="BJ37" s="44"/>
      <c r="BK37" s="44"/>
      <c r="BL37" s="44"/>
      <c r="BM37" s="44"/>
      <c r="BN37" s="34"/>
      <c r="BO37" s="34"/>
      <c r="BP37" s="34"/>
    </row>
    <row r="38" spans="2:68" ht="15" customHeight="1">
      <c r="B38" s="3">
        <f>'G. MGMA Specialty List'!A36</f>
        <v>31</v>
      </c>
      <c r="C38" s="3" t="str">
        <f>'G. MGMA Specialty List'!B36</f>
        <v>PC</v>
      </c>
      <c r="D38" s="74" t="str">
        <f>'G. MGMA Specialty List'!D36</f>
        <v>Hospitalist: OB/GYN</v>
      </c>
      <c r="E38" s="65">
        <f>'C. Schedule 1A - Employed'!E38+'C. Schedule 1B -Contracted'!E38+'C. Schedule 1C - Related Entity'!E38</f>
        <v>0</v>
      </c>
      <c r="F38" s="65">
        <f>'C. Schedule 1A - Employed'!F38+'C. Schedule 1B -Contracted'!F38+'C. Schedule 1C - Related Entity'!F38</f>
        <v>0</v>
      </c>
      <c r="G38" s="65">
        <f>'C. Schedule 1A - Employed'!G38+'C. Schedule 1B -Contracted'!G38+'C. Schedule 1C - Related Entity'!G38</f>
        <v>0</v>
      </c>
      <c r="H38" s="65">
        <f>'C. Schedule 1A - Employed'!H38+'C. Schedule 1B -Contracted'!H38+'C. Schedule 1C - Related Entity'!H38</f>
        <v>0</v>
      </c>
      <c r="I38" s="65">
        <f>'C. Schedule 1A - Employed'!I38+'C. Schedule 1B -Contracted'!I38+'C. Schedule 1C - Related Entity'!I38</f>
        <v>0</v>
      </c>
      <c r="J38" s="65">
        <f>'C. Schedule 1A - Employed'!J38+'C. Schedule 1B -Contracted'!J38+'C. Schedule 1C - Related Entity'!J38</f>
        <v>0</v>
      </c>
      <c r="K38" s="65">
        <f>'C. Schedule 1A - Employed'!K38+'C. Schedule 1B -Contracted'!K38+'C. Schedule 1C - Related Entity'!K38</f>
        <v>0</v>
      </c>
      <c r="L38" s="65">
        <f>'C. Schedule 1A - Employed'!L38+'C. Schedule 1B -Contracted'!L38+'C. Schedule 1C - Related Entity'!L38</f>
        <v>0</v>
      </c>
      <c r="M38" s="65">
        <f>'C. Schedule 1A - Employed'!M38+'C. Schedule 1B -Contracted'!M38+'C. Schedule 1C - Related Entity'!M38</f>
        <v>0</v>
      </c>
      <c r="N38" s="65">
        <f>'C. Schedule 1A - Employed'!N38+'C. Schedule 1B -Contracted'!N38+'C. Schedule 1C - Related Entity'!N38</f>
        <v>0</v>
      </c>
      <c r="O38" s="263">
        <f>'C. Schedule 1A - Employed'!O38</f>
        <v>0</v>
      </c>
      <c r="P38" s="264">
        <f>SUMIFS('C. Schedule 1A - Employed'!P:P,'C. Schedule 1A - Employed'!$D:$D,$D38)</f>
        <v>0</v>
      </c>
      <c r="Q38" s="264">
        <f>SUMIFS('C. Schedule 1B -Contracted'!O:O,'C. Schedule 1B -Contracted'!$D:$D,$D38)+SUMIFS('C. Schedule 1C - Related Entity'!O:O,'C. Schedule 1C - Related Entity'!$D:$D,$D38)</f>
        <v>0</v>
      </c>
      <c r="R38" s="264">
        <f>SUMIFS('C. Schedule 1A - Employed'!Q:Q,'C. Schedule 1A - Employed'!$D:$D,$D38)+SUMIFS('C. Schedule 1B -Contracted'!P:P,'C. Schedule 1B -Contracted'!$D:$D,$D38)+SUMIFS('C. Schedule 1C - Related Entity'!P:P,'C. Schedule 1C - Related Entity'!$D:$D,$D38)</f>
        <v>0</v>
      </c>
      <c r="S38" s="265">
        <f>SUMIFS('C. Schedule 1B -Contracted'!Q:Q,'C. Schedule 1B -Contracted'!$D:$D,$D38)+SUMIFS('C. Schedule 1C - Related Entity'!Q:Q,'C. Schedule 1C - Related Entity'!$D:$D,$D38)</f>
        <v>0</v>
      </c>
      <c r="T38" s="267">
        <f t="shared" si="0"/>
        <v>0</v>
      </c>
      <c r="U38" s="34"/>
      <c r="V38" s="1"/>
      <c r="W38" s="46"/>
      <c r="X38" s="44"/>
      <c r="Y38" s="44"/>
      <c r="Z38" s="44"/>
      <c r="AA38" s="44"/>
      <c r="AB38" s="44"/>
      <c r="AC38" s="44"/>
      <c r="AD38" s="44"/>
      <c r="AE38" s="44"/>
      <c r="AF38" s="44"/>
      <c r="AG38" s="44"/>
      <c r="AH38" s="45"/>
      <c r="AI38" s="45"/>
      <c r="AJ38" s="45"/>
      <c r="AK38" s="45"/>
      <c r="AL38" s="45"/>
      <c r="AM38" s="1"/>
      <c r="AN38" s="46"/>
      <c r="AO38" s="44"/>
      <c r="AP38" s="44"/>
      <c r="AQ38" s="44"/>
      <c r="AR38" s="44"/>
      <c r="AS38" s="44"/>
      <c r="AT38" s="44"/>
      <c r="AU38" s="44"/>
      <c r="AV38" s="44"/>
      <c r="AW38" s="45"/>
      <c r="AX38" s="45"/>
      <c r="AY38" s="45"/>
      <c r="AZ38" s="45"/>
      <c r="BA38" s="45"/>
      <c r="BB38" s="45"/>
      <c r="BC38" s="46"/>
      <c r="BD38" s="44"/>
      <c r="BE38" s="44"/>
      <c r="BF38" s="44"/>
      <c r="BG38" s="44"/>
      <c r="BH38" s="44"/>
      <c r="BI38" s="44"/>
      <c r="BJ38" s="44"/>
      <c r="BK38" s="44"/>
      <c r="BL38" s="44"/>
      <c r="BM38" s="44"/>
      <c r="BN38" s="34"/>
      <c r="BO38" s="34"/>
      <c r="BP38" s="34"/>
    </row>
    <row r="39" spans="2:68">
      <c r="B39" s="3">
        <f>'G. MGMA Specialty List'!A37</f>
        <v>32</v>
      </c>
      <c r="C39" s="3" t="str">
        <f>'G. MGMA Specialty List'!B37</f>
        <v>NS</v>
      </c>
      <c r="D39" s="74" t="str">
        <f>'G. MGMA Specialty List'!D37</f>
        <v>Hyperbaric Medicine/Wound Care</v>
      </c>
      <c r="E39" s="65">
        <f>'C. Schedule 1A - Employed'!E39+'C. Schedule 1B -Contracted'!E39+'C. Schedule 1C - Related Entity'!E39</f>
        <v>0</v>
      </c>
      <c r="F39" s="65">
        <f>'C. Schedule 1A - Employed'!F39+'C. Schedule 1B -Contracted'!F39+'C. Schedule 1C - Related Entity'!F39</f>
        <v>0</v>
      </c>
      <c r="G39" s="65">
        <f>'C. Schedule 1A - Employed'!G39+'C. Schedule 1B -Contracted'!G39+'C. Schedule 1C - Related Entity'!G39</f>
        <v>0</v>
      </c>
      <c r="H39" s="65">
        <f>'C. Schedule 1A - Employed'!H39+'C. Schedule 1B -Contracted'!H39+'C. Schedule 1C - Related Entity'!H39</f>
        <v>0</v>
      </c>
      <c r="I39" s="65">
        <f>'C. Schedule 1A - Employed'!I39+'C. Schedule 1B -Contracted'!I39+'C. Schedule 1C - Related Entity'!I39</f>
        <v>0</v>
      </c>
      <c r="J39" s="65">
        <f>'C. Schedule 1A - Employed'!J39+'C. Schedule 1B -Contracted'!J39+'C. Schedule 1C - Related Entity'!J39</f>
        <v>0</v>
      </c>
      <c r="K39" s="65">
        <f>'C. Schedule 1A - Employed'!K39+'C. Schedule 1B -Contracted'!K39+'C. Schedule 1C - Related Entity'!K39</f>
        <v>0</v>
      </c>
      <c r="L39" s="65">
        <f>'C. Schedule 1A - Employed'!L39+'C. Schedule 1B -Contracted'!L39+'C. Schedule 1C - Related Entity'!L39</f>
        <v>0</v>
      </c>
      <c r="M39" s="65">
        <f>'C. Schedule 1A - Employed'!M39+'C. Schedule 1B -Contracted'!M39+'C. Schedule 1C - Related Entity'!M39</f>
        <v>0</v>
      </c>
      <c r="N39" s="65">
        <f>'C. Schedule 1A - Employed'!N39+'C. Schedule 1B -Contracted'!N39+'C. Schedule 1C - Related Entity'!N39</f>
        <v>0</v>
      </c>
      <c r="O39" s="263">
        <f>'C. Schedule 1A - Employed'!O39</f>
        <v>0</v>
      </c>
      <c r="P39" s="264">
        <f>SUMIFS('C. Schedule 1A - Employed'!P:P,'C. Schedule 1A - Employed'!$D:$D,$D39)</f>
        <v>0</v>
      </c>
      <c r="Q39" s="264">
        <f>SUMIFS('C. Schedule 1B -Contracted'!O:O,'C. Schedule 1B -Contracted'!$D:$D,$D39)+SUMIFS('C. Schedule 1C - Related Entity'!O:O,'C. Schedule 1C - Related Entity'!$D:$D,$D39)</f>
        <v>0</v>
      </c>
      <c r="R39" s="264">
        <f>SUMIFS('C. Schedule 1A - Employed'!Q:Q,'C. Schedule 1A - Employed'!$D:$D,$D39)+SUMIFS('C. Schedule 1B -Contracted'!P:P,'C. Schedule 1B -Contracted'!$D:$D,$D39)+SUMIFS('C. Schedule 1C - Related Entity'!P:P,'C. Schedule 1C - Related Entity'!$D:$D,$D39)</f>
        <v>0</v>
      </c>
      <c r="S39" s="265">
        <f>SUMIFS('C. Schedule 1B -Contracted'!Q:Q,'C. Schedule 1B -Contracted'!$D:$D,$D39)+SUMIFS('C. Schedule 1C - Related Entity'!Q:Q,'C. Schedule 1C - Related Entity'!$D:$D,$D39)</f>
        <v>0</v>
      </c>
      <c r="T39" s="267">
        <f t="shared" ref="T39:T70" si="1">O39+P39+Q39-R39+S39</f>
        <v>0</v>
      </c>
      <c r="U39" s="34"/>
      <c r="V39" s="1"/>
      <c r="W39" s="32"/>
      <c r="X39" s="44"/>
      <c r="Y39" s="44"/>
      <c r="Z39" s="44"/>
      <c r="AA39" s="44"/>
      <c r="AB39" s="44"/>
      <c r="AC39" s="44"/>
      <c r="AD39" s="44"/>
      <c r="AE39" s="44"/>
      <c r="AF39" s="44"/>
      <c r="AG39" s="44"/>
      <c r="AH39" s="45"/>
      <c r="AI39" s="45"/>
      <c r="AJ39" s="45"/>
      <c r="AK39" s="45"/>
      <c r="AL39" s="45"/>
      <c r="AM39" s="1"/>
      <c r="AN39" s="32"/>
      <c r="AO39" s="44"/>
      <c r="AP39" s="44"/>
      <c r="AQ39" s="44"/>
      <c r="AR39" s="44"/>
      <c r="AS39" s="44"/>
      <c r="AT39" s="44"/>
      <c r="AU39" s="44"/>
      <c r="AV39" s="44"/>
      <c r="AW39" s="45"/>
      <c r="AX39" s="45"/>
      <c r="AY39" s="45"/>
      <c r="AZ39" s="45"/>
      <c r="BA39" s="45"/>
      <c r="BB39" s="45"/>
      <c r="BC39" s="32"/>
      <c r="BD39" s="44"/>
      <c r="BE39" s="44"/>
      <c r="BF39" s="44"/>
      <c r="BG39" s="44"/>
      <c r="BH39" s="44"/>
      <c r="BI39" s="44"/>
      <c r="BJ39" s="44"/>
      <c r="BK39" s="44"/>
      <c r="BL39" s="44"/>
      <c r="BM39" s="44"/>
      <c r="BN39" s="34"/>
      <c r="BO39" s="34"/>
      <c r="BP39" s="34"/>
    </row>
    <row r="40" spans="2:68">
      <c r="B40" s="3">
        <f>'G. MGMA Specialty List'!A38</f>
        <v>33</v>
      </c>
      <c r="C40" s="3" t="str">
        <f>'G. MGMA Specialty List'!B38</f>
        <v>NS</v>
      </c>
      <c r="D40" s="74" t="str">
        <f>'G. MGMA Specialty List'!D38</f>
        <v>Infectious Disease</v>
      </c>
      <c r="E40" s="65">
        <f>'C. Schedule 1A - Employed'!E40+'C. Schedule 1B -Contracted'!E40+'C. Schedule 1C - Related Entity'!E40</f>
        <v>0</v>
      </c>
      <c r="F40" s="65">
        <f>'C. Schedule 1A - Employed'!F40+'C. Schedule 1B -Contracted'!F40+'C. Schedule 1C - Related Entity'!F40</f>
        <v>0</v>
      </c>
      <c r="G40" s="65">
        <f>'C. Schedule 1A - Employed'!G40+'C. Schedule 1B -Contracted'!G40+'C. Schedule 1C - Related Entity'!G40</f>
        <v>0</v>
      </c>
      <c r="H40" s="65">
        <f>'C. Schedule 1A - Employed'!H40+'C. Schedule 1B -Contracted'!H40+'C. Schedule 1C - Related Entity'!H40</f>
        <v>0</v>
      </c>
      <c r="I40" s="65">
        <f>'C. Schedule 1A - Employed'!I40+'C. Schedule 1B -Contracted'!I40+'C. Schedule 1C - Related Entity'!I40</f>
        <v>0</v>
      </c>
      <c r="J40" s="65">
        <f>'C. Schedule 1A - Employed'!J40+'C. Schedule 1B -Contracted'!J40+'C. Schedule 1C - Related Entity'!J40</f>
        <v>0</v>
      </c>
      <c r="K40" s="65">
        <f>'C. Schedule 1A - Employed'!K40+'C. Schedule 1B -Contracted'!K40+'C. Schedule 1C - Related Entity'!K40</f>
        <v>0</v>
      </c>
      <c r="L40" s="65">
        <f>'C. Schedule 1A - Employed'!L40+'C. Schedule 1B -Contracted'!L40+'C. Schedule 1C - Related Entity'!L40</f>
        <v>0</v>
      </c>
      <c r="M40" s="65">
        <f>'C. Schedule 1A - Employed'!M40+'C. Schedule 1B -Contracted'!M40+'C. Schedule 1C - Related Entity'!M40</f>
        <v>0</v>
      </c>
      <c r="N40" s="65">
        <f>'C. Schedule 1A - Employed'!N40+'C. Schedule 1B -Contracted'!N40+'C. Schedule 1C - Related Entity'!N40</f>
        <v>0</v>
      </c>
      <c r="O40" s="263">
        <f>'C. Schedule 1A - Employed'!O40</f>
        <v>0</v>
      </c>
      <c r="P40" s="264">
        <f>SUMIFS('C. Schedule 1A - Employed'!P:P,'C. Schedule 1A - Employed'!$D:$D,$D40)</f>
        <v>0</v>
      </c>
      <c r="Q40" s="264">
        <f>SUMIFS('C. Schedule 1B -Contracted'!O:O,'C. Schedule 1B -Contracted'!$D:$D,$D40)+SUMIFS('C. Schedule 1C - Related Entity'!O:O,'C. Schedule 1C - Related Entity'!$D:$D,$D40)</f>
        <v>0</v>
      </c>
      <c r="R40" s="264">
        <f>SUMIFS('C. Schedule 1A - Employed'!Q:Q,'C. Schedule 1A - Employed'!$D:$D,$D40)+SUMIFS('C. Schedule 1B -Contracted'!P:P,'C. Schedule 1B -Contracted'!$D:$D,$D40)+SUMIFS('C. Schedule 1C - Related Entity'!P:P,'C. Schedule 1C - Related Entity'!$D:$D,$D40)</f>
        <v>0</v>
      </c>
      <c r="S40" s="265">
        <f>SUMIFS('C. Schedule 1B -Contracted'!Q:Q,'C. Schedule 1B -Contracted'!$D:$D,$D40)+SUMIFS('C. Schedule 1C - Related Entity'!Q:Q,'C. Schedule 1C - Related Entity'!$D:$D,$D40)</f>
        <v>0</v>
      </c>
      <c r="T40" s="267">
        <f t="shared" si="1"/>
        <v>0</v>
      </c>
      <c r="U40" s="34"/>
      <c r="V40" s="1"/>
      <c r="W40" s="32"/>
      <c r="X40" s="44"/>
      <c r="Y40" s="44"/>
      <c r="Z40" s="44"/>
      <c r="AA40" s="44"/>
      <c r="AB40" s="44"/>
      <c r="AC40" s="44"/>
      <c r="AD40" s="44"/>
      <c r="AE40" s="44"/>
      <c r="AF40" s="44"/>
      <c r="AG40" s="44"/>
      <c r="AH40" s="45"/>
      <c r="AI40" s="45"/>
      <c r="AJ40" s="45"/>
      <c r="AK40" s="45"/>
      <c r="AL40" s="45"/>
      <c r="AM40" s="1"/>
      <c r="AN40" s="32"/>
      <c r="AO40" s="44"/>
      <c r="AP40" s="44"/>
      <c r="AQ40" s="44"/>
      <c r="AR40" s="44"/>
      <c r="AS40" s="44"/>
      <c r="AT40" s="44"/>
      <c r="AU40" s="44"/>
      <c r="AV40" s="44"/>
      <c r="AW40" s="45"/>
      <c r="AX40" s="45"/>
      <c r="AY40" s="45"/>
      <c r="AZ40" s="45"/>
      <c r="BA40" s="45"/>
      <c r="BB40" s="45"/>
      <c r="BC40" s="32"/>
      <c r="BD40" s="44"/>
      <c r="BE40" s="44"/>
      <c r="BF40" s="44"/>
      <c r="BG40" s="44"/>
      <c r="BH40" s="44"/>
      <c r="BI40" s="44"/>
      <c r="BJ40" s="44"/>
      <c r="BK40" s="44"/>
      <c r="BL40" s="44"/>
      <c r="BM40" s="44"/>
      <c r="BN40" s="34"/>
      <c r="BO40" s="34"/>
      <c r="BP40" s="34"/>
    </row>
    <row r="41" spans="2:68">
      <c r="B41" s="3">
        <f>'G. MGMA Specialty List'!A39</f>
        <v>34</v>
      </c>
      <c r="C41" s="3" t="str">
        <f>'G. MGMA Specialty List'!B39</f>
        <v>PC</v>
      </c>
      <c r="D41" s="74" t="str">
        <f>'G. MGMA Specialty List'!D39</f>
        <v>Internal Medicine: Ambulatory Only (No Inpatient Work)</v>
      </c>
      <c r="E41" s="65">
        <f>'C. Schedule 1A - Employed'!E41+'C. Schedule 1B -Contracted'!E41+'C. Schedule 1C - Related Entity'!E41</f>
        <v>0</v>
      </c>
      <c r="F41" s="65">
        <f>'C. Schedule 1A - Employed'!F41+'C. Schedule 1B -Contracted'!F41+'C. Schedule 1C - Related Entity'!F41</f>
        <v>0</v>
      </c>
      <c r="G41" s="65">
        <f>'C. Schedule 1A - Employed'!G41+'C. Schedule 1B -Contracted'!G41+'C. Schedule 1C - Related Entity'!G41</f>
        <v>0</v>
      </c>
      <c r="H41" s="65">
        <f>'C. Schedule 1A - Employed'!H41+'C. Schedule 1B -Contracted'!H41+'C. Schedule 1C - Related Entity'!H41</f>
        <v>0</v>
      </c>
      <c r="I41" s="65">
        <f>'C. Schedule 1A - Employed'!I41+'C. Schedule 1B -Contracted'!I41+'C. Schedule 1C - Related Entity'!I41</f>
        <v>0</v>
      </c>
      <c r="J41" s="65">
        <f>'C. Schedule 1A - Employed'!J41+'C. Schedule 1B -Contracted'!J41+'C. Schedule 1C - Related Entity'!J41</f>
        <v>0</v>
      </c>
      <c r="K41" s="65">
        <f>'C. Schedule 1A - Employed'!K41+'C. Schedule 1B -Contracted'!K41+'C. Schedule 1C - Related Entity'!K41</f>
        <v>0</v>
      </c>
      <c r="L41" s="65">
        <f>'C. Schedule 1A - Employed'!L41+'C. Schedule 1B -Contracted'!L41+'C. Schedule 1C - Related Entity'!L41</f>
        <v>0</v>
      </c>
      <c r="M41" s="65">
        <f>'C. Schedule 1A - Employed'!M41+'C. Schedule 1B -Contracted'!M41+'C. Schedule 1C - Related Entity'!M41</f>
        <v>0</v>
      </c>
      <c r="N41" s="65">
        <f>'C. Schedule 1A - Employed'!N41+'C. Schedule 1B -Contracted'!N41+'C. Schedule 1C - Related Entity'!N41</f>
        <v>0</v>
      </c>
      <c r="O41" s="263">
        <f>'C. Schedule 1A - Employed'!O41</f>
        <v>0</v>
      </c>
      <c r="P41" s="264">
        <f>SUMIFS('C. Schedule 1A - Employed'!P:P,'C. Schedule 1A - Employed'!$D:$D,$D41)</f>
        <v>0</v>
      </c>
      <c r="Q41" s="264">
        <f>SUMIFS('C. Schedule 1B -Contracted'!O:O,'C. Schedule 1B -Contracted'!$D:$D,$D41)+SUMIFS('C. Schedule 1C - Related Entity'!O:O,'C. Schedule 1C - Related Entity'!$D:$D,$D41)</f>
        <v>0</v>
      </c>
      <c r="R41" s="264">
        <f>SUMIFS('C. Schedule 1A - Employed'!Q:Q,'C. Schedule 1A - Employed'!$D:$D,$D41)+SUMIFS('C. Schedule 1B -Contracted'!P:P,'C. Schedule 1B -Contracted'!$D:$D,$D41)+SUMIFS('C. Schedule 1C - Related Entity'!P:P,'C. Schedule 1C - Related Entity'!$D:$D,$D41)</f>
        <v>0</v>
      </c>
      <c r="S41" s="265">
        <f>SUMIFS('C. Schedule 1B -Contracted'!Q:Q,'C. Schedule 1B -Contracted'!$D:$D,$D41)+SUMIFS('C. Schedule 1C - Related Entity'!Q:Q,'C. Schedule 1C - Related Entity'!$D:$D,$D41)</f>
        <v>0</v>
      </c>
      <c r="T41" s="267">
        <f t="shared" si="1"/>
        <v>0</v>
      </c>
      <c r="U41" s="34"/>
      <c r="V41" s="1"/>
      <c r="W41" s="32"/>
      <c r="X41" s="44"/>
      <c r="Y41" s="44"/>
      <c r="Z41" s="44"/>
      <c r="AA41" s="44"/>
      <c r="AB41" s="44"/>
      <c r="AC41" s="44"/>
      <c r="AD41" s="44"/>
      <c r="AE41" s="44"/>
      <c r="AF41" s="44"/>
      <c r="AG41" s="44"/>
      <c r="AH41" s="45"/>
      <c r="AI41" s="45"/>
      <c r="AJ41" s="45"/>
      <c r="AK41" s="45"/>
      <c r="AL41" s="45"/>
      <c r="AM41" s="1"/>
      <c r="AN41" s="32"/>
      <c r="AO41" s="44"/>
      <c r="AP41" s="44"/>
      <c r="AQ41" s="44"/>
      <c r="AR41" s="44"/>
      <c r="AS41" s="44"/>
      <c r="AT41" s="44"/>
      <c r="AU41" s="44"/>
      <c r="AV41" s="44"/>
      <c r="AW41" s="45"/>
      <c r="AX41" s="45"/>
      <c r="AY41" s="45"/>
      <c r="AZ41" s="45"/>
      <c r="BA41" s="45"/>
      <c r="BB41" s="45"/>
      <c r="BC41" s="32"/>
      <c r="BD41" s="44"/>
      <c r="BE41" s="44"/>
      <c r="BF41" s="44"/>
      <c r="BG41" s="44"/>
      <c r="BH41" s="44"/>
      <c r="BI41" s="44"/>
      <c r="BJ41" s="44"/>
      <c r="BK41" s="44"/>
      <c r="BL41" s="44"/>
      <c r="BM41" s="44"/>
      <c r="BN41" s="34"/>
      <c r="BO41" s="34"/>
      <c r="BP41" s="34"/>
    </row>
    <row r="42" spans="2:68">
      <c r="B42" s="3">
        <f>'G. MGMA Specialty List'!A40</f>
        <v>35</v>
      </c>
      <c r="C42" s="3" t="str">
        <f>'G. MGMA Specialty List'!B40</f>
        <v>PC</v>
      </c>
      <c r="D42" s="74" t="str">
        <f>'G. MGMA Specialty List'!D40</f>
        <v>Internal Medicine: General</v>
      </c>
      <c r="E42" s="65">
        <f>'C. Schedule 1A - Employed'!E42+'C. Schedule 1B -Contracted'!E42+'C. Schedule 1C - Related Entity'!E42</f>
        <v>0</v>
      </c>
      <c r="F42" s="65">
        <f>'C. Schedule 1A - Employed'!F42+'C. Schedule 1B -Contracted'!F42+'C. Schedule 1C - Related Entity'!F42</f>
        <v>0</v>
      </c>
      <c r="G42" s="65">
        <f>'C. Schedule 1A - Employed'!G42+'C. Schedule 1B -Contracted'!G42+'C. Schedule 1C - Related Entity'!G42</f>
        <v>0</v>
      </c>
      <c r="H42" s="65">
        <f>'C. Schedule 1A - Employed'!H42+'C. Schedule 1B -Contracted'!H42+'C. Schedule 1C - Related Entity'!H42</f>
        <v>0</v>
      </c>
      <c r="I42" s="65">
        <f>'C. Schedule 1A - Employed'!I42+'C. Schedule 1B -Contracted'!I42+'C. Schedule 1C - Related Entity'!I42</f>
        <v>0</v>
      </c>
      <c r="J42" s="65">
        <f>'C. Schedule 1A - Employed'!J42+'C. Schedule 1B -Contracted'!J42+'C. Schedule 1C - Related Entity'!J42</f>
        <v>0</v>
      </c>
      <c r="K42" s="65">
        <f>'C. Schedule 1A - Employed'!K42+'C. Schedule 1B -Contracted'!K42+'C. Schedule 1C - Related Entity'!K42</f>
        <v>0</v>
      </c>
      <c r="L42" s="65">
        <f>'C. Schedule 1A - Employed'!L42+'C. Schedule 1B -Contracted'!L42+'C. Schedule 1C - Related Entity'!L42</f>
        <v>0</v>
      </c>
      <c r="M42" s="65">
        <f>'C. Schedule 1A - Employed'!M42+'C. Schedule 1B -Contracted'!M42+'C. Schedule 1C - Related Entity'!M42</f>
        <v>0</v>
      </c>
      <c r="N42" s="65">
        <f>'C. Schedule 1A - Employed'!N42+'C. Schedule 1B -Contracted'!N42+'C. Schedule 1C - Related Entity'!N42</f>
        <v>0</v>
      </c>
      <c r="O42" s="263">
        <f>'C. Schedule 1A - Employed'!O42</f>
        <v>0</v>
      </c>
      <c r="P42" s="264">
        <f>SUMIFS('C. Schedule 1A - Employed'!P:P,'C. Schedule 1A - Employed'!$D:$D,$D42)</f>
        <v>0</v>
      </c>
      <c r="Q42" s="264">
        <f>SUMIFS('C. Schedule 1B -Contracted'!O:O,'C. Schedule 1B -Contracted'!$D:$D,$D42)+SUMIFS('C. Schedule 1C - Related Entity'!O:O,'C. Schedule 1C - Related Entity'!$D:$D,$D42)</f>
        <v>0</v>
      </c>
      <c r="R42" s="264">
        <f>SUMIFS('C. Schedule 1A - Employed'!Q:Q,'C. Schedule 1A - Employed'!$D:$D,$D42)+SUMIFS('C. Schedule 1B -Contracted'!P:P,'C. Schedule 1B -Contracted'!$D:$D,$D42)+SUMIFS('C. Schedule 1C - Related Entity'!P:P,'C. Schedule 1C - Related Entity'!$D:$D,$D42)</f>
        <v>0</v>
      </c>
      <c r="S42" s="265">
        <f>SUMIFS('C. Schedule 1B -Contracted'!Q:Q,'C. Schedule 1B -Contracted'!$D:$D,$D42)+SUMIFS('C. Schedule 1C - Related Entity'!Q:Q,'C. Schedule 1C - Related Entity'!$D:$D,$D42)</f>
        <v>0</v>
      </c>
      <c r="T42" s="267">
        <f t="shared" si="1"/>
        <v>0</v>
      </c>
      <c r="U42" s="34"/>
      <c r="V42" s="1"/>
      <c r="W42" s="32"/>
      <c r="X42" s="44"/>
      <c r="Y42" s="44"/>
      <c r="Z42" s="44"/>
      <c r="AA42" s="44"/>
      <c r="AB42" s="44"/>
      <c r="AC42" s="44"/>
      <c r="AD42" s="44"/>
      <c r="AE42" s="44"/>
      <c r="AF42" s="44"/>
      <c r="AG42" s="44"/>
      <c r="AH42" s="45"/>
      <c r="AI42" s="45"/>
      <c r="AJ42" s="45"/>
      <c r="AK42" s="45"/>
      <c r="AL42" s="45"/>
      <c r="AM42" s="1"/>
      <c r="AN42" s="32"/>
      <c r="AO42" s="44"/>
      <c r="AP42" s="44"/>
      <c r="AQ42" s="44"/>
      <c r="AR42" s="44"/>
      <c r="AS42" s="44"/>
      <c r="AT42" s="44"/>
      <c r="AU42" s="44"/>
      <c r="AV42" s="44"/>
      <c r="AW42" s="45"/>
      <c r="AX42" s="45"/>
      <c r="AY42" s="45"/>
      <c r="AZ42" s="45"/>
      <c r="BA42" s="45"/>
      <c r="BB42" s="45"/>
      <c r="BC42" s="32"/>
      <c r="BD42" s="44"/>
      <c r="BE42" s="44"/>
      <c r="BF42" s="44"/>
      <c r="BG42" s="44"/>
      <c r="BH42" s="44"/>
      <c r="BI42" s="44"/>
      <c r="BJ42" s="44"/>
      <c r="BK42" s="44"/>
      <c r="BL42" s="44"/>
      <c r="BM42" s="44"/>
      <c r="BN42" s="34"/>
      <c r="BO42" s="34"/>
      <c r="BP42" s="34"/>
    </row>
    <row r="43" spans="2:68">
      <c r="B43" s="3">
        <f>'G. MGMA Specialty List'!A41</f>
        <v>36</v>
      </c>
      <c r="C43" s="3" t="str">
        <f>'G. MGMA Specialty List'!B41</f>
        <v>NS</v>
      </c>
      <c r="D43" s="74" t="str">
        <f>'G. MGMA Specialty List'!D41</f>
        <v>Nephrology</v>
      </c>
      <c r="E43" s="65">
        <f>'C. Schedule 1A - Employed'!E43+'C. Schedule 1B -Contracted'!E43+'C. Schedule 1C - Related Entity'!E43</f>
        <v>0</v>
      </c>
      <c r="F43" s="65">
        <f>'C. Schedule 1A - Employed'!F43+'C. Schedule 1B -Contracted'!F43+'C. Schedule 1C - Related Entity'!F43</f>
        <v>0</v>
      </c>
      <c r="G43" s="65">
        <f>'C. Schedule 1A - Employed'!G43+'C. Schedule 1B -Contracted'!G43+'C. Schedule 1C - Related Entity'!G43</f>
        <v>0</v>
      </c>
      <c r="H43" s="65">
        <f>'C. Schedule 1A - Employed'!H43+'C. Schedule 1B -Contracted'!H43+'C. Schedule 1C - Related Entity'!H43</f>
        <v>0</v>
      </c>
      <c r="I43" s="65">
        <f>'C. Schedule 1A - Employed'!I43+'C. Schedule 1B -Contracted'!I43+'C. Schedule 1C - Related Entity'!I43</f>
        <v>0</v>
      </c>
      <c r="J43" s="65">
        <f>'C. Schedule 1A - Employed'!J43+'C. Schedule 1B -Contracted'!J43+'C. Schedule 1C - Related Entity'!J43</f>
        <v>0</v>
      </c>
      <c r="K43" s="65">
        <f>'C. Schedule 1A - Employed'!K43+'C. Schedule 1B -Contracted'!K43+'C. Schedule 1C - Related Entity'!K43</f>
        <v>0</v>
      </c>
      <c r="L43" s="65">
        <f>'C. Schedule 1A - Employed'!L43+'C. Schedule 1B -Contracted'!L43+'C. Schedule 1C - Related Entity'!L43</f>
        <v>0</v>
      </c>
      <c r="M43" s="65">
        <f>'C. Schedule 1A - Employed'!M43+'C. Schedule 1B -Contracted'!M43+'C. Schedule 1C - Related Entity'!M43</f>
        <v>0</v>
      </c>
      <c r="N43" s="65">
        <f>'C. Schedule 1A - Employed'!N43+'C. Schedule 1B -Contracted'!N43+'C. Schedule 1C - Related Entity'!N43</f>
        <v>0</v>
      </c>
      <c r="O43" s="263">
        <f>'C. Schedule 1A - Employed'!O43</f>
        <v>0</v>
      </c>
      <c r="P43" s="264">
        <f>SUMIFS('C. Schedule 1A - Employed'!P:P,'C. Schedule 1A - Employed'!$D:$D,$D43)</f>
        <v>0</v>
      </c>
      <c r="Q43" s="264">
        <f>SUMIFS('C. Schedule 1B -Contracted'!O:O,'C. Schedule 1B -Contracted'!$D:$D,$D43)+SUMIFS('C. Schedule 1C - Related Entity'!O:O,'C. Schedule 1C - Related Entity'!$D:$D,$D43)</f>
        <v>0</v>
      </c>
      <c r="R43" s="264">
        <f>SUMIFS('C. Schedule 1A - Employed'!Q:Q,'C. Schedule 1A - Employed'!$D:$D,$D43)+SUMIFS('C. Schedule 1B -Contracted'!P:P,'C. Schedule 1B -Contracted'!$D:$D,$D43)+SUMIFS('C. Schedule 1C - Related Entity'!P:P,'C. Schedule 1C - Related Entity'!$D:$D,$D43)</f>
        <v>0</v>
      </c>
      <c r="S43" s="265">
        <f>SUMIFS('C. Schedule 1B -Contracted'!Q:Q,'C. Schedule 1B -Contracted'!$D:$D,$D43)+SUMIFS('C. Schedule 1C - Related Entity'!Q:Q,'C. Schedule 1C - Related Entity'!$D:$D,$D43)</f>
        <v>0</v>
      </c>
      <c r="T43" s="267">
        <f t="shared" si="1"/>
        <v>0</v>
      </c>
      <c r="U43" s="34"/>
      <c r="V43" s="1"/>
      <c r="W43" s="32"/>
      <c r="X43" s="44"/>
      <c r="Y43" s="44"/>
      <c r="Z43" s="44"/>
      <c r="AA43" s="44"/>
      <c r="AB43" s="44"/>
      <c r="AC43" s="44"/>
      <c r="AD43" s="44"/>
      <c r="AE43" s="44"/>
      <c r="AF43" s="44"/>
      <c r="AG43" s="44"/>
      <c r="AH43" s="45"/>
      <c r="AI43" s="45"/>
      <c r="AJ43" s="45"/>
      <c r="AK43" s="45"/>
      <c r="AL43" s="45"/>
      <c r="AM43" s="1"/>
      <c r="AN43" s="32"/>
      <c r="AO43" s="44"/>
      <c r="AP43" s="44"/>
      <c r="AQ43" s="44"/>
      <c r="AR43" s="44"/>
      <c r="AS43" s="44"/>
      <c r="AT43" s="44"/>
      <c r="AU43" s="44"/>
      <c r="AV43" s="44"/>
      <c r="AW43" s="45"/>
      <c r="AX43" s="45"/>
      <c r="AY43" s="45"/>
      <c r="AZ43" s="45"/>
      <c r="BA43" s="45"/>
      <c r="BB43" s="45"/>
      <c r="BC43" s="32"/>
      <c r="BD43" s="44"/>
      <c r="BE43" s="44"/>
      <c r="BF43" s="44"/>
      <c r="BG43" s="44"/>
      <c r="BH43" s="44"/>
      <c r="BI43" s="44"/>
      <c r="BJ43" s="44"/>
      <c r="BK43" s="44"/>
      <c r="BL43" s="44"/>
      <c r="BM43" s="44"/>
      <c r="BN43" s="34"/>
      <c r="BO43" s="34"/>
      <c r="BP43" s="34"/>
    </row>
    <row r="44" spans="2:68">
      <c r="B44" s="3">
        <f>'G. MGMA Specialty List'!A42</f>
        <v>37</v>
      </c>
      <c r="C44" s="3" t="str">
        <f>'G. MGMA Specialty List'!B42</f>
        <v>NS</v>
      </c>
      <c r="D44" s="74" t="str">
        <f>'G. MGMA Specialty List'!D42</f>
        <v>Neurology</v>
      </c>
      <c r="E44" s="65">
        <f>'C. Schedule 1A - Employed'!E44+'C. Schedule 1B -Contracted'!E44+'C. Schedule 1C - Related Entity'!E44</f>
        <v>0</v>
      </c>
      <c r="F44" s="65">
        <f>'C. Schedule 1A - Employed'!F44+'C. Schedule 1B -Contracted'!F44+'C. Schedule 1C - Related Entity'!F44</f>
        <v>0</v>
      </c>
      <c r="G44" s="65">
        <f>'C. Schedule 1A - Employed'!G44+'C. Schedule 1B -Contracted'!G44+'C. Schedule 1C - Related Entity'!G44</f>
        <v>0</v>
      </c>
      <c r="H44" s="65">
        <f>'C. Schedule 1A - Employed'!H44+'C. Schedule 1B -Contracted'!H44+'C. Schedule 1C - Related Entity'!H44</f>
        <v>0</v>
      </c>
      <c r="I44" s="65">
        <f>'C. Schedule 1A - Employed'!I44+'C. Schedule 1B -Contracted'!I44+'C. Schedule 1C - Related Entity'!I44</f>
        <v>0</v>
      </c>
      <c r="J44" s="65">
        <f>'C. Schedule 1A - Employed'!J44+'C. Schedule 1B -Contracted'!J44+'C. Schedule 1C - Related Entity'!J44</f>
        <v>0</v>
      </c>
      <c r="K44" s="65">
        <f>'C. Schedule 1A - Employed'!K44+'C. Schedule 1B -Contracted'!K44+'C. Schedule 1C - Related Entity'!K44</f>
        <v>0</v>
      </c>
      <c r="L44" s="65">
        <f>'C. Schedule 1A - Employed'!L44+'C. Schedule 1B -Contracted'!L44+'C. Schedule 1C - Related Entity'!L44</f>
        <v>0</v>
      </c>
      <c r="M44" s="65">
        <f>'C. Schedule 1A - Employed'!M44+'C. Schedule 1B -Contracted'!M44+'C. Schedule 1C - Related Entity'!M44</f>
        <v>0</v>
      </c>
      <c r="N44" s="65">
        <f>'C. Schedule 1A - Employed'!N44+'C. Schedule 1B -Contracted'!N44+'C. Schedule 1C - Related Entity'!N44</f>
        <v>0</v>
      </c>
      <c r="O44" s="263">
        <f>'C. Schedule 1A - Employed'!O44</f>
        <v>0</v>
      </c>
      <c r="P44" s="264">
        <f>SUMIFS('C. Schedule 1A - Employed'!P:P,'C. Schedule 1A - Employed'!$D:$D,$D44)</f>
        <v>0</v>
      </c>
      <c r="Q44" s="264">
        <f>SUMIFS('C. Schedule 1B -Contracted'!O:O,'C. Schedule 1B -Contracted'!$D:$D,$D44)+SUMIFS('C. Schedule 1C - Related Entity'!O:O,'C. Schedule 1C - Related Entity'!$D:$D,$D44)</f>
        <v>0</v>
      </c>
      <c r="R44" s="264">
        <f>SUMIFS('C. Schedule 1A - Employed'!Q:Q,'C. Schedule 1A - Employed'!$D:$D,$D44)+SUMIFS('C. Schedule 1B -Contracted'!P:P,'C. Schedule 1B -Contracted'!$D:$D,$D44)+SUMIFS('C. Schedule 1C - Related Entity'!P:P,'C. Schedule 1C - Related Entity'!$D:$D,$D44)</f>
        <v>0</v>
      </c>
      <c r="S44" s="265">
        <f>SUMIFS('C. Schedule 1B -Contracted'!Q:Q,'C. Schedule 1B -Contracted'!$D:$D,$D44)+SUMIFS('C. Schedule 1C - Related Entity'!Q:Q,'C. Schedule 1C - Related Entity'!$D:$D,$D44)</f>
        <v>0</v>
      </c>
      <c r="T44" s="267">
        <f t="shared" si="1"/>
        <v>0</v>
      </c>
      <c r="U44" s="34"/>
      <c r="V44" s="1"/>
      <c r="W44" s="32"/>
      <c r="X44" s="44"/>
      <c r="Y44" s="44"/>
      <c r="Z44" s="44"/>
      <c r="AA44" s="44"/>
      <c r="AB44" s="44"/>
      <c r="AC44" s="44"/>
      <c r="AD44" s="44"/>
      <c r="AE44" s="44"/>
      <c r="AF44" s="44"/>
      <c r="AG44" s="44"/>
      <c r="AH44" s="45"/>
      <c r="AI44" s="45"/>
      <c r="AJ44" s="45"/>
      <c r="AK44" s="45"/>
      <c r="AL44" s="45"/>
      <c r="AM44" s="1"/>
      <c r="AN44" s="32"/>
      <c r="AO44" s="44"/>
      <c r="AP44" s="44"/>
      <c r="AQ44" s="44"/>
      <c r="AR44" s="44"/>
      <c r="AS44" s="44"/>
      <c r="AT44" s="44"/>
      <c r="AU44" s="44"/>
      <c r="AV44" s="44"/>
      <c r="AW44" s="45"/>
      <c r="AX44" s="45"/>
      <c r="AY44" s="45"/>
      <c r="AZ44" s="45"/>
      <c r="BA44" s="45"/>
      <c r="BB44" s="45"/>
      <c r="BC44" s="32"/>
      <c r="BD44" s="44"/>
      <c r="BE44" s="44"/>
      <c r="BF44" s="44"/>
      <c r="BG44" s="44"/>
      <c r="BH44" s="44"/>
      <c r="BI44" s="44"/>
      <c r="BJ44" s="44"/>
      <c r="BK44" s="44"/>
      <c r="BL44" s="44"/>
      <c r="BM44" s="44"/>
      <c r="BN44" s="34"/>
      <c r="BO44" s="34"/>
      <c r="BP44" s="34"/>
    </row>
    <row r="45" spans="2:68">
      <c r="B45" s="3">
        <f>'G. MGMA Specialty List'!A43</f>
        <v>38</v>
      </c>
      <c r="C45" s="3" t="str">
        <f>'G. MGMA Specialty List'!B43</f>
        <v>NS</v>
      </c>
      <c r="D45" s="74" t="str">
        <f>'G. MGMA Specialty List'!D43</f>
        <v>Neurology: Epilepsy/EEG</v>
      </c>
      <c r="E45" s="65">
        <f>'C. Schedule 1A - Employed'!E45+'C. Schedule 1B -Contracted'!E45+'C. Schedule 1C - Related Entity'!E45</f>
        <v>0</v>
      </c>
      <c r="F45" s="65">
        <f>'C. Schedule 1A - Employed'!F45+'C. Schedule 1B -Contracted'!F45+'C. Schedule 1C - Related Entity'!F45</f>
        <v>0</v>
      </c>
      <c r="G45" s="65">
        <f>'C. Schedule 1A - Employed'!G45+'C. Schedule 1B -Contracted'!G45+'C. Schedule 1C - Related Entity'!G45</f>
        <v>0</v>
      </c>
      <c r="H45" s="65">
        <f>'C. Schedule 1A - Employed'!H45+'C. Schedule 1B -Contracted'!H45+'C. Schedule 1C - Related Entity'!H45</f>
        <v>0</v>
      </c>
      <c r="I45" s="65">
        <f>'C. Schedule 1A - Employed'!I45+'C. Schedule 1B -Contracted'!I45+'C. Schedule 1C - Related Entity'!I45</f>
        <v>0</v>
      </c>
      <c r="J45" s="65">
        <f>'C. Schedule 1A - Employed'!J45+'C. Schedule 1B -Contracted'!J45+'C. Schedule 1C - Related Entity'!J45</f>
        <v>0</v>
      </c>
      <c r="K45" s="65">
        <f>'C. Schedule 1A - Employed'!K45+'C. Schedule 1B -Contracted'!K45+'C. Schedule 1C - Related Entity'!K45</f>
        <v>0</v>
      </c>
      <c r="L45" s="65">
        <f>'C. Schedule 1A - Employed'!L45+'C. Schedule 1B -Contracted'!L45+'C. Schedule 1C - Related Entity'!L45</f>
        <v>0</v>
      </c>
      <c r="M45" s="65">
        <f>'C. Schedule 1A - Employed'!M45+'C. Schedule 1B -Contracted'!M45+'C. Schedule 1C - Related Entity'!M45</f>
        <v>0</v>
      </c>
      <c r="N45" s="65">
        <f>'C. Schedule 1A - Employed'!N45+'C. Schedule 1B -Contracted'!N45+'C. Schedule 1C - Related Entity'!N45</f>
        <v>0</v>
      </c>
      <c r="O45" s="263">
        <f>'C. Schedule 1A - Employed'!O45</f>
        <v>0</v>
      </c>
      <c r="P45" s="264">
        <f>SUMIFS('C. Schedule 1A - Employed'!P:P,'C. Schedule 1A - Employed'!$D:$D,$D45)</f>
        <v>0</v>
      </c>
      <c r="Q45" s="264">
        <f>SUMIFS('C. Schedule 1B -Contracted'!O:O,'C. Schedule 1B -Contracted'!$D:$D,$D45)+SUMIFS('C. Schedule 1C - Related Entity'!O:O,'C. Schedule 1C - Related Entity'!$D:$D,$D45)</f>
        <v>0</v>
      </c>
      <c r="R45" s="264">
        <f>SUMIFS('C. Schedule 1A - Employed'!Q:Q,'C. Schedule 1A - Employed'!$D:$D,$D45)+SUMIFS('C. Schedule 1B -Contracted'!P:P,'C. Schedule 1B -Contracted'!$D:$D,$D45)+SUMIFS('C. Schedule 1C - Related Entity'!P:P,'C. Schedule 1C - Related Entity'!$D:$D,$D45)</f>
        <v>0</v>
      </c>
      <c r="S45" s="265">
        <f>SUMIFS('C. Schedule 1B -Contracted'!Q:Q,'C. Schedule 1B -Contracted'!$D:$D,$D45)+SUMIFS('C. Schedule 1C - Related Entity'!Q:Q,'C. Schedule 1C - Related Entity'!$D:$D,$D45)</f>
        <v>0</v>
      </c>
      <c r="T45" s="267">
        <f t="shared" si="1"/>
        <v>0</v>
      </c>
      <c r="U45" s="34"/>
      <c r="V45" s="1"/>
      <c r="W45" s="32"/>
      <c r="X45" s="44"/>
      <c r="Y45" s="44"/>
      <c r="Z45" s="44"/>
      <c r="AA45" s="44"/>
      <c r="AB45" s="44"/>
      <c r="AC45" s="44"/>
      <c r="AD45" s="44"/>
      <c r="AE45" s="44"/>
      <c r="AF45" s="44"/>
      <c r="AG45" s="44"/>
      <c r="AH45" s="45"/>
      <c r="AI45" s="45"/>
      <c r="AJ45" s="45"/>
      <c r="AK45" s="45"/>
      <c r="AL45" s="45"/>
      <c r="AM45" s="1"/>
      <c r="AN45" s="32"/>
      <c r="AO45" s="44"/>
      <c r="AP45" s="44"/>
      <c r="AQ45" s="44"/>
      <c r="AR45" s="44"/>
      <c r="AS45" s="44"/>
      <c r="AT45" s="44"/>
      <c r="AU45" s="44"/>
      <c r="AV45" s="44"/>
      <c r="AW45" s="45"/>
      <c r="AX45" s="45"/>
      <c r="AY45" s="45"/>
      <c r="AZ45" s="45"/>
      <c r="BA45" s="45"/>
      <c r="BB45" s="45"/>
      <c r="BC45" s="32"/>
      <c r="BD45" s="44"/>
      <c r="BE45" s="44"/>
      <c r="BF45" s="44"/>
      <c r="BG45" s="44"/>
      <c r="BH45" s="44"/>
      <c r="BI45" s="44"/>
      <c r="BJ45" s="44"/>
      <c r="BK45" s="44"/>
      <c r="BL45" s="44"/>
      <c r="BM45" s="44"/>
      <c r="BN45" s="34"/>
      <c r="BO45" s="34"/>
      <c r="BP45" s="34"/>
    </row>
    <row r="46" spans="2:68">
      <c r="B46" s="3">
        <f>'G. MGMA Specialty List'!A44</f>
        <v>39</v>
      </c>
      <c r="C46" s="3" t="str">
        <f>'G. MGMA Specialty List'!B44</f>
        <v>NS</v>
      </c>
      <c r="D46" s="74" t="str">
        <f>'G. MGMA Specialty List'!D44</f>
        <v>Neurology: Neuromuscular</v>
      </c>
      <c r="E46" s="65">
        <f>'C. Schedule 1A - Employed'!E46+'C. Schedule 1B -Contracted'!E46+'C. Schedule 1C - Related Entity'!E46</f>
        <v>0</v>
      </c>
      <c r="F46" s="65">
        <f>'C. Schedule 1A - Employed'!F46+'C. Schedule 1B -Contracted'!F46+'C. Schedule 1C - Related Entity'!F46</f>
        <v>0</v>
      </c>
      <c r="G46" s="65">
        <f>'C. Schedule 1A - Employed'!G46+'C. Schedule 1B -Contracted'!G46+'C. Schedule 1C - Related Entity'!G46</f>
        <v>0</v>
      </c>
      <c r="H46" s="65">
        <f>'C. Schedule 1A - Employed'!H46+'C. Schedule 1B -Contracted'!H46+'C. Schedule 1C - Related Entity'!H46</f>
        <v>0</v>
      </c>
      <c r="I46" s="65">
        <f>'C. Schedule 1A - Employed'!I46+'C. Schedule 1B -Contracted'!I46+'C. Schedule 1C - Related Entity'!I46</f>
        <v>0</v>
      </c>
      <c r="J46" s="65">
        <f>'C. Schedule 1A - Employed'!J46+'C. Schedule 1B -Contracted'!J46+'C. Schedule 1C - Related Entity'!J46</f>
        <v>0</v>
      </c>
      <c r="K46" s="65">
        <f>'C. Schedule 1A - Employed'!K46+'C. Schedule 1B -Contracted'!K46+'C. Schedule 1C - Related Entity'!K46</f>
        <v>0</v>
      </c>
      <c r="L46" s="65">
        <f>'C. Schedule 1A - Employed'!L46+'C. Schedule 1B -Contracted'!L46+'C. Schedule 1C - Related Entity'!L46</f>
        <v>0</v>
      </c>
      <c r="M46" s="65">
        <f>'C. Schedule 1A - Employed'!M46+'C. Schedule 1B -Contracted'!M46+'C. Schedule 1C - Related Entity'!M46</f>
        <v>0</v>
      </c>
      <c r="N46" s="65">
        <f>'C. Schedule 1A - Employed'!N46+'C. Schedule 1B -Contracted'!N46+'C. Schedule 1C - Related Entity'!N46</f>
        <v>0</v>
      </c>
      <c r="O46" s="263">
        <f>'C. Schedule 1A - Employed'!O46</f>
        <v>0</v>
      </c>
      <c r="P46" s="264">
        <f>SUMIFS('C. Schedule 1A - Employed'!P:P,'C. Schedule 1A - Employed'!$D:$D,$D46)</f>
        <v>0</v>
      </c>
      <c r="Q46" s="264">
        <f>SUMIFS('C. Schedule 1B -Contracted'!O:O,'C. Schedule 1B -Contracted'!$D:$D,$D46)+SUMIFS('C. Schedule 1C - Related Entity'!O:O,'C. Schedule 1C - Related Entity'!$D:$D,$D46)</f>
        <v>0</v>
      </c>
      <c r="R46" s="264">
        <f>SUMIFS('C. Schedule 1A - Employed'!Q:Q,'C. Schedule 1A - Employed'!$D:$D,$D46)+SUMIFS('C. Schedule 1B -Contracted'!P:P,'C. Schedule 1B -Contracted'!$D:$D,$D46)+SUMIFS('C. Schedule 1C - Related Entity'!P:P,'C. Schedule 1C - Related Entity'!$D:$D,$D46)</f>
        <v>0</v>
      </c>
      <c r="S46" s="265">
        <f>SUMIFS('C. Schedule 1B -Contracted'!Q:Q,'C. Schedule 1B -Contracted'!$D:$D,$D46)+SUMIFS('C. Schedule 1C - Related Entity'!Q:Q,'C. Schedule 1C - Related Entity'!$D:$D,$D46)</f>
        <v>0</v>
      </c>
      <c r="T46" s="267">
        <f t="shared" si="1"/>
        <v>0</v>
      </c>
      <c r="U46" s="34"/>
      <c r="V46" s="1"/>
      <c r="W46" s="32"/>
      <c r="X46" s="44"/>
      <c r="Y46" s="44"/>
      <c r="Z46" s="44"/>
      <c r="AA46" s="44"/>
      <c r="AB46" s="44"/>
      <c r="AC46" s="44"/>
      <c r="AD46" s="44"/>
      <c r="AE46" s="44"/>
      <c r="AF46" s="44"/>
      <c r="AG46" s="44"/>
      <c r="AH46" s="45"/>
      <c r="AI46" s="45"/>
      <c r="AJ46" s="45"/>
      <c r="AK46" s="45"/>
      <c r="AL46" s="45"/>
      <c r="AM46" s="1"/>
      <c r="AN46" s="32"/>
      <c r="AO46" s="44"/>
      <c r="AP46" s="44"/>
      <c r="AQ46" s="44"/>
      <c r="AR46" s="44"/>
      <c r="AS46" s="44"/>
      <c r="AT46" s="44"/>
      <c r="AU46" s="44"/>
      <c r="AV46" s="44"/>
      <c r="AW46" s="45"/>
      <c r="AX46" s="45"/>
      <c r="AY46" s="45"/>
      <c r="AZ46" s="45"/>
      <c r="BA46" s="45"/>
      <c r="BB46" s="45"/>
      <c r="BC46" s="32"/>
      <c r="BD46" s="44"/>
      <c r="BE46" s="44"/>
      <c r="BF46" s="44"/>
      <c r="BG46" s="44"/>
      <c r="BH46" s="44"/>
      <c r="BI46" s="44"/>
      <c r="BJ46" s="44"/>
      <c r="BK46" s="44"/>
      <c r="BL46" s="44"/>
      <c r="BM46" s="44"/>
      <c r="BN46" s="34"/>
      <c r="BO46" s="34"/>
      <c r="BP46" s="34"/>
    </row>
    <row r="47" spans="2:68">
      <c r="B47" s="3">
        <f>'G. MGMA Specialty List'!A45</f>
        <v>40</v>
      </c>
      <c r="C47" s="3" t="str">
        <f>'G. MGMA Specialty List'!B45</f>
        <v>NS</v>
      </c>
      <c r="D47" s="74" t="str">
        <f>'G. MGMA Specialty List'!D45</f>
        <v>Neurology: Stroke Medicine</v>
      </c>
      <c r="E47" s="65">
        <f>'C. Schedule 1A - Employed'!E47+'C. Schedule 1B -Contracted'!E47+'C. Schedule 1C - Related Entity'!E47</f>
        <v>0</v>
      </c>
      <c r="F47" s="65">
        <f>'C. Schedule 1A - Employed'!F47+'C. Schedule 1B -Contracted'!F47+'C. Schedule 1C - Related Entity'!F47</f>
        <v>0</v>
      </c>
      <c r="G47" s="65">
        <f>'C. Schedule 1A - Employed'!G47+'C. Schedule 1B -Contracted'!G47+'C. Schedule 1C - Related Entity'!G47</f>
        <v>0</v>
      </c>
      <c r="H47" s="65">
        <f>'C. Schedule 1A - Employed'!H47+'C. Schedule 1B -Contracted'!H47+'C. Schedule 1C - Related Entity'!H47</f>
        <v>0</v>
      </c>
      <c r="I47" s="65">
        <f>'C. Schedule 1A - Employed'!I47+'C. Schedule 1B -Contracted'!I47+'C. Schedule 1C - Related Entity'!I47</f>
        <v>0</v>
      </c>
      <c r="J47" s="65">
        <f>'C. Schedule 1A - Employed'!J47+'C. Schedule 1B -Contracted'!J47+'C. Schedule 1C - Related Entity'!J47</f>
        <v>0</v>
      </c>
      <c r="K47" s="65">
        <f>'C. Schedule 1A - Employed'!K47+'C. Schedule 1B -Contracted'!K47+'C. Schedule 1C - Related Entity'!K47</f>
        <v>0</v>
      </c>
      <c r="L47" s="65">
        <f>'C. Schedule 1A - Employed'!L47+'C. Schedule 1B -Contracted'!L47+'C. Schedule 1C - Related Entity'!L47</f>
        <v>0</v>
      </c>
      <c r="M47" s="65">
        <f>'C. Schedule 1A - Employed'!M47+'C. Schedule 1B -Contracted'!M47+'C. Schedule 1C - Related Entity'!M47</f>
        <v>0</v>
      </c>
      <c r="N47" s="65">
        <f>'C. Schedule 1A - Employed'!N47+'C. Schedule 1B -Contracted'!N47+'C. Schedule 1C - Related Entity'!N47</f>
        <v>0</v>
      </c>
      <c r="O47" s="263">
        <f>'C. Schedule 1A - Employed'!O47</f>
        <v>0</v>
      </c>
      <c r="P47" s="264">
        <f>SUMIFS('C. Schedule 1A - Employed'!P:P,'C. Schedule 1A - Employed'!$D:$D,$D47)</f>
        <v>0</v>
      </c>
      <c r="Q47" s="264">
        <f>SUMIFS('C. Schedule 1B -Contracted'!O:O,'C. Schedule 1B -Contracted'!$D:$D,$D47)+SUMIFS('C. Schedule 1C - Related Entity'!O:O,'C. Schedule 1C - Related Entity'!$D:$D,$D47)</f>
        <v>0</v>
      </c>
      <c r="R47" s="264">
        <f>SUMIFS('C. Schedule 1A - Employed'!Q:Q,'C. Schedule 1A - Employed'!$D:$D,$D47)+SUMIFS('C. Schedule 1B -Contracted'!P:P,'C. Schedule 1B -Contracted'!$D:$D,$D47)+SUMIFS('C. Schedule 1C - Related Entity'!P:P,'C. Schedule 1C - Related Entity'!$D:$D,$D47)</f>
        <v>0</v>
      </c>
      <c r="S47" s="265">
        <f>SUMIFS('C. Schedule 1B -Contracted'!Q:Q,'C. Schedule 1B -Contracted'!$D:$D,$D47)+SUMIFS('C. Schedule 1C - Related Entity'!Q:Q,'C. Schedule 1C - Related Entity'!$D:$D,$D47)</f>
        <v>0</v>
      </c>
      <c r="T47" s="267">
        <f t="shared" si="1"/>
        <v>0</v>
      </c>
      <c r="U47" s="34"/>
      <c r="V47" s="1"/>
      <c r="X47" s="44"/>
      <c r="Y47" s="44"/>
      <c r="Z47" s="44"/>
      <c r="AA47" s="44"/>
      <c r="AB47" s="44"/>
      <c r="AC47" s="44"/>
      <c r="AD47" s="44"/>
      <c r="AE47" s="44"/>
      <c r="AF47" s="44"/>
      <c r="AG47" s="44"/>
      <c r="AH47" s="45"/>
      <c r="AI47" s="45"/>
      <c r="AJ47" s="45"/>
      <c r="AK47" s="45"/>
      <c r="AL47" s="45"/>
      <c r="AM47" s="1"/>
      <c r="AO47" s="44"/>
      <c r="AP47" s="44"/>
      <c r="AQ47" s="44"/>
      <c r="AR47" s="44"/>
      <c r="AS47" s="44"/>
      <c r="AT47" s="44"/>
      <c r="AU47" s="44"/>
      <c r="AV47" s="44"/>
      <c r="AW47" s="45"/>
      <c r="AX47" s="45"/>
      <c r="AY47" s="45"/>
      <c r="AZ47" s="45"/>
      <c r="BA47" s="45"/>
      <c r="BB47" s="45"/>
      <c r="BD47" s="44"/>
      <c r="BE47" s="44"/>
      <c r="BF47" s="44"/>
      <c r="BG47" s="44"/>
      <c r="BH47" s="44"/>
      <c r="BI47" s="44"/>
      <c r="BJ47" s="44"/>
      <c r="BK47" s="44"/>
      <c r="BL47" s="44"/>
      <c r="BM47" s="44"/>
      <c r="BN47" s="34"/>
      <c r="BO47" s="34"/>
      <c r="BP47" s="34"/>
    </row>
    <row r="48" spans="2:68">
      <c r="B48" s="3">
        <f>'G. MGMA Specialty List'!A46</f>
        <v>41</v>
      </c>
      <c r="C48" s="3" t="str">
        <f>'G. MGMA Specialty List'!B46</f>
        <v>NS</v>
      </c>
      <c r="D48" s="74" t="str">
        <f>'G. MGMA Specialty List'!D46</f>
        <v>OB/GYN: Gynecological Oncology</v>
      </c>
      <c r="E48" s="65">
        <f>'C. Schedule 1A - Employed'!E48+'C. Schedule 1B -Contracted'!E48+'C. Schedule 1C - Related Entity'!E48</f>
        <v>0</v>
      </c>
      <c r="F48" s="65">
        <f>'C. Schedule 1A - Employed'!F48+'C. Schedule 1B -Contracted'!F48+'C. Schedule 1C - Related Entity'!F48</f>
        <v>0</v>
      </c>
      <c r="G48" s="65">
        <f>'C. Schedule 1A - Employed'!G48+'C. Schedule 1B -Contracted'!G48+'C. Schedule 1C - Related Entity'!G48</f>
        <v>0</v>
      </c>
      <c r="H48" s="65">
        <f>'C. Schedule 1A - Employed'!H48+'C. Schedule 1B -Contracted'!H48+'C. Schedule 1C - Related Entity'!H48</f>
        <v>0</v>
      </c>
      <c r="I48" s="65">
        <f>'C. Schedule 1A - Employed'!I48+'C. Schedule 1B -Contracted'!I48+'C. Schedule 1C - Related Entity'!I48</f>
        <v>0</v>
      </c>
      <c r="J48" s="65">
        <f>'C. Schedule 1A - Employed'!J48+'C. Schedule 1B -Contracted'!J48+'C. Schedule 1C - Related Entity'!J48</f>
        <v>0</v>
      </c>
      <c r="K48" s="65">
        <f>'C. Schedule 1A - Employed'!K48+'C. Schedule 1B -Contracted'!K48+'C. Schedule 1C - Related Entity'!K48</f>
        <v>0</v>
      </c>
      <c r="L48" s="65">
        <f>'C. Schedule 1A - Employed'!L48+'C. Schedule 1B -Contracted'!L48+'C. Schedule 1C - Related Entity'!L48</f>
        <v>0</v>
      </c>
      <c r="M48" s="65">
        <f>'C. Schedule 1A - Employed'!M48+'C. Schedule 1B -Contracted'!M48+'C. Schedule 1C - Related Entity'!M48</f>
        <v>0</v>
      </c>
      <c r="N48" s="65">
        <f>'C. Schedule 1A - Employed'!N48+'C. Schedule 1B -Contracted'!N48+'C. Schedule 1C - Related Entity'!N48</f>
        <v>0</v>
      </c>
      <c r="O48" s="263">
        <f>'C. Schedule 1A - Employed'!O48</f>
        <v>0</v>
      </c>
      <c r="P48" s="264">
        <f>SUMIFS('C. Schedule 1A - Employed'!P:P,'C. Schedule 1A - Employed'!$D:$D,$D48)</f>
        <v>0</v>
      </c>
      <c r="Q48" s="264">
        <f>SUMIFS('C. Schedule 1B -Contracted'!O:O,'C. Schedule 1B -Contracted'!$D:$D,$D48)+SUMIFS('C. Schedule 1C - Related Entity'!O:O,'C. Schedule 1C - Related Entity'!$D:$D,$D48)</f>
        <v>0</v>
      </c>
      <c r="R48" s="264">
        <f>SUMIFS('C. Schedule 1A - Employed'!Q:Q,'C. Schedule 1A - Employed'!$D:$D,$D48)+SUMIFS('C. Schedule 1B -Contracted'!P:P,'C. Schedule 1B -Contracted'!$D:$D,$D48)+SUMIFS('C. Schedule 1C - Related Entity'!P:P,'C. Schedule 1C - Related Entity'!$D:$D,$D48)</f>
        <v>0</v>
      </c>
      <c r="S48" s="265">
        <f>SUMIFS('C. Schedule 1B -Contracted'!Q:Q,'C. Schedule 1B -Contracted'!$D:$D,$D48)+SUMIFS('C. Schedule 1C - Related Entity'!Q:Q,'C. Schedule 1C - Related Entity'!$D:$D,$D48)</f>
        <v>0</v>
      </c>
      <c r="T48" s="267">
        <f t="shared" si="1"/>
        <v>0</v>
      </c>
      <c r="U48" s="34"/>
      <c r="V48" s="1"/>
      <c r="W48" s="32"/>
      <c r="X48" s="44"/>
      <c r="Y48" s="44"/>
      <c r="Z48" s="44"/>
      <c r="AA48" s="44"/>
      <c r="AB48" s="44"/>
      <c r="AC48" s="44"/>
      <c r="AD48" s="44"/>
      <c r="AE48" s="44"/>
      <c r="AF48" s="44"/>
      <c r="AG48" s="44"/>
      <c r="AH48" s="45"/>
      <c r="AI48" s="45"/>
      <c r="AJ48" s="45"/>
      <c r="AK48" s="45"/>
      <c r="AL48" s="45"/>
      <c r="AM48" s="1"/>
      <c r="AN48" s="32"/>
      <c r="AO48" s="44"/>
      <c r="AP48" s="44"/>
      <c r="AQ48" s="44"/>
      <c r="AR48" s="44"/>
      <c r="AS48" s="44"/>
      <c r="AT48" s="44"/>
      <c r="AU48" s="44"/>
      <c r="AV48" s="44"/>
      <c r="AW48" s="45"/>
      <c r="AX48" s="45"/>
      <c r="AY48" s="45"/>
      <c r="AZ48" s="45"/>
      <c r="BA48" s="45"/>
      <c r="BB48" s="45"/>
      <c r="BC48" s="32"/>
      <c r="BD48" s="44"/>
      <c r="BE48" s="44"/>
      <c r="BF48" s="44"/>
      <c r="BG48" s="44"/>
      <c r="BH48" s="44"/>
      <c r="BI48" s="44"/>
      <c r="BJ48" s="44"/>
      <c r="BK48" s="44"/>
      <c r="BL48" s="44"/>
      <c r="BM48" s="44"/>
      <c r="BN48" s="34"/>
      <c r="BO48" s="34"/>
      <c r="BP48" s="34"/>
    </row>
    <row r="49" spans="2:68">
      <c r="B49" s="3">
        <f>'G. MGMA Specialty List'!A47</f>
        <v>42</v>
      </c>
      <c r="C49" s="3" t="str">
        <f>'G. MGMA Specialty List'!B47</f>
        <v>PC</v>
      </c>
      <c r="D49" s="74" t="str">
        <f>'G. MGMA Specialty List'!D47</f>
        <v>OB/GYN: Gynecology (Only)</v>
      </c>
      <c r="E49" s="65">
        <f>'C. Schedule 1A - Employed'!E49+'C. Schedule 1B -Contracted'!E49+'C. Schedule 1C - Related Entity'!E49</f>
        <v>0</v>
      </c>
      <c r="F49" s="65">
        <f>'C. Schedule 1A - Employed'!F49+'C. Schedule 1B -Contracted'!F49+'C. Schedule 1C - Related Entity'!F49</f>
        <v>0</v>
      </c>
      <c r="G49" s="65">
        <f>'C. Schedule 1A - Employed'!G49+'C. Schedule 1B -Contracted'!G49+'C. Schedule 1C - Related Entity'!G49</f>
        <v>0</v>
      </c>
      <c r="H49" s="65">
        <f>'C. Schedule 1A - Employed'!H49+'C. Schedule 1B -Contracted'!H49+'C. Schedule 1C - Related Entity'!H49</f>
        <v>0</v>
      </c>
      <c r="I49" s="65">
        <f>'C. Schedule 1A - Employed'!I49+'C. Schedule 1B -Contracted'!I49+'C. Schedule 1C - Related Entity'!I49</f>
        <v>0</v>
      </c>
      <c r="J49" s="65">
        <f>'C. Schedule 1A - Employed'!J49+'C. Schedule 1B -Contracted'!J49+'C. Schedule 1C - Related Entity'!J49</f>
        <v>0</v>
      </c>
      <c r="K49" s="65">
        <f>'C. Schedule 1A - Employed'!K49+'C. Schedule 1B -Contracted'!K49+'C. Schedule 1C - Related Entity'!K49</f>
        <v>0</v>
      </c>
      <c r="L49" s="65">
        <f>'C. Schedule 1A - Employed'!L49+'C. Schedule 1B -Contracted'!L49+'C. Schedule 1C - Related Entity'!L49</f>
        <v>0</v>
      </c>
      <c r="M49" s="65">
        <f>'C. Schedule 1A - Employed'!M49+'C. Schedule 1B -Contracted'!M49+'C. Schedule 1C - Related Entity'!M49</f>
        <v>0</v>
      </c>
      <c r="N49" s="65">
        <f>'C. Schedule 1A - Employed'!N49+'C. Schedule 1B -Contracted'!N49+'C. Schedule 1C - Related Entity'!N49</f>
        <v>0</v>
      </c>
      <c r="O49" s="263">
        <f>'C. Schedule 1A - Employed'!O49</f>
        <v>0</v>
      </c>
      <c r="P49" s="264">
        <f>SUMIFS('C. Schedule 1A - Employed'!P:P,'C. Schedule 1A - Employed'!$D:$D,$D49)</f>
        <v>0</v>
      </c>
      <c r="Q49" s="264">
        <f>SUMIFS('C. Schedule 1B -Contracted'!O:O,'C. Schedule 1B -Contracted'!$D:$D,$D49)+SUMIFS('C. Schedule 1C - Related Entity'!O:O,'C. Schedule 1C - Related Entity'!$D:$D,$D49)</f>
        <v>0</v>
      </c>
      <c r="R49" s="264">
        <f>SUMIFS('C. Schedule 1A - Employed'!Q:Q,'C. Schedule 1A - Employed'!$D:$D,$D49)+SUMIFS('C. Schedule 1B -Contracted'!P:P,'C. Schedule 1B -Contracted'!$D:$D,$D49)+SUMIFS('C. Schedule 1C - Related Entity'!P:P,'C. Schedule 1C - Related Entity'!$D:$D,$D49)</f>
        <v>0</v>
      </c>
      <c r="S49" s="265">
        <f>SUMIFS('C. Schedule 1B -Contracted'!Q:Q,'C. Schedule 1B -Contracted'!$D:$D,$D49)+SUMIFS('C. Schedule 1C - Related Entity'!Q:Q,'C. Schedule 1C - Related Entity'!$D:$D,$D49)</f>
        <v>0</v>
      </c>
      <c r="T49" s="267">
        <f t="shared" si="1"/>
        <v>0</v>
      </c>
      <c r="U49" s="34"/>
      <c r="V49" s="1"/>
      <c r="W49" s="32"/>
      <c r="X49" s="44"/>
      <c r="Y49" s="44"/>
      <c r="Z49" s="44"/>
      <c r="AA49" s="44"/>
      <c r="AB49" s="44"/>
      <c r="AC49" s="44"/>
      <c r="AD49" s="44"/>
      <c r="AE49" s="44"/>
      <c r="AF49" s="44"/>
      <c r="AG49" s="44"/>
      <c r="AH49" s="45"/>
      <c r="AI49" s="45"/>
      <c r="AJ49" s="45"/>
      <c r="AK49" s="45"/>
      <c r="AL49" s="45"/>
      <c r="AM49" s="1"/>
      <c r="AN49" s="32"/>
      <c r="AO49" s="44"/>
      <c r="AP49" s="44"/>
      <c r="AQ49" s="44"/>
      <c r="AR49" s="44"/>
      <c r="AS49" s="44"/>
      <c r="AT49" s="44"/>
      <c r="AU49" s="44"/>
      <c r="AV49" s="44"/>
      <c r="AW49" s="45"/>
      <c r="AX49" s="45"/>
      <c r="AY49" s="45"/>
      <c r="AZ49" s="45"/>
      <c r="BA49" s="45"/>
      <c r="BB49" s="45"/>
      <c r="BC49" s="32"/>
      <c r="BD49" s="44"/>
      <c r="BE49" s="44"/>
      <c r="BF49" s="44"/>
      <c r="BG49" s="44"/>
      <c r="BH49" s="44"/>
      <c r="BI49" s="44"/>
      <c r="BJ49" s="44"/>
      <c r="BK49" s="44"/>
      <c r="BL49" s="44"/>
      <c r="BM49" s="44"/>
      <c r="BN49" s="34"/>
      <c r="BO49" s="34"/>
      <c r="BP49" s="34"/>
    </row>
    <row r="50" spans="2:68">
      <c r="B50" s="3">
        <f>'G. MGMA Specialty List'!A48</f>
        <v>43</v>
      </c>
      <c r="C50" s="3" t="str">
        <f>'G. MGMA Specialty List'!B48</f>
        <v>NS</v>
      </c>
      <c r="D50" s="74" t="str">
        <f>'G. MGMA Specialty List'!D48</f>
        <v>OB/GYN: Maternal and Fetal Medicine</v>
      </c>
      <c r="E50" s="65">
        <f>'C. Schedule 1A - Employed'!E50+'C. Schedule 1B -Contracted'!E50+'C. Schedule 1C - Related Entity'!E50</f>
        <v>0</v>
      </c>
      <c r="F50" s="65">
        <f>'C. Schedule 1A - Employed'!F50+'C. Schedule 1B -Contracted'!F50+'C. Schedule 1C - Related Entity'!F50</f>
        <v>0</v>
      </c>
      <c r="G50" s="65">
        <f>'C. Schedule 1A - Employed'!G50+'C. Schedule 1B -Contracted'!G50+'C. Schedule 1C - Related Entity'!G50</f>
        <v>0</v>
      </c>
      <c r="H50" s="65">
        <f>'C. Schedule 1A - Employed'!H50+'C. Schedule 1B -Contracted'!H50+'C. Schedule 1C - Related Entity'!H50</f>
        <v>0</v>
      </c>
      <c r="I50" s="65">
        <f>'C. Schedule 1A - Employed'!I50+'C. Schedule 1B -Contracted'!I50+'C. Schedule 1C - Related Entity'!I50</f>
        <v>0</v>
      </c>
      <c r="J50" s="65">
        <f>'C. Schedule 1A - Employed'!J50+'C. Schedule 1B -Contracted'!J50+'C. Schedule 1C - Related Entity'!J50</f>
        <v>0</v>
      </c>
      <c r="K50" s="65">
        <f>'C. Schedule 1A - Employed'!K50+'C. Schedule 1B -Contracted'!K50+'C. Schedule 1C - Related Entity'!K50</f>
        <v>0</v>
      </c>
      <c r="L50" s="65">
        <f>'C. Schedule 1A - Employed'!L50+'C. Schedule 1B -Contracted'!L50+'C. Schedule 1C - Related Entity'!L50</f>
        <v>0</v>
      </c>
      <c r="M50" s="65">
        <f>'C. Schedule 1A - Employed'!M50+'C. Schedule 1B -Contracted'!M50+'C. Schedule 1C - Related Entity'!M50</f>
        <v>0</v>
      </c>
      <c r="N50" s="65">
        <f>'C. Schedule 1A - Employed'!N50+'C. Schedule 1B -Contracted'!N50+'C. Schedule 1C - Related Entity'!N50</f>
        <v>0</v>
      </c>
      <c r="O50" s="263">
        <f>'C. Schedule 1A - Employed'!O50</f>
        <v>0</v>
      </c>
      <c r="P50" s="264">
        <f>SUMIFS('C. Schedule 1A - Employed'!P:P,'C. Schedule 1A - Employed'!$D:$D,$D50)</f>
        <v>0</v>
      </c>
      <c r="Q50" s="264">
        <f>SUMIFS('C. Schedule 1B -Contracted'!O:O,'C. Schedule 1B -Contracted'!$D:$D,$D50)+SUMIFS('C. Schedule 1C - Related Entity'!O:O,'C. Schedule 1C - Related Entity'!$D:$D,$D50)</f>
        <v>0</v>
      </c>
      <c r="R50" s="264">
        <f>SUMIFS('C. Schedule 1A - Employed'!Q:Q,'C. Schedule 1A - Employed'!$D:$D,$D50)+SUMIFS('C. Schedule 1B -Contracted'!P:P,'C. Schedule 1B -Contracted'!$D:$D,$D50)+SUMIFS('C. Schedule 1C - Related Entity'!P:P,'C. Schedule 1C - Related Entity'!$D:$D,$D50)</f>
        <v>0</v>
      </c>
      <c r="S50" s="265">
        <f>SUMIFS('C. Schedule 1B -Contracted'!Q:Q,'C. Schedule 1B -Contracted'!$D:$D,$D50)+SUMIFS('C. Schedule 1C - Related Entity'!Q:Q,'C. Schedule 1C - Related Entity'!$D:$D,$D50)</f>
        <v>0</v>
      </c>
      <c r="T50" s="267">
        <f t="shared" si="1"/>
        <v>0</v>
      </c>
      <c r="U50" s="34"/>
      <c r="V50" s="1"/>
      <c r="W50" s="32"/>
      <c r="X50" s="44"/>
      <c r="Y50" s="44"/>
      <c r="Z50" s="44"/>
      <c r="AA50" s="44"/>
      <c r="AB50" s="44"/>
      <c r="AC50" s="44"/>
      <c r="AD50" s="44"/>
      <c r="AE50" s="44"/>
      <c r="AF50" s="44"/>
      <c r="AG50" s="44"/>
      <c r="AH50" s="45"/>
      <c r="AI50" s="45"/>
      <c r="AJ50" s="45"/>
      <c r="AK50" s="45"/>
      <c r="AL50" s="45"/>
      <c r="AM50" s="1"/>
      <c r="AN50" s="32"/>
      <c r="AO50" s="44"/>
      <c r="AP50" s="44"/>
      <c r="AQ50" s="44"/>
      <c r="AR50" s="44"/>
      <c r="AS50" s="44"/>
      <c r="AT50" s="44"/>
      <c r="AU50" s="44"/>
      <c r="AV50" s="44"/>
      <c r="AW50" s="45"/>
      <c r="AX50" s="45"/>
      <c r="AY50" s="45"/>
      <c r="AZ50" s="45"/>
      <c r="BA50" s="45"/>
      <c r="BB50" s="45"/>
      <c r="BC50" s="32"/>
      <c r="BD50" s="44"/>
      <c r="BE50" s="44"/>
      <c r="BF50" s="44"/>
      <c r="BG50" s="44"/>
      <c r="BH50" s="44"/>
      <c r="BI50" s="44"/>
      <c r="BJ50" s="44"/>
      <c r="BK50" s="44"/>
      <c r="BL50" s="44"/>
      <c r="BM50" s="44"/>
      <c r="BN50" s="34"/>
      <c r="BO50" s="34"/>
      <c r="BP50" s="34"/>
    </row>
    <row r="51" spans="2:68">
      <c r="B51" s="3">
        <f>'G. MGMA Specialty List'!A49</f>
        <v>44</v>
      </c>
      <c r="C51" s="3" t="str">
        <f>'G. MGMA Specialty List'!B49</f>
        <v>NS</v>
      </c>
      <c r="D51" s="74" t="str">
        <f>'G. MGMA Specialty List'!D49</f>
        <v>OB/GYN: Reproductive Endocrinology</v>
      </c>
      <c r="E51" s="65">
        <f>'C. Schedule 1A - Employed'!E51+'C. Schedule 1B -Contracted'!E51+'C. Schedule 1C - Related Entity'!E51</f>
        <v>0</v>
      </c>
      <c r="F51" s="65">
        <f>'C. Schedule 1A - Employed'!F51+'C. Schedule 1B -Contracted'!F51+'C. Schedule 1C - Related Entity'!F51</f>
        <v>0</v>
      </c>
      <c r="G51" s="65">
        <f>'C. Schedule 1A - Employed'!G51+'C. Schedule 1B -Contracted'!G51+'C. Schedule 1C - Related Entity'!G51</f>
        <v>0</v>
      </c>
      <c r="H51" s="65">
        <f>'C. Schedule 1A - Employed'!H51+'C. Schedule 1B -Contracted'!H51+'C. Schedule 1C - Related Entity'!H51</f>
        <v>0</v>
      </c>
      <c r="I51" s="65">
        <f>'C. Schedule 1A - Employed'!I51+'C. Schedule 1B -Contracted'!I51+'C. Schedule 1C - Related Entity'!I51</f>
        <v>0</v>
      </c>
      <c r="J51" s="65">
        <f>'C. Schedule 1A - Employed'!J51+'C. Schedule 1B -Contracted'!J51+'C. Schedule 1C - Related Entity'!J51</f>
        <v>0</v>
      </c>
      <c r="K51" s="65">
        <f>'C. Schedule 1A - Employed'!K51+'C. Schedule 1B -Contracted'!K51+'C. Schedule 1C - Related Entity'!K51</f>
        <v>0</v>
      </c>
      <c r="L51" s="65">
        <f>'C. Schedule 1A - Employed'!L51+'C. Schedule 1B -Contracted'!L51+'C. Schedule 1C - Related Entity'!L51</f>
        <v>0</v>
      </c>
      <c r="M51" s="65">
        <f>'C. Schedule 1A - Employed'!M51+'C. Schedule 1B -Contracted'!M51+'C. Schedule 1C - Related Entity'!M51</f>
        <v>0</v>
      </c>
      <c r="N51" s="65">
        <f>'C. Schedule 1A - Employed'!N51+'C. Schedule 1B -Contracted'!N51+'C. Schedule 1C - Related Entity'!N51</f>
        <v>0</v>
      </c>
      <c r="O51" s="263">
        <f>'C. Schedule 1A - Employed'!O51</f>
        <v>0</v>
      </c>
      <c r="P51" s="264">
        <f>SUMIFS('C. Schedule 1A - Employed'!P:P,'C. Schedule 1A - Employed'!$D:$D,$D51)</f>
        <v>0</v>
      </c>
      <c r="Q51" s="264">
        <f>SUMIFS('C. Schedule 1B -Contracted'!O:O,'C. Schedule 1B -Contracted'!$D:$D,$D51)+SUMIFS('C. Schedule 1C - Related Entity'!O:O,'C. Schedule 1C - Related Entity'!$D:$D,$D51)</f>
        <v>0</v>
      </c>
      <c r="R51" s="264">
        <f>SUMIFS('C. Schedule 1A - Employed'!Q:Q,'C. Schedule 1A - Employed'!$D:$D,$D51)+SUMIFS('C. Schedule 1B -Contracted'!P:P,'C. Schedule 1B -Contracted'!$D:$D,$D51)+SUMIFS('C. Schedule 1C - Related Entity'!P:P,'C. Schedule 1C - Related Entity'!$D:$D,$D51)</f>
        <v>0</v>
      </c>
      <c r="S51" s="265">
        <f>SUMIFS('C. Schedule 1B -Contracted'!Q:Q,'C. Schedule 1B -Contracted'!$D:$D,$D51)+SUMIFS('C. Schedule 1C - Related Entity'!Q:Q,'C. Schedule 1C - Related Entity'!$D:$D,$D51)</f>
        <v>0</v>
      </c>
      <c r="T51" s="267">
        <f t="shared" si="1"/>
        <v>0</v>
      </c>
      <c r="U51" s="34"/>
      <c r="V51" s="1"/>
      <c r="W51" s="32"/>
      <c r="X51" s="44"/>
      <c r="Y51" s="44"/>
      <c r="Z51" s="44"/>
      <c r="AA51" s="44"/>
      <c r="AB51" s="44"/>
      <c r="AC51" s="44"/>
      <c r="AD51" s="44"/>
      <c r="AE51" s="44"/>
      <c r="AF51" s="44"/>
      <c r="AG51" s="44"/>
      <c r="AH51" s="45"/>
      <c r="AI51" s="45"/>
      <c r="AJ51" s="45"/>
      <c r="AK51" s="45"/>
      <c r="AL51" s="45"/>
      <c r="AM51" s="1"/>
      <c r="AN51" s="32"/>
      <c r="AO51" s="44"/>
      <c r="AP51" s="44"/>
      <c r="AQ51" s="44"/>
      <c r="AR51" s="44"/>
      <c r="AS51" s="44"/>
      <c r="AT51" s="44"/>
      <c r="AU51" s="44"/>
      <c r="AV51" s="44"/>
      <c r="AW51" s="45"/>
      <c r="AX51" s="45"/>
      <c r="AY51" s="45"/>
      <c r="AZ51" s="45"/>
      <c r="BA51" s="45"/>
      <c r="BB51" s="45"/>
      <c r="BC51" s="32"/>
      <c r="BD51" s="44"/>
      <c r="BE51" s="44"/>
      <c r="BF51" s="44"/>
      <c r="BG51" s="44"/>
      <c r="BH51" s="44"/>
      <c r="BI51" s="44"/>
      <c r="BJ51" s="44"/>
      <c r="BK51" s="44"/>
      <c r="BL51" s="44"/>
      <c r="BM51" s="44"/>
      <c r="BN51" s="34"/>
      <c r="BO51" s="34"/>
      <c r="BP51" s="34"/>
    </row>
    <row r="52" spans="2:68">
      <c r="B52" s="3">
        <f>'G. MGMA Specialty List'!A50</f>
        <v>45</v>
      </c>
      <c r="C52" s="3" t="str">
        <f>'G. MGMA Specialty List'!B50</f>
        <v>NS</v>
      </c>
      <c r="D52" s="74" t="str">
        <f>'G. MGMA Specialty List'!D50</f>
        <v>OB/GYN: Urogynecology</v>
      </c>
      <c r="E52" s="65">
        <f>'C. Schedule 1A - Employed'!E52+'C. Schedule 1B -Contracted'!E52+'C. Schedule 1C - Related Entity'!E52</f>
        <v>0</v>
      </c>
      <c r="F52" s="65">
        <f>'C. Schedule 1A - Employed'!F52+'C. Schedule 1B -Contracted'!F52+'C. Schedule 1C - Related Entity'!F52</f>
        <v>0</v>
      </c>
      <c r="G52" s="65">
        <f>'C. Schedule 1A - Employed'!G52+'C. Schedule 1B -Contracted'!G52+'C. Schedule 1C - Related Entity'!G52</f>
        <v>0</v>
      </c>
      <c r="H52" s="65">
        <f>'C. Schedule 1A - Employed'!H52+'C. Schedule 1B -Contracted'!H52+'C. Schedule 1C - Related Entity'!H52</f>
        <v>0</v>
      </c>
      <c r="I52" s="65">
        <f>'C. Schedule 1A - Employed'!I52+'C. Schedule 1B -Contracted'!I52+'C. Schedule 1C - Related Entity'!I52</f>
        <v>0</v>
      </c>
      <c r="J52" s="65">
        <f>'C. Schedule 1A - Employed'!J52+'C. Schedule 1B -Contracted'!J52+'C. Schedule 1C - Related Entity'!J52</f>
        <v>0</v>
      </c>
      <c r="K52" s="65">
        <f>'C. Schedule 1A - Employed'!K52+'C. Schedule 1B -Contracted'!K52+'C. Schedule 1C - Related Entity'!K52</f>
        <v>0</v>
      </c>
      <c r="L52" s="65">
        <f>'C. Schedule 1A - Employed'!L52+'C. Schedule 1B -Contracted'!L52+'C. Schedule 1C - Related Entity'!L52</f>
        <v>0</v>
      </c>
      <c r="M52" s="65">
        <f>'C. Schedule 1A - Employed'!M52+'C. Schedule 1B -Contracted'!M52+'C. Schedule 1C - Related Entity'!M52</f>
        <v>0</v>
      </c>
      <c r="N52" s="65">
        <f>'C. Schedule 1A - Employed'!N52+'C. Schedule 1B -Contracted'!N52+'C. Schedule 1C - Related Entity'!N52</f>
        <v>0</v>
      </c>
      <c r="O52" s="263">
        <f>'C. Schedule 1A - Employed'!O52</f>
        <v>0</v>
      </c>
      <c r="P52" s="264">
        <f>SUMIFS('C. Schedule 1A - Employed'!P:P,'C. Schedule 1A - Employed'!$D:$D,$D52)</f>
        <v>0</v>
      </c>
      <c r="Q52" s="264">
        <f>SUMIFS('C. Schedule 1B -Contracted'!O:O,'C. Schedule 1B -Contracted'!$D:$D,$D52)+SUMIFS('C. Schedule 1C - Related Entity'!O:O,'C. Schedule 1C - Related Entity'!$D:$D,$D52)</f>
        <v>0</v>
      </c>
      <c r="R52" s="264">
        <f>SUMIFS('C. Schedule 1A - Employed'!Q:Q,'C. Schedule 1A - Employed'!$D:$D,$D52)+SUMIFS('C. Schedule 1B -Contracted'!P:P,'C. Schedule 1B -Contracted'!$D:$D,$D52)+SUMIFS('C. Schedule 1C - Related Entity'!P:P,'C. Schedule 1C - Related Entity'!$D:$D,$D52)</f>
        <v>0</v>
      </c>
      <c r="S52" s="265">
        <f>SUMIFS('C. Schedule 1B -Contracted'!Q:Q,'C. Schedule 1B -Contracted'!$D:$D,$D52)+SUMIFS('C. Schedule 1C - Related Entity'!Q:Q,'C. Schedule 1C - Related Entity'!$D:$D,$D52)</f>
        <v>0</v>
      </c>
      <c r="T52" s="267">
        <f t="shared" si="1"/>
        <v>0</v>
      </c>
      <c r="U52" s="34"/>
      <c r="V52" s="1"/>
      <c r="W52" s="32"/>
      <c r="X52" s="44"/>
      <c r="Y52" s="44"/>
      <c r="Z52" s="44"/>
      <c r="AA52" s="44"/>
      <c r="AB52" s="44"/>
      <c r="AC52" s="44"/>
      <c r="AD52" s="44"/>
      <c r="AE52" s="44"/>
      <c r="AF52" s="44"/>
      <c r="AG52" s="44"/>
      <c r="AH52" s="45"/>
      <c r="AI52" s="45"/>
      <c r="AJ52" s="45"/>
      <c r="AK52" s="45"/>
      <c r="AL52" s="45"/>
      <c r="AM52" s="1"/>
      <c r="AN52" s="32"/>
      <c r="AO52" s="44"/>
      <c r="AP52" s="44"/>
      <c r="AQ52" s="44"/>
      <c r="AR52" s="44"/>
      <c r="AS52" s="44"/>
      <c r="AT52" s="44"/>
      <c r="AU52" s="44"/>
      <c r="AV52" s="44"/>
      <c r="AW52" s="45"/>
      <c r="AX52" s="45"/>
      <c r="AY52" s="45"/>
      <c r="AZ52" s="45"/>
      <c r="BA52" s="45"/>
      <c r="BB52" s="45"/>
      <c r="BC52" s="32"/>
      <c r="BD52" s="44"/>
      <c r="BE52" s="44"/>
      <c r="BF52" s="44"/>
      <c r="BG52" s="44"/>
      <c r="BH52" s="44"/>
      <c r="BI52" s="44"/>
      <c r="BJ52" s="44"/>
      <c r="BK52" s="44"/>
      <c r="BL52" s="44"/>
      <c r="BM52" s="44"/>
      <c r="BN52" s="34"/>
      <c r="BO52" s="34"/>
      <c r="BP52" s="34"/>
    </row>
    <row r="53" spans="2:68">
      <c r="B53" s="3">
        <f>'G. MGMA Specialty List'!A51</f>
        <v>46</v>
      </c>
      <c r="C53" s="3" t="str">
        <f>'G. MGMA Specialty List'!B51</f>
        <v>PC</v>
      </c>
      <c r="D53" s="74" t="str">
        <f>'G. MGMA Specialty List'!D51</f>
        <v>Obstetrics/Gynecology: General</v>
      </c>
      <c r="E53" s="65">
        <f>'C. Schedule 1A - Employed'!E53+'C. Schedule 1B -Contracted'!E53+'C. Schedule 1C - Related Entity'!E53</f>
        <v>0</v>
      </c>
      <c r="F53" s="65">
        <f>'C. Schedule 1A - Employed'!F53+'C. Schedule 1B -Contracted'!F53+'C. Schedule 1C - Related Entity'!F53</f>
        <v>0</v>
      </c>
      <c r="G53" s="65">
        <f>'C. Schedule 1A - Employed'!G53+'C. Schedule 1B -Contracted'!G53+'C. Schedule 1C - Related Entity'!G53</f>
        <v>0</v>
      </c>
      <c r="H53" s="65">
        <f>'C. Schedule 1A - Employed'!H53+'C. Schedule 1B -Contracted'!H53+'C. Schedule 1C - Related Entity'!H53</f>
        <v>0</v>
      </c>
      <c r="I53" s="65">
        <f>'C. Schedule 1A - Employed'!I53+'C. Schedule 1B -Contracted'!I53+'C. Schedule 1C - Related Entity'!I53</f>
        <v>0</v>
      </c>
      <c r="J53" s="65">
        <f>'C. Schedule 1A - Employed'!J53+'C. Schedule 1B -Contracted'!J53+'C. Schedule 1C - Related Entity'!J53</f>
        <v>0</v>
      </c>
      <c r="K53" s="65">
        <f>'C. Schedule 1A - Employed'!K53+'C. Schedule 1B -Contracted'!K53+'C. Schedule 1C - Related Entity'!K53</f>
        <v>0</v>
      </c>
      <c r="L53" s="65">
        <f>'C. Schedule 1A - Employed'!L53+'C. Schedule 1B -Contracted'!L53+'C. Schedule 1C - Related Entity'!L53</f>
        <v>0</v>
      </c>
      <c r="M53" s="65">
        <f>'C. Schedule 1A - Employed'!M53+'C. Schedule 1B -Contracted'!M53+'C. Schedule 1C - Related Entity'!M53</f>
        <v>0</v>
      </c>
      <c r="N53" s="65">
        <f>'C. Schedule 1A - Employed'!N53+'C. Schedule 1B -Contracted'!N53+'C. Schedule 1C - Related Entity'!N53</f>
        <v>0</v>
      </c>
      <c r="O53" s="263">
        <f>'C. Schedule 1A - Employed'!O53</f>
        <v>0</v>
      </c>
      <c r="P53" s="264">
        <f>SUMIFS('C. Schedule 1A - Employed'!P:P,'C. Schedule 1A - Employed'!$D:$D,$D53)</f>
        <v>0</v>
      </c>
      <c r="Q53" s="264">
        <f>SUMIFS('C. Schedule 1B -Contracted'!O:O,'C. Schedule 1B -Contracted'!$D:$D,$D53)+SUMIFS('C. Schedule 1C - Related Entity'!O:O,'C. Schedule 1C - Related Entity'!$D:$D,$D53)</f>
        <v>0</v>
      </c>
      <c r="R53" s="264">
        <f>SUMIFS('C. Schedule 1A - Employed'!Q:Q,'C. Schedule 1A - Employed'!$D:$D,$D53)+SUMIFS('C. Schedule 1B -Contracted'!P:P,'C. Schedule 1B -Contracted'!$D:$D,$D53)+SUMIFS('C. Schedule 1C - Related Entity'!P:P,'C. Schedule 1C - Related Entity'!$D:$D,$D53)</f>
        <v>0</v>
      </c>
      <c r="S53" s="265">
        <f>SUMIFS('C. Schedule 1B -Contracted'!Q:Q,'C. Schedule 1B -Contracted'!$D:$D,$D53)+SUMIFS('C. Schedule 1C - Related Entity'!Q:Q,'C. Schedule 1C - Related Entity'!$D:$D,$D53)</f>
        <v>0</v>
      </c>
      <c r="T53" s="267">
        <f t="shared" si="1"/>
        <v>0</v>
      </c>
      <c r="U53" s="34"/>
      <c r="V53" s="1"/>
      <c r="W53" s="32"/>
      <c r="X53" s="44"/>
      <c r="Y53" s="44"/>
      <c r="Z53" s="44"/>
      <c r="AA53" s="44"/>
      <c r="AB53" s="44"/>
      <c r="AC53" s="44"/>
      <c r="AD53" s="44"/>
      <c r="AE53" s="44"/>
      <c r="AF53" s="44"/>
      <c r="AG53" s="44"/>
      <c r="AH53" s="45"/>
      <c r="AI53" s="45"/>
      <c r="AJ53" s="45"/>
      <c r="AK53" s="45"/>
      <c r="AL53" s="45"/>
      <c r="AM53" s="1"/>
      <c r="AN53" s="32"/>
      <c r="AO53" s="44"/>
      <c r="AP53" s="44"/>
      <c r="AQ53" s="44"/>
      <c r="AR53" s="44"/>
      <c r="AS53" s="44"/>
      <c r="AT53" s="44"/>
      <c r="AU53" s="44"/>
      <c r="AV53" s="44"/>
      <c r="AW53" s="45"/>
      <c r="AX53" s="45"/>
      <c r="AY53" s="45"/>
      <c r="AZ53" s="45"/>
      <c r="BA53" s="45"/>
      <c r="BB53" s="45"/>
      <c r="BC53" s="32"/>
      <c r="BD53" s="44"/>
      <c r="BE53" s="44"/>
      <c r="BF53" s="44"/>
      <c r="BG53" s="44"/>
      <c r="BH53" s="44"/>
      <c r="BI53" s="44"/>
      <c r="BJ53" s="44"/>
      <c r="BK53" s="44"/>
      <c r="BL53" s="44"/>
      <c r="BM53" s="44"/>
      <c r="BN53" s="34"/>
      <c r="BO53" s="34"/>
      <c r="BP53" s="34"/>
    </row>
    <row r="54" spans="2:68">
      <c r="B54" s="3">
        <f>'G. MGMA Specialty List'!A52</f>
        <v>47</v>
      </c>
      <c r="C54" s="3" t="str">
        <f>'G. MGMA Specialty List'!B52</f>
        <v>NS</v>
      </c>
      <c r="D54" s="74" t="str">
        <f>'G. MGMA Specialty List'!D52</f>
        <v>Occupational Medicine</v>
      </c>
      <c r="E54" s="65">
        <f>'C. Schedule 1A - Employed'!E54+'C. Schedule 1B -Contracted'!E54+'C. Schedule 1C - Related Entity'!E54</f>
        <v>0</v>
      </c>
      <c r="F54" s="65">
        <f>'C. Schedule 1A - Employed'!F54+'C. Schedule 1B -Contracted'!F54+'C. Schedule 1C - Related Entity'!F54</f>
        <v>0</v>
      </c>
      <c r="G54" s="65">
        <f>'C. Schedule 1A - Employed'!G54+'C. Schedule 1B -Contracted'!G54+'C. Schedule 1C - Related Entity'!G54</f>
        <v>0</v>
      </c>
      <c r="H54" s="65">
        <f>'C. Schedule 1A - Employed'!H54+'C. Schedule 1B -Contracted'!H54+'C. Schedule 1C - Related Entity'!H54</f>
        <v>0</v>
      </c>
      <c r="I54" s="65">
        <f>'C. Schedule 1A - Employed'!I54+'C. Schedule 1B -Contracted'!I54+'C. Schedule 1C - Related Entity'!I54</f>
        <v>0</v>
      </c>
      <c r="J54" s="65">
        <f>'C. Schedule 1A - Employed'!J54+'C. Schedule 1B -Contracted'!J54+'C. Schedule 1C - Related Entity'!J54</f>
        <v>0</v>
      </c>
      <c r="K54" s="65">
        <f>'C. Schedule 1A - Employed'!K54+'C. Schedule 1B -Contracted'!K54+'C. Schedule 1C - Related Entity'!K54</f>
        <v>0</v>
      </c>
      <c r="L54" s="65">
        <f>'C. Schedule 1A - Employed'!L54+'C. Schedule 1B -Contracted'!L54+'C. Schedule 1C - Related Entity'!L54</f>
        <v>0</v>
      </c>
      <c r="M54" s="65">
        <f>'C. Schedule 1A - Employed'!M54+'C. Schedule 1B -Contracted'!M54+'C. Schedule 1C - Related Entity'!M54</f>
        <v>0</v>
      </c>
      <c r="N54" s="65">
        <f>'C. Schedule 1A - Employed'!N54+'C. Schedule 1B -Contracted'!N54+'C. Schedule 1C - Related Entity'!N54</f>
        <v>0</v>
      </c>
      <c r="O54" s="263">
        <f>'C. Schedule 1A - Employed'!O54</f>
        <v>0</v>
      </c>
      <c r="P54" s="264">
        <f>SUMIFS('C. Schedule 1A - Employed'!P:P,'C. Schedule 1A - Employed'!$D:$D,$D54)</f>
        <v>0</v>
      </c>
      <c r="Q54" s="264">
        <f>SUMIFS('C. Schedule 1B -Contracted'!O:O,'C. Schedule 1B -Contracted'!$D:$D,$D54)+SUMIFS('C. Schedule 1C - Related Entity'!O:O,'C. Schedule 1C - Related Entity'!$D:$D,$D54)</f>
        <v>0</v>
      </c>
      <c r="R54" s="264">
        <f>SUMIFS('C. Schedule 1A - Employed'!Q:Q,'C. Schedule 1A - Employed'!$D:$D,$D54)+SUMIFS('C. Schedule 1B -Contracted'!P:P,'C. Schedule 1B -Contracted'!$D:$D,$D54)+SUMIFS('C. Schedule 1C - Related Entity'!P:P,'C. Schedule 1C - Related Entity'!$D:$D,$D54)</f>
        <v>0</v>
      </c>
      <c r="S54" s="265">
        <f>SUMIFS('C. Schedule 1B -Contracted'!Q:Q,'C. Schedule 1B -Contracted'!$D:$D,$D54)+SUMIFS('C. Schedule 1C - Related Entity'!Q:Q,'C. Schedule 1C - Related Entity'!$D:$D,$D54)</f>
        <v>0</v>
      </c>
      <c r="T54" s="267">
        <f t="shared" si="1"/>
        <v>0</v>
      </c>
      <c r="U54" s="34"/>
      <c r="V54" s="1"/>
      <c r="W54" s="32"/>
      <c r="X54" s="44"/>
      <c r="Y54" s="44"/>
      <c r="Z54" s="44"/>
      <c r="AA54" s="44"/>
      <c r="AB54" s="44"/>
      <c r="AC54" s="44"/>
      <c r="AD54" s="44"/>
      <c r="AE54" s="44"/>
      <c r="AF54" s="44"/>
      <c r="AG54" s="44"/>
      <c r="AH54" s="45"/>
      <c r="AI54" s="45"/>
      <c r="AJ54" s="45"/>
      <c r="AK54" s="45"/>
      <c r="AL54" s="45"/>
      <c r="AM54" s="1"/>
      <c r="AN54" s="32"/>
      <c r="AO54" s="44"/>
      <c r="AP54" s="44"/>
      <c r="AQ54" s="44"/>
      <c r="AR54" s="44"/>
      <c r="AS54" s="44"/>
      <c r="AT54" s="44"/>
      <c r="AU54" s="44"/>
      <c r="AV54" s="44"/>
      <c r="AW54" s="45"/>
      <c r="AX54" s="45"/>
      <c r="AY54" s="45"/>
      <c r="AZ54" s="45"/>
      <c r="BA54" s="45"/>
      <c r="BB54" s="45"/>
      <c r="BC54" s="32"/>
      <c r="BD54" s="44"/>
      <c r="BE54" s="44"/>
      <c r="BF54" s="44"/>
      <c r="BG54" s="44"/>
      <c r="BH54" s="44"/>
      <c r="BI54" s="44"/>
      <c r="BJ54" s="44"/>
      <c r="BK54" s="44"/>
      <c r="BL54" s="44"/>
      <c r="BM54" s="44"/>
      <c r="BN54" s="34"/>
      <c r="BO54" s="34"/>
      <c r="BP54" s="34"/>
    </row>
    <row r="55" spans="2:68">
      <c r="B55" s="3">
        <f>'G. MGMA Specialty List'!A53</f>
        <v>48</v>
      </c>
      <c r="C55" s="3" t="str">
        <f>'G. MGMA Specialty List'!B53</f>
        <v>SS</v>
      </c>
      <c r="D55" s="74" t="str">
        <f>'G. MGMA Specialty List'!D53</f>
        <v>Ophthalmology</v>
      </c>
      <c r="E55" s="65">
        <f>'C. Schedule 1A - Employed'!E55+'C. Schedule 1B -Contracted'!E55+'C. Schedule 1C - Related Entity'!E55</f>
        <v>0</v>
      </c>
      <c r="F55" s="65">
        <f>'C. Schedule 1A - Employed'!F55+'C. Schedule 1B -Contracted'!F55+'C. Schedule 1C - Related Entity'!F55</f>
        <v>0</v>
      </c>
      <c r="G55" s="65">
        <f>'C. Schedule 1A - Employed'!G55+'C. Schedule 1B -Contracted'!G55+'C. Schedule 1C - Related Entity'!G55</f>
        <v>0</v>
      </c>
      <c r="H55" s="65">
        <f>'C. Schedule 1A - Employed'!H55+'C. Schedule 1B -Contracted'!H55+'C. Schedule 1C - Related Entity'!H55</f>
        <v>0</v>
      </c>
      <c r="I55" s="65">
        <f>'C. Schedule 1A - Employed'!I55+'C. Schedule 1B -Contracted'!I55+'C. Schedule 1C - Related Entity'!I55</f>
        <v>0</v>
      </c>
      <c r="J55" s="65">
        <f>'C. Schedule 1A - Employed'!J55+'C. Schedule 1B -Contracted'!J55+'C. Schedule 1C - Related Entity'!J55</f>
        <v>0</v>
      </c>
      <c r="K55" s="65">
        <f>'C. Schedule 1A - Employed'!K55+'C. Schedule 1B -Contracted'!K55+'C. Schedule 1C - Related Entity'!K55</f>
        <v>0</v>
      </c>
      <c r="L55" s="65">
        <f>'C. Schedule 1A - Employed'!L55+'C. Schedule 1B -Contracted'!L55+'C. Schedule 1C - Related Entity'!L55</f>
        <v>0</v>
      </c>
      <c r="M55" s="65">
        <f>'C. Schedule 1A - Employed'!M55+'C. Schedule 1B -Contracted'!M55+'C. Schedule 1C - Related Entity'!M55</f>
        <v>0</v>
      </c>
      <c r="N55" s="65">
        <f>'C. Schedule 1A - Employed'!N55+'C. Schedule 1B -Contracted'!N55+'C. Schedule 1C - Related Entity'!N55</f>
        <v>0</v>
      </c>
      <c r="O55" s="263">
        <f>'C. Schedule 1A - Employed'!O55</f>
        <v>0</v>
      </c>
      <c r="P55" s="264">
        <f>SUMIFS('C. Schedule 1A - Employed'!P:P,'C. Schedule 1A - Employed'!$D:$D,$D55)</f>
        <v>0</v>
      </c>
      <c r="Q55" s="264">
        <f>SUMIFS('C. Schedule 1B -Contracted'!O:O,'C. Schedule 1B -Contracted'!$D:$D,$D55)+SUMIFS('C. Schedule 1C - Related Entity'!O:O,'C. Schedule 1C - Related Entity'!$D:$D,$D55)</f>
        <v>0</v>
      </c>
      <c r="R55" s="264">
        <f>SUMIFS('C. Schedule 1A - Employed'!Q:Q,'C. Schedule 1A - Employed'!$D:$D,$D55)+SUMIFS('C. Schedule 1B -Contracted'!P:P,'C. Schedule 1B -Contracted'!$D:$D,$D55)+SUMIFS('C. Schedule 1C - Related Entity'!P:P,'C. Schedule 1C - Related Entity'!$D:$D,$D55)</f>
        <v>0</v>
      </c>
      <c r="S55" s="265">
        <f>SUMIFS('C. Schedule 1B -Contracted'!Q:Q,'C. Schedule 1B -Contracted'!$D:$D,$D55)+SUMIFS('C. Schedule 1C - Related Entity'!Q:Q,'C. Schedule 1C - Related Entity'!$D:$D,$D55)</f>
        <v>0</v>
      </c>
      <c r="T55" s="267">
        <f t="shared" si="1"/>
        <v>0</v>
      </c>
      <c r="U55" s="34"/>
      <c r="V55" s="1"/>
      <c r="W55" s="47"/>
      <c r="X55" s="44"/>
      <c r="Y55" s="44"/>
      <c r="Z55" s="44"/>
      <c r="AA55" s="44"/>
      <c r="AB55" s="44"/>
      <c r="AC55" s="44"/>
      <c r="AD55" s="44"/>
      <c r="AE55" s="44"/>
      <c r="AF55" s="44"/>
      <c r="AG55" s="44"/>
      <c r="AH55" s="45"/>
      <c r="AI55" s="45"/>
      <c r="AJ55" s="45"/>
      <c r="AK55" s="45"/>
      <c r="AL55" s="45"/>
      <c r="AM55" s="1"/>
      <c r="AN55" s="47"/>
      <c r="AO55" s="44"/>
      <c r="AP55" s="44"/>
      <c r="AQ55" s="44"/>
      <c r="AR55" s="44"/>
      <c r="AS55" s="44"/>
      <c r="AT55" s="44"/>
      <c r="AU55" s="44"/>
      <c r="AV55" s="44"/>
      <c r="AW55" s="45"/>
      <c r="AX55" s="45"/>
      <c r="AY55" s="45"/>
      <c r="AZ55" s="45"/>
      <c r="BA55" s="45"/>
      <c r="BB55" s="45"/>
      <c r="BC55" s="47"/>
      <c r="BD55" s="44"/>
      <c r="BE55" s="44"/>
      <c r="BF55" s="44"/>
      <c r="BG55" s="44"/>
      <c r="BH55" s="44"/>
      <c r="BI55" s="44"/>
      <c r="BJ55" s="44"/>
      <c r="BK55" s="44"/>
      <c r="BL55" s="44"/>
      <c r="BM55" s="44"/>
      <c r="BN55" s="34"/>
      <c r="BO55" s="34"/>
      <c r="BP55" s="34"/>
    </row>
    <row r="56" spans="2:68" ht="15.3">
      <c r="B56" s="3">
        <f>'G. MGMA Specialty List'!A54</f>
        <v>49</v>
      </c>
      <c r="C56" s="3" t="str">
        <f>'G. MGMA Specialty List'!B54</f>
        <v>SS</v>
      </c>
      <c r="D56" s="74" t="str">
        <f>'G. MGMA Specialty List'!D54</f>
        <v>Ophthalmology: Corneal and Refractive Surgery</v>
      </c>
      <c r="E56" s="65">
        <f>'C. Schedule 1A - Employed'!E56+'C. Schedule 1B -Contracted'!E56+'C. Schedule 1C - Related Entity'!E56</f>
        <v>0</v>
      </c>
      <c r="F56" s="65">
        <f>'C. Schedule 1A - Employed'!F56+'C. Schedule 1B -Contracted'!F56+'C. Schedule 1C - Related Entity'!F56</f>
        <v>0</v>
      </c>
      <c r="G56" s="65">
        <f>'C. Schedule 1A - Employed'!G56+'C. Schedule 1B -Contracted'!G56+'C. Schedule 1C - Related Entity'!G56</f>
        <v>0</v>
      </c>
      <c r="H56" s="65">
        <f>'C. Schedule 1A - Employed'!H56+'C. Schedule 1B -Contracted'!H56+'C. Schedule 1C - Related Entity'!H56</f>
        <v>0</v>
      </c>
      <c r="I56" s="65">
        <f>'C. Schedule 1A - Employed'!I56+'C. Schedule 1B -Contracted'!I56+'C. Schedule 1C - Related Entity'!I56</f>
        <v>0</v>
      </c>
      <c r="J56" s="65">
        <f>'C. Schedule 1A - Employed'!J56+'C. Schedule 1B -Contracted'!J56+'C. Schedule 1C - Related Entity'!J56</f>
        <v>0</v>
      </c>
      <c r="K56" s="65">
        <f>'C. Schedule 1A - Employed'!K56+'C. Schedule 1B -Contracted'!K56+'C. Schedule 1C - Related Entity'!K56</f>
        <v>0</v>
      </c>
      <c r="L56" s="65">
        <f>'C. Schedule 1A - Employed'!L56+'C. Schedule 1B -Contracted'!L56+'C. Schedule 1C - Related Entity'!L56</f>
        <v>0</v>
      </c>
      <c r="M56" s="65">
        <f>'C. Schedule 1A - Employed'!M56+'C. Schedule 1B -Contracted'!M56+'C. Schedule 1C - Related Entity'!M56</f>
        <v>0</v>
      </c>
      <c r="N56" s="65">
        <f>'C. Schedule 1A - Employed'!N56+'C. Schedule 1B -Contracted'!N56+'C. Schedule 1C - Related Entity'!N56</f>
        <v>0</v>
      </c>
      <c r="O56" s="263">
        <f>'C. Schedule 1A - Employed'!O56</f>
        <v>0</v>
      </c>
      <c r="P56" s="264">
        <f>SUMIFS('C. Schedule 1A - Employed'!P:P,'C. Schedule 1A - Employed'!$D:$D,$D56)</f>
        <v>0</v>
      </c>
      <c r="Q56" s="264">
        <f>SUMIFS('C. Schedule 1B -Contracted'!O:O,'C. Schedule 1B -Contracted'!$D:$D,$D56)+SUMIFS('C. Schedule 1C - Related Entity'!O:O,'C. Schedule 1C - Related Entity'!$D:$D,$D56)</f>
        <v>0</v>
      </c>
      <c r="R56" s="264">
        <f>SUMIFS('C. Schedule 1A - Employed'!Q:Q,'C. Schedule 1A - Employed'!$D:$D,$D56)+SUMIFS('C. Schedule 1B -Contracted'!P:P,'C. Schedule 1B -Contracted'!$D:$D,$D56)+SUMIFS('C. Schedule 1C - Related Entity'!P:P,'C. Schedule 1C - Related Entity'!$D:$D,$D56)</f>
        <v>0</v>
      </c>
      <c r="S56" s="265">
        <f>SUMIFS('C. Schedule 1B -Contracted'!Q:Q,'C. Schedule 1B -Contracted'!$D:$D,$D56)+SUMIFS('C. Schedule 1C - Related Entity'!Q:Q,'C. Schedule 1C - Related Entity'!$D:$D,$D56)</f>
        <v>0</v>
      </c>
      <c r="T56" s="267">
        <f t="shared" si="1"/>
        <v>0</v>
      </c>
      <c r="U56" s="235"/>
      <c r="V56" s="1"/>
      <c r="W56" s="47"/>
      <c r="X56" s="44"/>
      <c r="Y56" s="44"/>
      <c r="Z56" s="44"/>
      <c r="AA56" s="44"/>
      <c r="AB56" s="44"/>
      <c r="AC56" s="44"/>
      <c r="AD56" s="44"/>
      <c r="AE56" s="44"/>
      <c r="AF56" s="44"/>
      <c r="AG56" s="44"/>
      <c r="AH56" s="45"/>
      <c r="AI56" s="45"/>
      <c r="AJ56" s="45"/>
      <c r="AK56" s="45"/>
      <c r="AL56" s="45"/>
      <c r="AM56" s="1"/>
      <c r="AN56" s="47"/>
      <c r="AO56" s="44"/>
      <c r="AP56" s="44"/>
      <c r="AQ56" s="44"/>
      <c r="AR56" s="44"/>
      <c r="AS56" s="44"/>
      <c r="AT56" s="44"/>
      <c r="AU56" s="44"/>
      <c r="AV56" s="44"/>
      <c r="AW56" s="45"/>
      <c r="AX56" s="45"/>
      <c r="AY56" s="45"/>
      <c r="AZ56" s="45"/>
      <c r="BA56" s="45"/>
      <c r="BB56" s="45"/>
      <c r="BC56" s="47"/>
      <c r="BD56" s="44"/>
      <c r="BE56" s="44"/>
      <c r="BF56" s="44"/>
      <c r="BG56" s="44"/>
      <c r="BH56" s="44"/>
      <c r="BI56" s="44"/>
      <c r="BJ56" s="44"/>
      <c r="BK56" s="44"/>
      <c r="BL56" s="44"/>
      <c r="BM56" s="44"/>
      <c r="BN56" s="34"/>
      <c r="BO56" s="34"/>
      <c r="BP56" s="34"/>
    </row>
    <row r="57" spans="2:68">
      <c r="B57" s="3">
        <f>'G. MGMA Specialty List'!A55</f>
        <v>50</v>
      </c>
      <c r="C57" s="3" t="str">
        <f>'G. MGMA Specialty List'!B55</f>
        <v>SS</v>
      </c>
      <c r="D57" s="74" t="str">
        <f>'G. MGMA Specialty List'!D55</f>
        <v>Ophthalmology: Glaucoma</v>
      </c>
      <c r="E57" s="65">
        <f>'C. Schedule 1A - Employed'!E57+'C. Schedule 1B -Contracted'!E57+'C. Schedule 1C - Related Entity'!E57</f>
        <v>0</v>
      </c>
      <c r="F57" s="65">
        <f>'C. Schedule 1A - Employed'!F57+'C. Schedule 1B -Contracted'!F57+'C. Schedule 1C - Related Entity'!F57</f>
        <v>0</v>
      </c>
      <c r="G57" s="65">
        <f>'C. Schedule 1A - Employed'!G57+'C. Schedule 1B -Contracted'!G57+'C. Schedule 1C - Related Entity'!G57</f>
        <v>0</v>
      </c>
      <c r="H57" s="65">
        <f>'C. Schedule 1A - Employed'!H57+'C. Schedule 1B -Contracted'!H57+'C. Schedule 1C - Related Entity'!H57</f>
        <v>0</v>
      </c>
      <c r="I57" s="65">
        <f>'C. Schedule 1A - Employed'!I57+'C. Schedule 1B -Contracted'!I57+'C. Schedule 1C - Related Entity'!I57</f>
        <v>0</v>
      </c>
      <c r="J57" s="65">
        <f>'C. Schedule 1A - Employed'!J57+'C. Schedule 1B -Contracted'!J57+'C. Schedule 1C - Related Entity'!J57</f>
        <v>0</v>
      </c>
      <c r="K57" s="65">
        <f>'C. Schedule 1A - Employed'!K57+'C. Schedule 1B -Contracted'!K57+'C. Schedule 1C - Related Entity'!K57</f>
        <v>0</v>
      </c>
      <c r="L57" s="65">
        <f>'C. Schedule 1A - Employed'!L57+'C. Schedule 1B -Contracted'!L57+'C. Schedule 1C - Related Entity'!L57</f>
        <v>0</v>
      </c>
      <c r="M57" s="65">
        <f>'C. Schedule 1A - Employed'!M57+'C. Schedule 1B -Contracted'!M57+'C. Schedule 1C - Related Entity'!M57</f>
        <v>0</v>
      </c>
      <c r="N57" s="65">
        <f>'C. Schedule 1A - Employed'!N57+'C. Schedule 1B -Contracted'!N57+'C. Schedule 1C - Related Entity'!N57</f>
        <v>0</v>
      </c>
      <c r="O57" s="263">
        <f>'C. Schedule 1A - Employed'!O57</f>
        <v>0</v>
      </c>
      <c r="P57" s="264">
        <f>SUMIFS('C. Schedule 1A - Employed'!P:P,'C. Schedule 1A - Employed'!$D:$D,$D57)</f>
        <v>0</v>
      </c>
      <c r="Q57" s="264">
        <f>SUMIFS('C. Schedule 1B -Contracted'!O:O,'C. Schedule 1B -Contracted'!$D:$D,$D57)+SUMIFS('C. Schedule 1C - Related Entity'!O:O,'C. Schedule 1C - Related Entity'!$D:$D,$D57)</f>
        <v>0</v>
      </c>
      <c r="R57" s="264">
        <f>SUMIFS('C. Schedule 1A - Employed'!Q:Q,'C. Schedule 1A - Employed'!$D:$D,$D57)+SUMIFS('C. Schedule 1B -Contracted'!P:P,'C. Schedule 1B -Contracted'!$D:$D,$D57)+SUMIFS('C. Schedule 1C - Related Entity'!P:P,'C. Schedule 1C - Related Entity'!$D:$D,$D57)</f>
        <v>0</v>
      </c>
      <c r="S57" s="265">
        <f>SUMIFS('C. Schedule 1B -Contracted'!Q:Q,'C. Schedule 1B -Contracted'!$D:$D,$D57)+SUMIFS('C. Schedule 1C - Related Entity'!Q:Q,'C. Schedule 1C - Related Entity'!$D:$D,$D57)</f>
        <v>0</v>
      </c>
      <c r="T57" s="267">
        <f t="shared" si="1"/>
        <v>0</v>
      </c>
      <c r="U57" s="34"/>
      <c r="V57" s="1"/>
      <c r="W57" s="47"/>
      <c r="X57" s="44"/>
      <c r="Y57" s="44"/>
      <c r="Z57" s="44"/>
      <c r="AA57" s="44"/>
      <c r="AB57" s="44"/>
      <c r="AC57" s="44"/>
      <c r="AD57" s="44"/>
      <c r="AE57" s="44"/>
      <c r="AF57" s="44"/>
      <c r="AG57" s="44"/>
      <c r="AH57" s="45"/>
      <c r="AI57" s="45"/>
      <c r="AJ57" s="45"/>
      <c r="AK57" s="45"/>
      <c r="AL57" s="45"/>
      <c r="AM57" s="1"/>
      <c r="AN57" s="47"/>
      <c r="AO57" s="44"/>
      <c r="AP57" s="44"/>
      <c r="AQ57" s="44"/>
      <c r="AR57" s="44"/>
      <c r="AS57" s="44"/>
      <c r="AT57" s="44"/>
      <c r="AU57" s="44"/>
      <c r="AV57" s="44"/>
      <c r="AW57" s="45"/>
      <c r="AX57" s="45"/>
      <c r="AY57" s="45"/>
      <c r="AZ57" s="45"/>
      <c r="BA57" s="45"/>
      <c r="BB57" s="45"/>
      <c r="BC57" s="47"/>
      <c r="BD57" s="44"/>
      <c r="BE57" s="44"/>
      <c r="BF57" s="44"/>
      <c r="BG57" s="44"/>
      <c r="BH57" s="44"/>
      <c r="BI57" s="44"/>
      <c r="BJ57" s="44"/>
      <c r="BK57" s="44"/>
      <c r="BL57" s="44"/>
      <c r="BM57" s="44"/>
      <c r="BN57" s="34"/>
      <c r="BO57" s="34"/>
      <c r="BP57" s="34"/>
    </row>
    <row r="58" spans="2:68">
      <c r="B58" s="3">
        <f>'G. MGMA Specialty List'!A56</f>
        <v>51</v>
      </c>
      <c r="C58" s="3" t="str">
        <f>'G. MGMA Specialty List'!B56</f>
        <v>SS</v>
      </c>
      <c r="D58" s="74" t="str">
        <f>'G. MGMA Specialty List'!D56</f>
        <v>Ophthalmology: Neurology</v>
      </c>
      <c r="E58" s="65">
        <f>'C. Schedule 1A - Employed'!E58+'C. Schedule 1B -Contracted'!E58+'C. Schedule 1C - Related Entity'!E58</f>
        <v>0</v>
      </c>
      <c r="F58" s="65">
        <f>'C. Schedule 1A - Employed'!F58+'C. Schedule 1B -Contracted'!F58+'C. Schedule 1C - Related Entity'!F58</f>
        <v>0</v>
      </c>
      <c r="G58" s="65">
        <f>'C. Schedule 1A - Employed'!G58+'C. Schedule 1B -Contracted'!G58+'C. Schedule 1C - Related Entity'!G58</f>
        <v>0</v>
      </c>
      <c r="H58" s="65">
        <f>'C. Schedule 1A - Employed'!H58+'C. Schedule 1B -Contracted'!H58+'C. Schedule 1C - Related Entity'!H58</f>
        <v>0</v>
      </c>
      <c r="I58" s="65">
        <f>'C. Schedule 1A - Employed'!I58+'C. Schedule 1B -Contracted'!I58+'C. Schedule 1C - Related Entity'!I58</f>
        <v>0</v>
      </c>
      <c r="J58" s="65">
        <f>'C. Schedule 1A - Employed'!J58+'C. Schedule 1B -Contracted'!J58+'C. Schedule 1C - Related Entity'!J58</f>
        <v>0</v>
      </c>
      <c r="K58" s="65">
        <f>'C. Schedule 1A - Employed'!K58+'C. Schedule 1B -Contracted'!K58+'C. Schedule 1C - Related Entity'!K58</f>
        <v>0</v>
      </c>
      <c r="L58" s="65">
        <f>'C. Schedule 1A - Employed'!L58+'C. Schedule 1B -Contracted'!L58+'C. Schedule 1C - Related Entity'!L58</f>
        <v>0</v>
      </c>
      <c r="M58" s="65">
        <f>'C. Schedule 1A - Employed'!M58+'C. Schedule 1B -Contracted'!M58+'C. Schedule 1C - Related Entity'!M58</f>
        <v>0</v>
      </c>
      <c r="N58" s="65">
        <f>'C. Schedule 1A - Employed'!N58+'C. Schedule 1B -Contracted'!N58+'C. Schedule 1C - Related Entity'!N58</f>
        <v>0</v>
      </c>
      <c r="O58" s="263">
        <f>'C. Schedule 1A - Employed'!O58</f>
        <v>0</v>
      </c>
      <c r="P58" s="264">
        <f>SUMIFS('C. Schedule 1A - Employed'!P:P,'C. Schedule 1A - Employed'!$D:$D,$D58)</f>
        <v>0</v>
      </c>
      <c r="Q58" s="264">
        <f>SUMIFS('C. Schedule 1B -Contracted'!O:O,'C. Schedule 1B -Contracted'!$D:$D,$D58)+SUMIFS('C. Schedule 1C - Related Entity'!O:O,'C. Schedule 1C - Related Entity'!$D:$D,$D58)</f>
        <v>0</v>
      </c>
      <c r="R58" s="264">
        <f>SUMIFS('C. Schedule 1A - Employed'!Q:Q,'C. Schedule 1A - Employed'!$D:$D,$D58)+SUMIFS('C. Schedule 1B -Contracted'!P:P,'C. Schedule 1B -Contracted'!$D:$D,$D58)+SUMIFS('C. Schedule 1C - Related Entity'!P:P,'C. Schedule 1C - Related Entity'!$D:$D,$D58)</f>
        <v>0</v>
      </c>
      <c r="S58" s="265">
        <f>SUMIFS('C. Schedule 1B -Contracted'!Q:Q,'C. Schedule 1B -Contracted'!$D:$D,$D58)+SUMIFS('C. Schedule 1C - Related Entity'!Q:Q,'C. Schedule 1C - Related Entity'!$D:$D,$D58)</f>
        <v>0</v>
      </c>
      <c r="T58" s="267">
        <f t="shared" si="1"/>
        <v>0</v>
      </c>
      <c r="U58" s="34"/>
      <c r="V58" s="1"/>
      <c r="W58" s="47"/>
      <c r="X58" s="44"/>
      <c r="Y58" s="44"/>
      <c r="Z58" s="44"/>
      <c r="AA58" s="44"/>
      <c r="AB58" s="44"/>
      <c r="AC58" s="44"/>
      <c r="AD58" s="44"/>
      <c r="AE58" s="44"/>
      <c r="AF58" s="44"/>
      <c r="AG58" s="44"/>
      <c r="AH58" s="45"/>
      <c r="AI58" s="45"/>
      <c r="AJ58" s="45"/>
      <c r="AK58" s="45"/>
      <c r="AL58" s="45"/>
      <c r="AM58" s="1"/>
      <c r="AN58" s="47"/>
      <c r="AO58" s="44"/>
      <c r="AP58" s="44"/>
      <c r="AQ58" s="44"/>
      <c r="AR58" s="44"/>
      <c r="AS58" s="44"/>
      <c r="AT58" s="44"/>
      <c r="AU58" s="44"/>
      <c r="AV58" s="44"/>
      <c r="AW58" s="45"/>
      <c r="AX58" s="45"/>
      <c r="AY58" s="45"/>
      <c r="AZ58" s="45"/>
      <c r="BA58" s="45"/>
      <c r="BB58" s="45"/>
      <c r="BC58" s="47"/>
      <c r="BD58" s="44"/>
      <c r="BE58" s="44"/>
      <c r="BF58" s="44"/>
      <c r="BG58" s="44"/>
      <c r="BH58" s="44"/>
      <c r="BI58" s="44"/>
      <c r="BJ58" s="44"/>
      <c r="BK58" s="44"/>
      <c r="BL58" s="44"/>
      <c r="BM58" s="44"/>
      <c r="BN58" s="34"/>
      <c r="BO58" s="34"/>
      <c r="BP58" s="34"/>
    </row>
    <row r="59" spans="2:68">
      <c r="B59" s="3">
        <f>'G. MGMA Specialty List'!A57</f>
        <v>52</v>
      </c>
      <c r="C59" s="3" t="str">
        <f>'G. MGMA Specialty List'!B57</f>
        <v>SS</v>
      </c>
      <c r="D59" s="74" t="str">
        <f>'G. MGMA Specialty List'!D57</f>
        <v>Ophthalmology: Oculoplastic and Reconstructive Surgery</v>
      </c>
      <c r="E59" s="65">
        <f>'C. Schedule 1A - Employed'!E59+'C. Schedule 1B -Contracted'!E59+'C. Schedule 1C - Related Entity'!E59</f>
        <v>0</v>
      </c>
      <c r="F59" s="65">
        <f>'C. Schedule 1A - Employed'!F59+'C. Schedule 1B -Contracted'!F59+'C. Schedule 1C - Related Entity'!F59</f>
        <v>0</v>
      </c>
      <c r="G59" s="65">
        <f>'C. Schedule 1A - Employed'!G59+'C. Schedule 1B -Contracted'!G59+'C. Schedule 1C - Related Entity'!G59</f>
        <v>0</v>
      </c>
      <c r="H59" s="65">
        <f>'C. Schedule 1A - Employed'!H59+'C. Schedule 1B -Contracted'!H59+'C. Schedule 1C - Related Entity'!H59</f>
        <v>0</v>
      </c>
      <c r="I59" s="65">
        <f>'C. Schedule 1A - Employed'!I59+'C. Schedule 1B -Contracted'!I59+'C. Schedule 1C - Related Entity'!I59</f>
        <v>0</v>
      </c>
      <c r="J59" s="65">
        <f>'C. Schedule 1A - Employed'!J59+'C. Schedule 1B -Contracted'!J59+'C. Schedule 1C - Related Entity'!J59</f>
        <v>0</v>
      </c>
      <c r="K59" s="65">
        <f>'C. Schedule 1A - Employed'!K59+'C. Schedule 1B -Contracted'!K59+'C. Schedule 1C - Related Entity'!K59</f>
        <v>0</v>
      </c>
      <c r="L59" s="65">
        <f>'C. Schedule 1A - Employed'!L59+'C. Schedule 1B -Contracted'!L59+'C. Schedule 1C - Related Entity'!L59</f>
        <v>0</v>
      </c>
      <c r="M59" s="65">
        <f>'C. Schedule 1A - Employed'!M59+'C. Schedule 1B -Contracted'!M59+'C. Schedule 1C - Related Entity'!M59</f>
        <v>0</v>
      </c>
      <c r="N59" s="65">
        <f>'C. Schedule 1A - Employed'!N59+'C. Schedule 1B -Contracted'!N59+'C. Schedule 1C - Related Entity'!N59</f>
        <v>0</v>
      </c>
      <c r="O59" s="263">
        <f>'C. Schedule 1A - Employed'!O59</f>
        <v>0</v>
      </c>
      <c r="P59" s="264">
        <f>SUMIFS('C. Schedule 1A - Employed'!P:P,'C. Schedule 1A - Employed'!$D:$D,$D59)</f>
        <v>0</v>
      </c>
      <c r="Q59" s="264">
        <f>SUMIFS('C. Schedule 1B -Contracted'!O:O,'C. Schedule 1B -Contracted'!$D:$D,$D59)+SUMIFS('C. Schedule 1C - Related Entity'!O:O,'C. Schedule 1C - Related Entity'!$D:$D,$D59)</f>
        <v>0</v>
      </c>
      <c r="R59" s="264">
        <f>SUMIFS('C. Schedule 1A - Employed'!Q:Q,'C. Schedule 1A - Employed'!$D:$D,$D59)+SUMIFS('C. Schedule 1B -Contracted'!P:P,'C. Schedule 1B -Contracted'!$D:$D,$D59)+SUMIFS('C. Schedule 1C - Related Entity'!P:P,'C. Schedule 1C - Related Entity'!$D:$D,$D59)</f>
        <v>0</v>
      </c>
      <c r="S59" s="265">
        <f>SUMIFS('C. Schedule 1B -Contracted'!Q:Q,'C. Schedule 1B -Contracted'!$D:$D,$D59)+SUMIFS('C. Schedule 1C - Related Entity'!Q:Q,'C. Schedule 1C - Related Entity'!$D:$D,$D59)</f>
        <v>0</v>
      </c>
      <c r="T59" s="267">
        <f t="shared" si="1"/>
        <v>0</v>
      </c>
      <c r="U59" s="34"/>
      <c r="V59" s="1"/>
      <c r="W59" s="47"/>
      <c r="X59" s="44"/>
      <c r="Y59" s="44"/>
      <c r="Z59" s="44"/>
      <c r="AA59" s="44"/>
      <c r="AB59" s="44"/>
      <c r="AC59" s="44"/>
      <c r="AD59" s="44"/>
      <c r="AE59" s="44"/>
      <c r="AF59" s="44"/>
      <c r="AG59" s="44"/>
      <c r="AH59" s="45"/>
      <c r="AI59" s="45"/>
      <c r="AJ59" s="45"/>
      <c r="AK59" s="45"/>
      <c r="AL59" s="45"/>
      <c r="AM59" s="1"/>
      <c r="AN59" s="47"/>
      <c r="AO59" s="44"/>
      <c r="AP59" s="44"/>
      <c r="AQ59" s="44"/>
      <c r="AR59" s="44"/>
      <c r="AS59" s="44"/>
      <c r="AT59" s="44"/>
      <c r="AU59" s="44"/>
      <c r="AV59" s="44"/>
      <c r="AW59" s="45"/>
      <c r="AX59" s="45"/>
      <c r="AY59" s="45"/>
      <c r="AZ59" s="45"/>
      <c r="BA59" s="45"/>
      <c r="BB59" s="45"/>
      <c r="BC59" s="47"/>
      <c r="BD59" s="44"/>
      <c r="BE59" s="44"/>
      <c r="BF59" s="44"/>
      <c r="BG59" s="44"/>
      <c r="BH59" s="44"/>
      <c r="BI59" s="44"/>
      <c r="BJ59" s="44"/>
      <c r="BK59" s="44"/>
      <c r="BL59" s="44"/>
      <c r="BM59" s="44"/>
      <c r="BN59" s="34"/>
      <c r="BO59" s="34"/>
      <c r="BP59" s="34"/>
    </row>
    <row r="60" spans="2:68">
      <c r="B60" s="3">
        <f>'G. MGMA Specialty List'!A58</f>
        <v>53</v>
      </c>
      <c r="C60" s="3" t="str">
        <f>'G. MGMA Specialty List'!B58</f>
        <v>SS</v>
      </c>
      <c r="D60" s="74" t="str">
        <f>'G. MGMA Specialty List'!D58</f>
        <v>Ophthalmology: Retina</v>
      </c>
      <c r="E60" s="65">
        <f>'C. Schedule 1A - Employed'!E60+'C. Schedule 1B -Contracted'!E60+'C. Schedule 1C - Related Entity'!E60</f>
        <v>0</v>
      </c>
      <c r="F60" s="65">
        <f>'C. Schedule 1A - Employed'!F60+'C. Schedule 1B -Contracted'!F60+'C. Schedule 1C - Related Entity'!F60</f>
        <v>0</v>
      </c>
      <c r="G60" s="65">
        <f>'C. Schedule 1A - Employed'!G60+'C. Schedule 1B -Contracted'!G60+'C. Schedule 1C - Related Entity'!G60</f>
        <v>0</v>
      </c>
      <c r="H60" s="65">
        <f>'C. Schedule 1A - Employed'!H60+'C. Schedule 1B -Contracted'!H60+'C. Schedule 1C - Related Entity'!H60</f>
        <v>0</v>
      </c>
      <c r="I60" s="65">
        <f>'C. Schedule 1A - Employed'!I60+'C. Schedule 1B -Contracted'!I60+'C. Schedule 1C - Related Entity'!I60</f>
        <v>0</v>
      </c>
      <c r="J60" s="65">
        <f>'C. Schedule 1A - Employed'!J60+'C. Schedule 1B -Contracted'!J60+'C. Schedule 1C - Related Entity'!J60</f>
        <v>0</v>
      </c>
      <c r="K60" s="65">
        <f>'C. Schedule 1A - Employed'!K60+'C. Schedule 1B -Contracted'!K60+'C. Schedule 1C - Related Entity'!K60</f>
        <v>0</v>
      </c>
      <c r="L60" s="65">
        <f>'C. Schedule 1A - Employed'!L60+'C. Schedule 1B -Contracted'!L60+'C. Schedule 1C - Related Entity'!L60</f>
        <v>0</v>
      </c>
      <c r="M60" s="65">
        <f>'C. Schedule 1A - Employed'!M60+'C. Schedule 1B -Contracted'!M60+'C. Schedule 1C - Related Entity'!M60</f>
        <v>0</v>
      </c>
      <c r="N60" s="65">
        <f>'C. Schedule 1A - Employed'!N60+'C. Schedule 1B -Contracted'!N60+'C. Schedule 1C - Related Entity'!N60</f>
        <v>0</v>
      </c>
      <c r="O60" s="263">
        <f>'C. Schedule 1A - Employed'!O60</f>
        <v>0</v>
      </c>
      <c r="P60" s="264">
        <f>SUMIFS('C. Schedule 1A - Employed'!P:P,'C. Schedule 1A - Employed'!$D:$D,$D60)</f>
        <v>0</v>
      </c>
      <c r="Q60" s="264">
        <f>SUMIFS('C. Schedule 1B -Contracted'!O:O,'C. Schedule 1B -Contracted'!$D:$D,$D60)+SUMIFS('C. Schedule 1C - Related Entity'!O:O,'C. Schedule 1C - Related Entity'!$D:$D,$D60)</f>
        <v>0</v>
      </c>
      <c r="R60" s="264">
        <f>SUMIFS('C. Schedule 1A - Employed'!Q:Q,'C. Schedule 1A - Employed'!$D:$D,$D60)+SUMIFS('C. Schedule 1B -Contracted'!P:P,'C. Schedule 1B -Contracted'!$D:$D,$D60)+SUMIFS('C. Schedule 1C - Related Entity'!P:P,'C. Schedule 1C - Related Entity'!$D:$D,$D60)</f>
        <v>0</v>
      </c>
      <c r="S60" s="265">
        <f>SUMIFS('C. Schedule 1B -Contracted'!Q:Q,'C. Schedule 1B -Contracted'!$D:$D,$D60)+SUMIFS('C. Schedule 1C - Related Entity'!Q:Q,'C. Schedule 1C - Related Entity'!$D:$D,$D60)</f>
        <v>0</v>
      </c>
      <c r="T60" s="267">
        <f t="shared" si="1"/>
        <v>0</v>
      </c>
      <c r="U60" s="34"/>
      <c r="V60" s="1"/>
      <c r="W60" s="47"/>
      <c r="X60" s="44"/>
      <c r="Y60" s="44"/>
      <c r="Z60" s="44"/>
      <c r="AA60" s="44"/>
      <c r="AB60" s="44"/>
      <c r="AC60" s="44"/>
      <c r="AD60" s="44"/>
      <c r="AE60" s="44"/>
      <c r="AF60" s="44"/>
      <c r="AG60" s="44"/>
      <c r="AH60" s="45"/>
      <c r="AI60" s="45"/>
      <c r="AJ60" s="45"/>
      <c r="AK60" s="45"/>
      <c r="AL60" s="45"/>
      <c r="AM60" s="1"/>
      <c r="AN60" s="47"/>
      <c r="AO60" s="44"/>
      <c r="AP60" s="44"/>
      <c r="AQ60" s="44"/>
      <c r="AR60" s="44"/>
      <c r="AS60" s="44"/>
      <c r="AT60" s="44"/>
      <c r="AU60" s="44"/>
      <c r="AV60" s="44"/>
      <c r="AW60" s="45"/>
      <c r="AX60" s="45"/>
      <c r="AY60" s="45"/>
      <c r="AZ60" s="45"/>
      <c r="BA60" s="45"/>
      <c r="BB60" s="45"/>
      <c r="BC60" s="47"/>
      <c r="BD60" s="44"/>
      <c r="BE60" s="44"/>
      <c r="BF60" s="44"/>
      <c r="BG60" s="44"/>
      <c r="BH60" s="44"/>
      <c r="BI60" s="44"/>
      <c r="BJ60" s="44"/>
      <c r="BK60" s="44"/>
      <c r="BL60" s="44"/>
      <c r="BM60" s="44"/>
      <c r="BN60" s="34"/>
      <c r="BO60" s="34"/>
      <c r="BP60" s="34"/>
    </row>
    <row r="61" spans="2:68">
      <c r="B61" s="3">
        <f>'G. MGMA Specialty List'!A59</f>
        <v>54</v>
      </c>
      <c r="C61" s="3" t="str">
        <f>'G. MGMA Specialty List'!B59</f>
        <v>NS</v>
      </c>
      <c r="D61" s="74" t="str">
        <f>'G. MGMA Specialty List'!D59</f>
        <v>Orthopedic (Nonsurgical)</v>
      </c>
      <c r="E61" s="65">
        <f>'C. Schedule 1A - Employed'!E61+'C. Schedule 1B -Contracted'!E61+'C. Schedule 1C - Related Entity'!E61</f>
        <v>0</v>
      </c>
      <c r="F61" s="65">
        <f>'C. Schedule 1A - Employed'!F61+'C. Schedule 1B -Contracted'!F61+'C. Schedule 1C - Related Entity'!F61</f>
        <v>0</v>
      </c>
      <c r="G61" s="65">
        <f>'C. Schedule 1A - Employed'!G61+'C. Schedule 1B -Contracted'!G61+'C. Schedule 1C - Related Entity'!G61</f>
        <v>0</v>
      </c>
      <c r="H61" s="65">
        <f>'C. Schedule 1A - Employed'!H61+'C. Schedule 1B -Contracted'!H61+'C. Schedule 1C - Related Entity'!H61</f>
        <v>0</v>
      </c>
      <c r="I61" s="65">
        <f>'C. Schedule 1A - Employed'!I61+'C. Schedule 1B -Contracted'!I61+'C. Schedule 1C - Related Entity'!I61</f>
        <v>0</v>
      </c>
      <c r="J61" s="65">
        <f>'C. Schedule 1A - Employed'!J61+'C. Schedule 1B -Contracted'!J61+'C. Schedule 1C - Related Entity'!J61</f>
        <v>0</v>
      </c>
      <c r="K61" s="65">
        <f>'C. Schedule 1A - Employed'!K61+'C. Schedule 1B -Contracted'!K61+'C. Schedule 1C - Related Entity'!K61</f>
        <v>0</v>
      </c>
      <c r="L61" s="65">
        <f>'C. Schedule 1A - Employed'!L61+'C. Schedule 1B -Contracted'!L61+'C. Schedule 1C - Related Entity'!L61</f>
        <v>0</v>
      </c>
      <c r="M61" s="65">
        <f>'C. Schedule 1A - Employed'!M61+'C. Schedule 1B -Contracted'!M61+'C. Schedule 1C - Related Entity'!M61</f>
        <v>0</v>
      </c>
      <c r="N61" s="65">
        <f>'C. Schedule 1A - Employed'!N61+'C. Schedule 1B -Contracted'!N61+'C. Schedule 1C - Related Entity'!N61</f>
        <v>0</v>
      </c>
      <c r="O61" s="263">
        <f>'C. Schedule 1A - Employed'!O61</f>
        <v>0</v>
      </c>
      <c r="P61" s="264">
        <f>SUMIFS('C. Schedule 1A - Employed'!P:P,'C. Schedule 1A - Employed'!$D:$D,$D61)</f>
        <v>0</v>
      </c>
      <c r="Q61" s="264">
        <f>SUMIFS('C. Schedule 1B -Contracted'!O:O,'C. Schedule 1B -Contracted'!$D:$D,$D61)+SUMIFS('C. Schedule 1C - Related Entity'!O:O,'C. Schedule 1C - Related Entity'!$D:$D,$D61)</f>
        <v>0</v>
      </c>
      <c r="R61" s="264">
        <f>SUMIFS('C. Schedule 1A - Employed'!Q:Q,'C. Schedule 1A - Employed'!$D:$D,$D61)+SUMIFS('C. Schedule 1B -Contracted'!P:P,'C. Schedule 1B -Contracted'!$D:$D,$D61)+SUMIFS('C. Schedule 1C - Related Entity'!P:P,'C. Schedule 1C - Related Entity'!$D:$D,$D61)</f>
        <v>0</v>
      </c>
      <c r="S61" s="265">
        <f>SUMIFS('C. Schedule 1B -Contracted'!Q:Q,'C. Schedule 1B -Contracted'!$D:$D,$D61)+SUMIFS('C. Schedule 1C - Related Entity'!Q:Q,'C. Schedule 1C - Related Entity'!$D:$D,$D61)</f>
        <v>0</v>
      </c>
      <c r="T61" s="267">
        <f t="shared" si="1"/>
        <v>0</v>
      </c>
      <c r="U61" s="34"/>
      <c r="V61" s="1"/>
      <c r="W61" s="47"/>
      <c r="X61" s="44"/>
      <c r="Y61" s="44"/>
      <c r="Z61" s="44"/>
      <c r="AA61" s="44"/>
      <c r="AB61" s="44"/>
      <c r="AC61" s="44"/>
      <c r="AD61" s="44"/>
      <c r="AE61" s="44"/>
      <c r="AF61" s="44"/>
      <c r="AG61" s="44"/>
      <c r="AH61" s="45"/>
      <c r="AI61" s="45"/>
      <c r="AJ61" s="45"/>
      <c r="AK61" s="45"/>
      <c r="AL61" s="45"/>
      <c r="AM61" s="1"/>
      <c r="AN61" s="47"/>
      <c r="AO61" s="44"/>
      <c r="AP61" s="44"/>
      <c r="AQ61" s="44"/>
      <c r="AR61" s="44"/>
      <c r="AS61" s="44"/>
      <c r="AT61" s="44"/>
      <c r="AU61" s="44"/>
      <c r="AV61" s="44"/>
      <c r="AW61" s="45"/>
      <c r="AX61" s="45"/>
      <c r="AY61" s="45"/>
      <c r="AZ61" s="45"/>
      <c r="BA61" s="45"/>
      <c r="BB61" s="45"/>
      <c r="BC61" s="47"/>
      <c r="BD61" s="44"/>
      <c r="BE61" s="44"/>
      <c r="BF61" s="44"/>
      <c r="BG61" s="44"/>
      <c r="BH61" s="44"/>
      <c r="BI61" s="44"/>
      <c r="BJ61" s="44"/>
      <c r="BK61" s="44"/>
      <c r="BL61" s="44"/>
      <c r="BM61" s="44"/>
      <c r="BN61" s="34"/>
      <c r="BO61" s="34"/>
      <c r="BP61" s="34"/>
    </row>
    <row r="62" spans="2:68">
      <c r="B62" s="3">
        <f>'G. MGMA Specialty List'!A60</f>
        <v>55</v>
      </c>
      <c r="C62" s="3" t="str">
        <f>'G. MGMA Specialty List'!B60</f>
        <v>SS</v>
      </c>
      <c r="D62" s="74" t="str">
        <f>'G. MGMA Specialty List'!D60</f>
        <v>Orthopedic Surgery: Foot and Ankle</v>
      </c>
      <c r="E62" s="65">
        <f>'C. Schedule 1A - Employed'!E62+'C. Schedule 1B -Contracted'!E62+'C. Schedule 1C - Related Entity'!E62</f>
        <v>0</v>
      </c>
      <c r="F62" s="65">
        <f>'C. Schedule 1A - Employed'!F62+'C. Schedule 1B -Contracted'!F62+'C. Schedule 1C - Related Entity'!F62</f>
        <v>0</v>
      </c>
      <c r="G62" s="65">
        <f>'C. Schedule 1A - Employed'!G62+'C. Schedule 1B -Contracted'!G62+'C. Schedule 1C - Related Entity'!G62</f>
        <v>0</v>
      </c>
      <c r="H62" s="65">
        <f>'C. Schedule 1A - Employed'!H62+'C. Schedule 1B -Contracted'!H62+'C. Schedule 1C - Related Entity'!H62</f>
        <v>0</v>
      </c>
      <c r="I62" s="65">
        <f>'C. Schedule 1A - Employed'!I62+'C. Schedule 1B -Contracted'!I62+'C. Schedule 1C - Related Entity'!I62</f>
        <v>0</v>
      </c>
      <c r="J62" s="65">
        <f>'C. Schedule 1A - Employed'!J62+'C. Schedule 1B -Contracted'!J62+'C. Schedule 1C - Related Entity'!J62</f>
        <v>0</v>
      </c>
      <c r="K62" s="65">
        <f>'C. Schedule 1A - Employed'!K62+'C. Schedule 1B -Contracted'!K62+'C. Schedule 1C - Related Entity'!K62</f>
        <v>0</v>
      </c>
      <c r="L62" s="65">
        <f>'C. Schedule 1A - Employed'!L62+'C. Schedule 1B -Contracted'!L62+'C. Schedule 1C - Related Entity'!L62</f>
        <v>0</v>
      </c>
      <c r="M62" s="65">
        <f>'C. Schedule 1A - Employed'!M62+'C. Schedule 1B -Contracted'!M62+'C. Schedule 1C - Related Entity'!M62</f>
        <v>0</v>
      </c>
      <c r="N62" s="65">
        <f>'C. Schedule 1A - Employed'!N62+'C. Schedule 1B -Contracted'!N62+'C. Schedule 1C - Related Entity'!N62</f>
        <v>0</v>
      </c>
      <c r="O62" s="263">
        <f>'C. Schedule 1A - Employed'!O62</f>
        <v>0</v>
      </c>
      <c r="P62" s="264">
        <f>SUMIFS('C. Schedule 1A - Employed'!P:P,'C. Schedule 1A - Employed'!$D:$D,$D62)</f>
        <v>0</v>
      </c>
      <c r="Q62" s="264">
        <f>SUMIFS('C. Schedule 1B -Contracted'!O:O,'C. Schedule 1B -Contracted'!$D:$D,$D62)+SUMIFS('C. Schedule 1C - Related Entity'!O:O,'C. Schedule 1C - Related Entity'!$D:$D,$D62)</f>
        <v>0</v>
      </c>
      <c r="R62" s="264">
        <f>SUMIFS('C. Schedule 1A - Employed'!Q:Q,'C. Schedule 1A - Employed'!$D:$D,$D62)+SUMIFS('C. Schedule 1B -Contracted'!P:P,'C. Schedule 1B -Contracted'!$D:$D,$D62)+SUMIFS('C. Schedule 1C - Related Entity'!P:P,'C. Schedule 1C - Related Entity'!$D:$D,$D62)</f>
        <v>0</v>
      </c>
      <c r="S62" s="265">
        <f>SUMIFS('C. Schedule 1B -Contracted'!Q:Q,'C. Schedule 1B -Contracted'!$D:$D,$D62)+SUMIFS('C. Schedule 1C - Related Entity'!Q:Q,'C. Schedule 1C - Related Entity'!$D:$D,$D62)</f>
        <v>0</v>
      </c>
      <c r="T62" s="267">
        <f t="shared" si="1"/>
        <v>0</v>
      </c>
      <c r="U62" s="34"/>
      <c r="V62" s="1"/>
      <c r="W62" s="47"/>
      <c r="X62" s="44"/>
      <c r="Y62" s="44"/>
      <c r="Z62" s="44"/>
      <c r="AA62" s="44"/>
      <c r="AB62" s="44"/>
      <c r="AC62" s="44"/>
      <c r="AD62" s="44"/>
      <c r="AE62" s="44"/>
      <c r="AF62" s="44"/>
      <c r="AG62" s="44"/>
      <c r="AH62" s="45"/>
      <c r="AI62" s="45"/>
      <c r="AJ62" s="45"/>
      <c r="AK62" s="45"/>
      <c r="AL62" s="45"/>
      <c r="AM62" s="1"/>
      <c r="AN62" s="47"/>
      <c r="AO62" s="44"/>
      <c r="AP62" s="44"/>
      <c r="AQ62" s="44"/>
      <c r="AR62" s="44"/>
      <c r="AS62" s="44"/>
      <c r="AT62" s="44"/>
      <c r="AU62" s="44"/>
      <c r="AV62" s="44"/>
      <c r="AW62" s="45"/>
      <c r="AX62" s="45"/>
      <c r="AY62" s="45"/>
      <c r="AZ62" s="45"/>
      <c r="BA62" s="45"/>
      <c r="BB62" s="45"/>
      <c r="BC62" s="47"/>
      <c r="BD62" s="44"/>
      <c r="BE62" s="44"/>
      <c r="BF62" s="44"/>
      <c r="BG62" s="44"/>
      <c r="BH62" s="44"/>
      <c r="BI62" s="44"/>
      <c r="BJ62" s="44"/>
      <c r="BK62" s="44"/>
      <c r="BL62" s="44"/>
      <c r="BM62" s="44"/>
      <c r="BN62" s="34"/>
      <c r="BO62" s="34"/>
      <c r="BP62" s="34"/>
    </row>
    <row r="63" spans="2:68">
      <c r="B63" s="3">
        <f>'G. MGMA Specialty List'!A61</f>
        <v>56</v>
      </c>
      <c r="C63" s="3" t="str">
        <f>'G. MGMA Specialty List'!B61</f>
        <v>SS</v>
      </c>
      <c r="D63" s="74" t="str">
        <f>'G. MGMA Specialty List'!D61</f>
        <v>Orthopedic Surgery: General</v>
      </c>
      <c r="E63" s="65">
        <f>'C. Schedule 1A - Employed'!E63+'C. Schedule 1B -Contracted'!E63+'C. Schedule 1C - Related Entity'!E63</f>
        <v>0</v>
      </c>
      <c r="F63" s="65">
        <f>'C. Schedule 1A - Employed'!F63+'C. Schedule 1B -Contracted'!F63+'C. Schedule 1C - Related Entity'!F63</f>
        <v>0</v>
      </c>
      <c r="G63" s="65">
        <f>'C. Schedule 1A - Employed'!G63+'C. Schedule 1B -Contracted'!G63+'C. Schedule 1C - Related Entity'!G63</f>
        <v>0</v>
      </c>
      <c r="H63" s="65">
        <f>'C. Schedule 1A - Employed'!H63+'C. Schedule 1B -Contracted'!H63+'C. Schedule 1C - Related Entity'!H63</f>
        <v>0</v>
      </c>
      <c r="I63" s="65">
        <f>'C. Schedule 1A - Employed'!I63+'C. Schedule 1B -Contracted'!I63+'C. Schedule 1C - Related Entity'!I63</f>
        <v>0</v>
      </c>
      <c r="J63" s="65">
        <f>'C. Schedule 1A - Employed'!J63+'C. Schedule 1B -Contracted'!J63+'C. Schedule 1C - Related Entity'!J63</f>
        <v>0</v>
      </c>
      <c r="K63" s="65">
        <f>'C. Schedule 1A - Employed'!K63+'C. Schedule 1B -Contracted'!K63+'C. Schedule 1C - Related Entity'!K63</f>
        <v>0</v>
      </c>
      <c r="L63" s="65">
        <f>'C. Schedule 1A - Employed'!L63+'C. Schedule 1B -Contracted'!L63+'C. Schedule 1C - Related Entity'!L63</f>
        <v>0</v>
      </c>
      <c r="M63" s="65">
        <f>'C. Schedule 1A - Employed'!M63+'C. Schedule 1B -Contracted'!M63+'C. Schedule 1C - Related Entity'!M63</f>
        <v>0</v>
      </c>
      <c r="N63" s="65">
        <f>'C. Schedule 1A - Employed'!N63+'C. Schedule 1B -Contracted'!N63+'C. Schedule 1C - Related Entity'!N63</f>
        <v>0</v>
      </c>
      <c r="O63" s="263">
        <f>'C. Schedule 1A - Employed'!O63</f>
        <v>0</v>
      </c>
      <c r="P63" s="264">
        <f>SUMIFS('C. Schedule 1A - Employed'!P:P,'C. Schedule 1A - Employed'!$D:$D,$D63)</f>
        <v>0</v>
      </c>
      <c r="Q63" s="264">
        <f>SUMIFS('C. Schedule 1B -Contracted'!O:O,'C. Schedule 1B -Contracted'!$D:$D,$D63)+SUMIFS('C. Schedule 1C - Related Entity'!O:O,'C. Schedule 1C - Related Entity'!$D:$D,$D63)</f>
        <v>0</v>
      </c>
      <c r="R63" s="264">
        <f>SUMIFS('C. Schedule 1A - Employed'!Q:Q,'C. Schedule 1A - Employed'!$D:$D,$D63)+SUMIFS('C. Schedule 1B -Contracted'!P:P,'C. Schedule 1B -Contracted'!$D:$D,$D63)+SUMIFS('C. Schedule 1C - Related Entity'!P:P,'C. Schedule 1C - Related Entity'!$D:$D,$D63)</f>
        <v>0</v>
      </c>
      <c r="S63" s="265">
        <f>SUMIFS('C. Schedule 1B -Contracted'!Q:Q,'C. Schedule 1B -Contracted'!$D:$D,$D63)+SUMIFS('C. Schedule 1C - Related Entity'!Q:Q,'C. Schedule 1C - Related Entity'!$D:$D,$D63)</f>
        <v>0</v>
      </c>
      <c r="T63" s="267">
        <f t="shared" si="1"/>
        <v>0</v>
      </c>
      <c r="U63" s="34"/>
      <c r="V63" s="1"/>
      <c r="W63" s="47"/>
      <c r="X63" s="44"/>
      <c r="Y63" s="44"/>
      <c r="Z63" s="44"/>
      <c r="AA63" s="44"/>
      <c r="AB63" s="44"/>
      <c r="AC63" s="44"/>
      <c r="AD63" s="44"/>
      <c r="AE63" s="44"/>
      <c r="AF63" s="44"/>
      <c r="AG63" s="44"/>
      <c r="AH63" s="45"/>
      <c r="AI63" s="45"/>
      <c r="AJ63" s="45"/>
      <c r="AK63" s="45"/>
      <c r="AL63" s="45"/>
      <c r="AM63" s="1"/>
      <c r="AN63" s="47"/>
      <c r="AO63" s="44"/>
      <c r="AP63" s="44"/>
      <c r="AQ63" s="44"/>
      <c r="AR63" s="44"/>
      <c r="AS63" s="44"/>
      <c r="AT63" s="44"/>
      <c r="AU63" s="44"/>
      <c r="AV63" s="44"/>
      <c r="AW63" s="45"/>
      <c r="AX63" s="45"/>
      <c r="AY63" s="45"/>
      <c r="AZ63" s="45"/>
      <c r="BA63" s="45"/>
      <c r="BB63" s="45"/>
      <c r="BC63" s="47"/>
      <c r="BD63" s="44"/>
      <c r="BE63" s="44"/>
      <c r="BF63" s="44"/>
      <c r="BG63" s="44"/>
      <c r="BH63" s="44"/>
      <c r="BI63" s="44"/>
      <c r="BJ63" s="44"/>
      <c r="BK63" s="44"/>
      <c r="BL63" s="44"/>
      <c r="BM63" s="44"/>
      <c r="BN63" s="34"/>
      <c r="BO63" s="34"/>
      <c r="BP63" s="34"/>
    </row>
    <row r="64" spans="2:68">
      <c r="B64" s="3">
        <f>'G. MGMA Specialty List'!A62</f>
        <v>57</v>
      </c>
      <c r="C64" s="3" t="str">
        <f>'G. MGMA Specialty List'!B62</f>
        <v>SS</v>
      </c>
      <c r="D64" s="74" t="str">
        <f>'G. MGMA Specialty List'!D62</f>
        <v>Orthopedic Surgery: Hand</v>
      </c>
      <c r="E64" s="65">
        <f>'C. Schedule 1A - Employed'!E64+'C. Schedule 1B -Contracted'!E64+'C. Schedule 1C - Related Entity'!E64</f>
        <v>0</v>
      </c>
      <c r="F64" s="65">
        <f>'C. Schedule 1A - Employed'!F64+'C. Schedule 1B -Contracted'!F64+'C. Schedule 1C - Related Entity'!F64</f>
        <v>0</v>
      </c>
      <c r="G64" s="65">
        <f>'C. Schedule 1A - Employed'!G64+'C. Schedule 1B -Contracted'!G64+'C. Schedule 1C - Related Entity'!G64</f>
        <v>0</v>
      </c>
      <c r="H64" s="65">
        <f>'C. Schedule 1A - Employed'!H64+'C. Schedule 1B -Contracted'!H64+'C. Schedule 1C - Related Entity'!H64</f>
        <v>0</v>
      </c>
      <c r="I64" s="65">
        <f>'C. Schedule 1A - Employed'!I64+'C. Schedule 1B -Contracted'!I64+'C. Schedule 1C - Related Entity'!I64</f>
        <v>0</v>
      </c>
      <c r="J64" s="65">
        <f>'C. Schedule 1A - Employed'!J64+'C. Schedule 1B -Contracted'!J64+'C. Schedule 1C - Related Entity'!J64</f>
        <v>0</v>
      </c>
      <c r="K64" s="65">
        <f>'C. Schedule 1A - Employed'!K64+'C. Schedule 1B -Contracted'!K64+'C. Schedule 1C - Related Entity'!K64</f>
        <v>0</v>
      </c>
      <c r="L64" s="65">
        <f>'C. Schedule 1A - Employed'!L64+'C. Schedule 1B -Contracted'!L64+'C. Schedule 1C - Related Entity'!L64</f>
        <v>0</v>
      </c>
      <c r="M64" s="65">
        <f>'C. Schedule 1A - Employed'!M64+'C. Schedule 1B -Contracted'!M64+'C. Schedule 1C - Related Entity'!M64</f>
        <v>0</v>
      </c>
      <c r="N64" s="65">
        <f>'C. Schedule 1A - Employed'!N64+'C. Schedule 1B -Contracted'!N64+'C. Schedule 1C - Related Entity'!N64</f>
        <v>0</v>
      </c>
      <c r="O64" s="263">
        <f>'C. Schedule 1A - Employed'!O64</f>
        <v>0</v>
      </c>
      <c r="P64" s="264">
        <f>SUMIFS('C. Schedule 1A - Employed'!P:P,'C. Schedule 1A - Employed'!$D:$D,$D64)</f>
        <v>0</v>
      </c>
      <c r="Q64" s="264">
        <f>SUMIFS('C. Schedule 1B -Contracted'!O:O,'C. Schedule 1B -Contracted'!$D:$D,$D64)+SUMIFS('C. Schedule 1C - Related Entity'!O:O,'C. Schedule 1C - Related Entity'!$D:$D,$D64)</f>
        <v>0</v>
      </c>
      <c r="R64" s="264">
        <f>SUMIFS('C. Schedule 1A - Employed'!Q:Q,'C. Schedule 1A - Employed'!$D:$D,$D64)+SUMIFS('C. Schedule 1B -Contracted'!P:P,'C. Schedule 1B -Contracted'!$D:$D,$D64)+SUMIFS('C. Schedule 1C - Related Entity'!P:P,'C. Schedule 1C - Related Entity'!$D:$D,$D64)</f>
        <v>0</v>
      </c>
      <c r="S64" s="265">
        <f>SUMIFS('C. Schedule 1B -Contracted'!Q:Q,'C. Schedule 1B -Contracted'!$D:$D,$D64)+SUMIFS('C. Schedule 1C - Related Entity'!Q:Q,'C. Schedule 1C - Related Entity'!$D:$D,$D64)</f>
        <v>0</v>
      </c>
      <c r="T64" s="267">
        <f t="shared" si="1"/>
        <v>0</v>
      </c>
      <c r="U64" s="34"/>
      <c r="V64" s="1"/>
      <c r="W64" s="47"/>
      <c r="X64" s="44"/>
      <c r="Y64" s="44"/>
      <c r="Z64" s="44"/>
      <c r="AA64" s="44"/>
      <c r="AB64" s="44"/>
      <c r="AC64" s="44"/>
      <c r="AD64" s="44"/>
      <c r="AE64" s="44"/>
      <c r="AF64" s="44"/>
      <c r="AG64" s="44"/>
      <c r="AH64" s="45"/>
      <c r="AI64" s="45"/>
      <c r="AJ64" s="45"/>
      <c r="AK64" s="45"/>
      <c r="AL64" s="45"/>
      <c r="AM64" s="1"/>
      <c r="AN64" s="47"/>
      <c r="AO64" s="44"/>
      <c r="AP64" s="44"/>
      <c r="AQ64" s="44"/>
      <c r="AR64" s="44"/>
      <c r="AS64" s="44"/>
      <c r="AT64" s="44"/>
      <c r="AU64" s="44"/>
      <c r="AV64" s="44"/>
      <c r="AW64" s="45"/>
      <c r="AX64" s="45"/>
      <c r="AY64" s="45"/>
      <c r="AZ64" s="45"/>
      <c r="BA64" s="45"/>
      <c r="BB64" s="45"/>
      <c r="BC64" s="47"/>
      <c r="BD64" s="44"/>
      <c r="BE64" s="44"/>
      <c r="BF64" s="44"/>
      <c r="BG64" s="44"/>
      <c r="BH64" s="44"/>
      <c r="BI64" s="44"/>
      <c r="BJ64" s="44"/>
      <c r="BK64" s="44"/>
      <c r="BL64" s="44"/>
      <c r="BM64" s="44"/>
      <c r="BN64" s="34"/>
      <c r="BO64" s="34"/>
      <c r="BP64" s="34"/>
    </row>
    <row r="65" spans="2:68">
      <c r="B65" s="3">
        <f>'G. MGMA Specialty List'!A63</f>
        <v>58</v>
      </c>
      <c r="C65" s="3" t="str">
        <f>'G. MGMA Specialty List'!B63</f>
        <v>SS</v>
      </c>
      <c r="D65" s="74" t="str">
        <f>'G. MGMA Specialty List'!D63</f>
        <v>Orthopedic Surgery: Hip and Joint</v>
      </c>
      <c r="E65" s="65">
        <f>'C. Schedule 1A - Employed'!E65+'C. Schedule 1B -Contracted'!E65+'C. Schedule 1C - Related Entity'!E65</f>
        <v>0</v>
      </c>
      <c r="F65" s="65">
        <f>'C. Schedule 1A - Employed'!F65+'C. Schedule 1B -Contracted'!F65+'C. Schedule 1C - Related Entity'!F65</f>
        <v>0</v>
      </c>
      <c r="G65" s="65">
        <f>'C. Schedule 1A - Employed'!G65+'C. Schedule 1B -Contracted'!G65+'C. Schedule 1C - Related Entity'!G65</f>
        <v>0</v>
      </c>
      <c r="H65" s="65">
        <f>'C. Schedule 1A - Employed'!H65+'C. Schedule 1B -Contracted'!H65+'C. Schedule 1C - Related Entity'!H65</f>
        <v>0</v>
      </c>
      <c r="I65" s="65">
        <f>'C. Schedule 1A - Employed'!I65+'C. Schedule 1B -Contracted'!I65+'C. Schedule 1C - Related Entity'!I65</f>
        <v>0</v>
      </c>
      <c r="J65" s="65">
        <f>'C. Schedule 1A - Employed'!J65+'C. Schedule 1B -Contracted'!J65+'C. Schedule 1C - Related Entity'!J65</f>
        <v>0</v>
      </c>
      <c r="K65" s="65">
        <f>'C. Schedule 1A - Employed'!K65+'C. Schedule 1B -Contracted'!K65+'C. Schedule 1C - Related Entity'!K65</f>
        <v>0</v>
      </c>
      <c r="L65" s="65">
        <f>'C. Schedule 1A - Employed'!L65+'C. Schedule 1B -Contracted'!L65+'C. Schedule 1C - Related Entity'!L65</f>
        <v>0</v>
      </c>
      <c r="M65" s="65">
        <f>'C. Schedule 1A - Employed'!M65+'C. Schedule 1B -Contracted'!M65+'C. Schedule 1C - Related Entity'!M65</f>
        <v>0</v>
      </c>
      <c r="N65" s="65">
        <f>'C. Schedule 1A - Employed'!N65+'C. Schedule 1B -Contracted'!N65+'C. Schedule 1C - Related Entity'!N65</f>
        <v>0</v>
      </c>
      <c r="O65" s="263">
        <f>'C. Schedule 1A - Employed'!O65</f>
        <v>0</v>
      </c>
      <c r="P65" s="264">
        <f>SUMIFS('C. Schedule 1A - Employed'!P:P,'C. Schedule 1A - Employed'!$D:$D,$D65)</f>
        <v>0</v>
      </c>
      <c r="Q65" s="264">
        <f>SUMIFS('C. Schedule 1B -Contracted'!O:O,'C. Schedule 1B -Contracted'!$D:$D,$D65)+SUMIFS('C. Schedule 1C - Related Entity'!O:O,'C. Schedule 1C - Related Entity'!$D:$D,$D65)</f>
        <v>0</v>
      </c>
      <c r="R65" s="264">
        <f>SUMIFS('C. Schedule 1A - Employed'!Q:Q,'C. Schedule 1A - Employed'!$D:$D,$D65)+SUMIFS('C. Schedule 1B -Contracted'!P:P,'C. Schedule 1B -Contracted'!$D:$D,$D65)+SUMIFS('C. Schedule 1C - Related Entity'!P:P,'C. Schedule 1C - Related Entity'!$D:$D,$D65)</f>
        <v>0</v>
      </c>
      <c r="S65" s="265">
        <f>SUMIFS('C. Schedule 1B -Contracted'!Q:Q,'C. Schedule 1B -Contracted'!$D:$D,$D65)+SUMIFS('C. Schedule 1C - Related Entity'!Q:Q,'C. Schedule 1C - Related Entity'!$D:$D,$D65)</f>
        <v>0</v>
      </c>
      <c r="T65" s="267">
        <f t="shared" si="1"/>
        <v>0</v>
      </c>
      <c r="U65" s="34"/>
      <c r="V65" s="1"/>
      <c r="W65" s="47"/>
      <c r="X65" s="44"/>
      <c r="Y65" s="44"/>
      <c r="Z65" s="44"/>
      <c r="AA65" s="44"/>
      <c r="AB65" s="44"/>
      <c r="AC65" s="44"/>
      <c r="AD65" s="44"/>
      <c r="AE65" s="44"/>
      <c r="AF65" s="44"/>
      <c r="AG65" s="44"/>
      <c r="AH65" s="45"/>
      <c r="AI65" s="45"/>
      <c r="AJ65" s="45"/>
      <c r="AK65" s="45"/>
      <c r="AL65" s="45"/>
      <c r="AM65" s="1"/>
      <c r="AN65" s="47"/>
      <c r="AO65" s="44"/>
      <c r="AP65" s="44"/>
      <c r="AQ65" s="44"/>
      <c r="AR65" s="44"/>
      <c r="AS65" s="44"/>
      <c r="AT65" s="44"/>
      <c r="AU65" s="44"/>
      <c r="AV65" s="44"/>
      <c r="AW65" s="45"/>
      <c r="AX65" s="45"/>
      <c r="AY65" s="45"/>
      <c r="AZ65" s="45"/>
      <c r="BA65" s="45"/>
      <c r="BB65" s="45"/>
      <c r="BC65" s="47"/>
      <c r="BD65" s="44"/>
      <c r="BE65" s="44"/>
      <c r="BF65" s="44"/>
      <c r="BG65" s="44"/>
      <c r="BH65" s="44"/>
      <c r="BI65" s="44"/>
      <c r="BJ65" s="44"/>
      <c r="BK65" s="44"/>
      <c r="BL65" s="44"/>
      <c r="BM65" s="44"/>
      <c r="BN65" s="34"/>
      <c r="BO65" s="34"/>
      <c r="BP65" s="34"/>
    </row>
    <row r="66" spans="2:68">
      <c r="B66" s="3">
        <f>'G. MGMA Specialty List'!A64</f>
        <v>59</v>
      </c>
      <c r="C66" s="3" t="str">
        <f>'G. MGMA Specialty List'!B64</f>
        <v>SS</v>
      </c>
      <c r="D66" s="74" t="str">
        <f>'G. MGMA Specialty List'!D64</f>
        <v>Orthopedic Surgery: Oncology</v>
      </c>
      <c r="E66" s="65">
        <f>'C. Schedule 1A - Employed'!E66+'C. Schedule 1B -Contracted'!E66+'C. Schedule 1C - Related Entity'!E66</f>
        <v>0</v>
      </c>
      <c r="F66" s="65">
        <f>'C. Schedule 1A - Employed'!F66+'C. Schedule 1B -Contracted'!F66+'C. Schedule 1C - Related Entity'!F66</f>
        <v>0</v>
      </c>
      <c r="G66" s="65">
        <f>'C. Schedule 1A - Employed'!G66+'C. Schedule 1B -Contracted'!G66+'C. Schedule 1C - Related Entity'!G66</f>
        <v>0</v>
      </c>
      <c r="H66" s="65">
        <f>'C. Schedule 1A - Employed'!H66+'C. Schedule 1B -Contracted'!H66+'C. Schedule 1C - Related Entity'!H66</f>
        <v>0</v>
      </c>
      <c r="I66" s="65">
        <f>'C. Schedule 1A - Employed'!I66+'C. Schedule 1B -Contracted'!I66+'C. Schedule 1C - Related Entity'!I66</f>
        <v>0</v>
      </c>
      <c r="J66" s="65">
        <f>'C. Schedule 1A - Employed'!J66+'C. Schedule 1B -Contracted'!J66+'C. Schedule 1C - Related Entity'!J66</f>
        <v>0</v>
      </c>
      <c r="K66" s="65">
        <f>'C. Schedule 1A - Employed'!K66+'C. Schedule 1B -Contracted'!K66+'C. Schedule 1C - Related Entity'!K66</f>
        <v>0</v>
      </c>
      <c r="L66" s="65">
        <f>'C. Schedule 1A - Employed'!L66+'C. Schedule 1B -Contracted'!L66+'C. Schedule 1C - Related Entity'!L66</f>
        <v>0</v>
      </c>
      <c r="M66" s="65">
        <f>'C. Schedule 1A - Employed'!M66+'C. Schedule 1B -Contracted'!M66+'C. Schedule 1C - Related Entity'!M66</f>
        <v>0</v>
      </c>
      <c r="N66" s="65">
        <f>'C. Schedule 1A - Employed'!N66+'C. Schedule 1B -Contracted'!N66+'C. Schedule 1C - Related Entity'!N66</f>
        <v>0</v>
      </c>
      <c r="O66" s="263">
        <f>'C. Schedule 1A - Employed'!O66</f>
        <v>0</v>
      </c>
      <c r="P66" s="264">
        <f>SUMIFS('C. Schedule 1A - Employed'!P:P,'C. Schedule 1A - Employed'!$D:$D,$D66)</f>
        <v>0</v>
      </c>
      <c r="Q66" s="264">
        <f>SUMIFS('C. Schedule 1B -Contracted'!O:O,'C. Schedule 1B -Contracted'!$D:$D,$D66)+SUMIFS('C. Schedule 1C - Related Entity'!O:O,'C. Schedule 1C - Related Entity'!$D:$D,$D66)</f>
        <v>0</v>
      </c>
      <c r="R66" s="264">
        <f>SUMIFS('C. Schedule 1A - Employed'!Q:Q,'C. Schedule 1A - Employed'!$D:$D,$D66)+SUMIFS('C. Schedule 1B -Contracted'!P:P,'C. Schedule 1B -Contracted'!$D:$D,$D66)+SUMIFS('C. Schedule 1C - Related Entity'!P:P,'C. Schedule 1C - Related Entity'!$D:$D,$D66)</f>
        <v>0</v>
      </c>
      <c r="S66" s="265">
        <f>SUMIFS('C. Schedule 1B -Contracted'!Q:Q,'C. Schedule 1B -Contracted'!$D:$D,$D66)+SUMIFS('C. Schedule 1C - Related Entity'!Q:Q,'C. Schedule 1C - Related Entity'!$D:$D,$D66)</f>
        <v>0</v>
      </c>
      <c r="T66" s="267">
        <f t="shared" si="1"/>
        <v>0</v>
      </c>
      <c r="U66" s="34"/>
      <c r="V66" s="1"/>
      <c r="W66" s="47"/>
      <c r="X66" s="44"/>
      <c r="Y66" s="44"/>
      <c r="Z66" s="44"/>
      <c r="AA66" s="44"/>
      <c r="AB66" s="44"/>
      <c r="AC66" s="44"/>
      <c r="AD66" s="44"/>
      <c r="AE66" s="44"/>
      <c r="AF66" s="44"/>
      <c r="AG66" s="44"/>
      <c r="AH66" s="45"/>
      <c r="AI66" s="45"/>
      <c r="AJ66" s="45"/>
      <c r="AK66" s="45"/>
      <c r="AL66" s="45"/>
      <c r="AM66" s="1"/>
      <c r="AN66" s="47"/>
      <c r="AO66" s="44"/>
      <c r="AP66" s="44"/>
      <c r="AQ66" s="44"/>
      <c r="AR66" s="44"/>
      <c r="AS66" s="44"/>
      <c r="AT66" s="44"/>
      <c r="AU66" s="44"/>
      <c r="AV66" s="44"/>
      <c r="AW66" s="45"/>
      <c r="AX66" s="45"/>
      <c r="AY66" s="45"/>
      <c r="AZ66" s="45"/>
      <c r="BA66" s="45"/>
      <c r="BB66" s="45"/>
      <c r="BC66" s="47"/>
      <c r="BD66" s="44"/>
      <c r="BE66" s="44"/>
      <c r="BF66" s="44"/>
      <c r="BG66" s="44"/>
      <c r="BH66" s="44"/>
      <c r="BI66" s="44"/>
      <c r="BJ66" s="44"/>
      <c r="BK66" s="44"/>
      <c r="BL66" s="44"/>
      <c r="BM66" s="44"/>
      <c r="BN66" s="34"/>
      <c r="BO66" s="34"/>
      <c r="BP66" s="34"/>
    </row>
    <row r="67" spans="2:68">
      <c r="B67" s="3">
        <f>'G. MGMA Specialty List'!A65</f>
        <v>60</v>
      </c>
      <c r="C67" s="3" t="str">
        <f>'G. MGMA Specialty List'!B65</f>
        <v>SS</v>
      </c>
      <c r="D67" s="74" t="str">
        <f>'G. MGMA Specialty List'!D65</f>
        <v>Orthopedic Surgery: Shoulder/Elbow</v>
      </c>
      <c r="E67" s="65">
        <f>'C. Schedule 1A - Employed'!E67+'C. Schedule 1B -Contracted'!E67+'C. Schedule 1C - Related Entity'!E67</f>
        <v>0</v>
      </c>
      <c r="F67" s="65">
        <f>'C. Schedule 1A - Employed'!F67+'C. Schedule 1B -Contracted'!F67+'C. Schedule 1C - Related Entity'!F67</f>
        <v>0</v>
      </c>
      <c r="G67" s="65">
        <f>'C. Schedule 1A - Employed'!G67+'C. Schedule 1B -Contracted'!G67+'C. Schedule 1C - Related Entity'!G67</f>
        <v>0</v>
      </c>
      <c r="H67" s="65">
        <f>'C. Schedule 1A - Employed'!H67+'C. Schedule 1B -Contracted'!H67+'C. Schedule 1C - Related Entity'!H67</f>
        <v>0</v>
      </c>
      <c r="I67" s="65">
        <f>'C. Schedule 1A - Employed'!I67+'C. Schedule 1B -Contracted'!I67+'C. Schedule 1C - Related Entity'!I67</f>
        <v>0</v>
      </c>
      <c r="J67" s="65">
        <f>'C. Schedule 1A - Employed'!J67+'C. Schedule 1B -Contracted'!J67+'C. Schedule 1C - Related Entity'!J67</f>
        <v>0</v>
      </c>
      <c r="K67" s="65">
        <f>'C. Schedule 1A - Employed'!K67+'C. Schedule 1B -Contracted'!K67+'C. Schedule 1C - Related Entity'!K67</f>
        <v>0</v>
      </c>
      <c r="L67" s="65">
        <f>'C. Schedule 1A - Employed'!L67+'C. Schedule 1B -Contracted'!L67+'C. Schedule 1C - Related Entity'!L67</f>
        <v>0</v>
      </c>
      <c r="M67" s="65">
        <f>'C. Schedule 1A - Employed'!M67+'C. Schedule 1B -Contracted'!M67+'C. Schedule 1C - Related Entity'!M67</f>
        <v>0</v>
      </c>
      <c r="N67" s="65">
        <f>'C. Schedule 1A - Employed'!N67+'C. Schedule 1B -Contracted'!N67+'C. Schedule 1C - Related Entity'!N67</f>
        <v>0</v>
      </c>
      <c r="O67" s="263">
        <f>'C. Schedule 1A - Employed'!O67</f>
        <v>0</v>
      </c>
      <c r="P67" s="264">
        <f>SUMIFS('C. Schedule 1A - Employed'!P:P,'C. Schedule 1A - Employed'!$D:$D,$D67)</f>
        <v>0</v>
      </c>
      <c r="Q67" s="264">
        <f>SUMIFS('C. Schedule 1B -Contracted'!O:O,'C. Schedule 1B -Contracted'!$D:$D,$D67)+SUMIFS('C. Schedule 1C - Related Entity'!O:O,'C. Schedule 1C - Related Entity'!$D:$D,$D67)</f>
        <v>0</v>
      </c>
      <c r="R67" s="264">
        <f>SUMIFS('C. Schedule 1A - Employed'!Q:Q,'C. Schedule 1A - Employed'!$D:$D,$D67)+SUMIFS('C. Schedule 1B -Contracted'!P:P,'C. Schedule 1B -Contracted'!$D:$D,$D67)+SUMIFS('C. Schedule 1C - Related Entity'!P:P,'C. Schedule 1C - Related Entity'!$D:$D,$D67)</f>
        <v>0</v>
      </c>
      <c r="S67" s="265">
        <f>SUMIFS('C. Schedule 1B -Contracted'!Q:Q,'C. Schedule 1B -Contracted'!$D:$D,$D67)+SUMIFS('C. Schedule 1C - Related Entity'!Q:Q,'C. Schedule 1C - Related Entity'!$D:$D,$D67)</f>
        <v>0</v>
      </c>
      <c r="T67" s="267">
        <f t="shared" si="1"/>
        <v>0</v>
      </c>
      <c r="U67" s="34"/>
      <c r="V67" s="1"/>
      <c r="W67" s="47"/>
      <c r="X67" s="44"/>
      <c r="Y67" s="44"/>
      <c r="Z67" s="44"/>
      <c r="AA67" s="44"/>
      <c r="AB67" s="44"/>
      <c r="AC67" s="44"/>
      <c r="AD67" s="44"/>
      <c r="AE67" s="44"/>
      <c r="AF67" s="44"/>
      <c r="AG67" s="44"/>
      <c r="AH67" s="45"/>
      <c r="AI67" s="45"/>
      <c r="AJ67" s="45"/>
      <c r="AK67" s="45"/>
      <c r="AL67" s="45"/>
      <c r="AM67" s="1"/>
      <c r="AN67" s="47"/>
      <c r="AO67" s="44"/>
      <c r="AP67" s="44"/>
      <c r="AQ67" s="44"/>
      <c r="AR67" s="44"/>
      <c r="AS67" s="44"/>
      <c r="AT67" s="44"/>
      <c r="AU67" s="44"/>
      <c r="AV67" s="44"/>
      <c r="AW67" s="45"/>
      <c r="AX67" s="45"/>
      <c r="AY67" s="45"/>
      <c r="AZ67" s="45"/>
      <c r="BA67" s="45"/>
      <c r="BB67" s="45"/>
      <c r="BC67" s="47"/>
      <c r="BD67" s="44"/>
      <c r="BE67" s="44"/>
      <c r="BF67" s="44"/>
      <c r="BG67" s="44"/>
      <c r="BH67" s="44"/>
      <c r="BI67" s="44"/>
      <c r="BJ67" s="44"/>
      <c r="BK67" s="44"/>
      <c r="BL67" s="44"/>
      <c r="BM67" s="44"/>
      <c r="BN67" s="34"/>
      <c r="BO67" s="34"/>
      <c r="BP67" s="34"/>
    </row>
    <row r="68" spans="2:68">
      <c r="B68" s="3">
        <f>'G. MGMA Specialty List'!A66</f>
        <v>61</v>
      </c>
      <c r="C68" s="3" t="str">
        <f>'G. MGMA Specialty List'!B66</f>
        <v>SS</v>
      </c>
      <c r="D68" s="74" t="str">
        <f>'G. MGMA Specialty List'!D66</f>
        <v>Orthopedic Surgery: Spine</v>
      </c>
      <c r="E68" s="65">
        <f>'C. Schedule 1A - Employed'!E68+'C. Schedule 1B -Contracted'!E68+'C. Schedule 1C - Related Entity'!E68</f>
        <v>0</v>
      </c>
      <c r="F68" s="65">
        <f>'C. Schedule 1A - Employed'!F68+'C. Schedule 1B -Contracted'!F68+'C. Schedule 1C - Related Entity'!F68</f>
        <v>0</v>
      </c>
      <c r="G68" s="65">
        <f>'C. Schedule 1A - Employed'!G68+'C. Schedule 1B -Contracted'!G68+'C. Schedule 1C - Related Entity'!G68</f>
        <v>0</v>
      </c>
      <c r="H68" s="65">
        <f>'C. Schedule 1A - Employed'!H68+'C. Schedule 1B -Contracted'!H68+'C. Schedule 1C - Related Entity'!H68</f>
        <v>0</v>
      </c>
      <c r="I68" s="65">
        <f>'C. Schedule 1A - Employed'!I68+'C. Schedule 1B -Contracted'!I68+'C. Schedule 1C - Related Entity'!I68</f>
        <v>0</v>
      </c>
      <c r="J68" s="65">
        <f>'C. Schedule 1A - Employed'!J68+'C. Schedule 1B -Contracted'!J68+'C. Schedule 1C - Related Entity'!J68</f>
        <v>0</v>
      </c>
      <c r="K68" s="65">
        <f>'C. Schedule 1A - Employed'!K68+'C. Schedule 1B -Contracted'!K68+'C. Schedule 1C - Related Entity'!K68</f>
        <v>0</v>
      </c>
      <c r="L68" s="65">
        <f>'C. Schedule 1A - Employed'!L68+'C. Schedule 1B -Contracted'!L68+'C. Schedule 1C - Related Entity'!L68</f>
        <v>0</v>
      </c>
      <c r="M68" s="65">
        <f>'C. Schedule 1A - Employed'!M68+'C. Schedule 1B -Contracted'!M68+'C. Schedule 1C - Related Entity'!M68</f>
        <v>0</v>
      </c>
      <c r="N68" s="65">
        <f>'C. Schedule 1A - Employed'!N68+'C. Schedule 1B -Contracted'!N68+'C. Schedule 1C - Related Entity'!N68</f>
        <v>0</v>
      </c>
      <c r="O68" s="263">
        <f>'C. Schedule 1A - Employed'!O68</f>
        <v>0</v>
      </c>
      <c r="P68" s="264">
        <f>SUMIFS('C. Schedule 1A - Employed'!P:P,'C. Schedule 1A - Employed'!$D:$D,$D68)</f>
        <v>0</v>
      </c>
      <c r="Q68" s="264">
        <f>SUMIFS('C. Schedule 1B -Contracted'!O:O,'C. Schedule 1B -Contracted'!$D:$D,$D68)+SUMIFS('C. Schedule 1C - Related Entity'!O:O,'C. Schedule 1C - Related Entity'!$D:$D,$D68)</f>
        <v>0</v>
      </c>
      <c r="R68" s="264">
        <f>SUMIFS('C. Schedule 1A - Employed'!Q:Q,'C. Schedule 1A - Employed'!$D:$D,$D68)+SUMIFS('C. Schedule 1B -Contracted'!P:P,'C. Schedule 1B -Contracted'!$D:$D,$D68)+SUMIFS('C. Schedule 1C - Related Entity'!P:P,'C. Schedule 1C - Related Entity'!$D:$D,$D68)</f>
        <v>0</v>
      </c>
      <c r="S68" s="265">
        <f>SUMIFS('C. Schedule 1B -Contracted'!Q:Q,'C. Schedule 1B -Contracted'!$D:$D,$D68)+SUMIFS('C. Schedule 1C - Related Entity'!Q:Q,'C. Schedule 1C - Related Entity'!$D:$D,$D68)</f>
        <v>0</v>
      </c>
      <c r="T68" s="267">
        <f t="shared" si="1"/>
        <v>0</v>
      </c>
      <c r="U68" s="34"/>
      <c r="V68" s="1"/>
      <c r="W68" s="47"/>
      <c r="X68" s="44"/>
      <c r="Y68" s="44"/>
      <c r="Z68" s="44"/>
      <c r="AA68" s="44"/>
      <c r="AB68" s="44"/>
      <c r="AC68" s="44"/>
      <c r="AD68" s="44"/>
      <c r="AE68" s="44"/>
      <c r="AF68" s="44"/>
      <c r="AG68" s="44"/>
      <c r="AH68" s="45"/>
      <c r="AI68" s="45"/>
      <c r="AJ68" s="45"/>
      <c r="AK68" s="45"/>
      <c r="AL68" s="45"/>
      <c r="AM68" s="1"/>
      <c r="AN68" s="47"/>
      <c r="AO68" s="44"/>
      <c r="AP68" s="44"/>
      <c r="AQ68" s="44"/>
      <c r="AR68" s="44"/>
      <c r="AS68" s="44"/>
      <c r="AT68" s="44"/>
      <c r="AU68" s="44"/>
      <c r="AV68" s="44"/>
      <c r="AW68" s="45"/>
      <c r="AX68" s="45"/>
      <c r="AY68" s="45"/>
      <c r="AZ68" s="45"/>
      <c r="BA68" s="45"/>
      <c r="BB68" s="45"/>
      <c r="BC68" s="47"/>
      <c r="BD68" s="44"/>
      <c r="BE68" s="44"/>
      <c r="BF68" s="44"/>
      <c r="BG68" s="44"/>
      <c r="BH68" s="44"/>
      <c r="BI68" s="44"/>
      <c r="BJ68" s="44"/>
      <c r="BK68" s="44"/>
      <c r="BL68" s="44"/>
      <c r="BM68" s="44"/>
      <c r="BN68" s="34"/>
      <c r="BO68" s="34"/>
      <c r="BP68" s="34"/>
    </row>
    <row r="69" spans="2:68">
      <c r="B69" s="3">
        <f>'G. MGMA Specialty List'!A67</f>
        <v>62</v>
      </c>
      <c r="C69" s="3" t="str">
        <f>'G. MGMA Specialty List'!B67</f>
        <v>SS</v>
      </c>
      <c r="D69" s="74" t="str">
        <f>'G. MGMA Specialty List'!D67</f>
        <v>Orthopedic Surgery: Sports Medicine</v>
      </c>
      <c r="E69" s="65">
        <f>'C. Schedule 1A - Employed'!E69+'C. Schedule 1B -Contracted'!E69+'C. Schedule 1C - Related Entity'!E69</f>
        <v>0</v>
      </c>
      <c r="F69" s="65">
        <f>'C. Schedule 1A - Employed'!F69+'C. Schedule 1B -Contracted'!F69+'C. Schedule 1C - Related Entity'!F69</f>
        <v>0</v>
      </c>
      <c r="G69" s="65">
        <f>'C. Schedule 1A - Employed'!G69+'C. Schedule 1B -Contracted'!G69+'C. Schedule 1C - Related Entity'!G69</f>
        <v>0</v>
      </c>
      <c r="H69" s="65">
        <f>'C. Schedule 1A - Employed'!H69+'C. Schedule 1B -Contracted'!H69+'C. Schedule 1C - Related Entity'!H69</f>
        <v>0</v>
      </c>
      <c r="I69" s="65">
        <f>'C. Schedule 1A - Employed'!I69+'C. Schedule 1B -Contracted'!I69+'C. Schedule 1C - Related Entity'!I69</f>
        <v>0</v>
      </c>
      <c r="J69" s="65">
        <f>'C. Schedule 1A - Employed'!J69+'C. Schedule 1B -Contracted'!J69+'C. Schedule 1C - Related Entity'!J69</f>
        <v>0</v>
      </c>
      <c r="K69" s="65">
        <f>'C. Schedule 1A - Employed'!K69+'C. Schedule 1B -Contracted'!K69+'C. Schedule 1C - Related Entity'!K69</f>
        <v>0</v>
      </c>
      <c r="L69" s="65">
        <f>'C. Schedule 1A - Employed'!L69+'C. Schedule 1B -Contracted'!L69+'C. Schedule 1C - Related Entity'!L69</f>
        <v>0</v>
      </c>
      <c r="M69" s="65">
        <f>'C. Schedule 1A - Employed'!M69+'C. Schedule 1B -Contracted'!M69+'C. Schedule 1C - Related Entity'!M69</f>
        <v>0</v>
      </c>
      <c r="N69" s="65">
        <f>'C. Schedule 1A - Employed'!N69+'C. Schedule 1B -Contracted'!N69+'C. Schedule 1C - Related Entity'!N69</f>
        <v>0</v>
      </c>
      <c r="O69" s="263">
        <f>'C. Schedule 1A - Employed'!O69</f>
        <v>0</v>
      </c>
      <c r="P69" s="264">
        <f>SUMIFS('C. Schedule 1A - Employed'!P:P,'C. Schedule 1A - Employed'!$D:$D,$D69)</f>
        <v>0</v>
      </c>
      <c r="Q69" s="264">
        <f>SUMIFS('C. Schedule 1B -Contracted'!O:O,'C. Schedule 1B -Contracted'!$D:$D,$D69)+SUMIFS('C. Schedule 1C - Related Entity'!O:O,'C. Schedule 1C - Related Entity'!$D:$D,$D69)</f>
        <v>0</v>
      </c>
      <c r="R69" s="264">
        <f>SUMIFS('C. Schedule 1A - Employed'!Q:Q,'C. Schedule 1A - Employed'!$D:$D,$D69)+SUMIFS('C. Schedule 1B -Contracted'!P:P,'C. Schedule 1B -Contracted'!$D:$D,$D69)+SUMIFS('C. Schedule 1C - Related Entity'!P:P,'C. Schedule 1C - Related Entity'!$D:$D,$D69)</f>
        <v>0</v>
      </c>
      <c r="S69" s="265">
        <f>SUMIFS('C. Schedule 1B -Contracted'!Q:Q,'C. Schedule 1B -Contracted'!$D:$D,$D69)+SUMIFS('C. Schedule 1C - Related Entity'!Q:Q,'C. Schedule 1C - Related Entity'!$D:$D,$D69)</f>
        <v>0</v>
      </c>
      <c r="T69" s="267">
        <f t="shared" si="1"/>
        <v>0</v>
      </c>
      <c r="U69" s="34"/>
      <c r="V69" s="1"/>
      <c r="W69" s="47"/>
      <c r="X69" s="44"/>
      <c r="Y69" s="44"/>
      <c r="Z69" s="44"/>
      <c r="AA69" s="44"/>
      <c r="AB69" s="44"/>
      <c r="AC69" s="44"/>
      <c r="AD69" s="44"/>
      <c r="AE69" s="44"/>
      <c r="AF69" s="44"/>
      <c r="AG69" s="44"/>
      <c r="AH69" s="45"/>
      <c r="AI69" s="45"/>
      <c r="AJ69" s="45"/>
      <c r="AK69" s="45"/>
      <c r="AL69" s="45"/>
      <c r="AM69" s="1"/>
      <c r="AN69" s="47"/>
      <c r="AO69" s="44"/>
      <c r="AP69" s="44"/>
      <c r="AQ69" s="44"/>
      <c r="AR69" s="44"/>
      <c r="AS69" s="44"/>
      <c r="AT69" s="44"/>
      <c r="AU69" s="44"/>
      <c r="AV69" s="44"/>
      <c r="AW69" s="45"/>
      <c r="AX69" s="45"/>
      <c r="AY69" s="45"/>
      <c r="AZ69" s="45"/>
      <c r="BA69" s="45"/>
      <c r="BB69" s="45"/>
      <c r="BC69" s="47"/>
      <c r="BD69" s="44"/>
      <c r="BE69" s="44"/>
      <c r="BF69" s="44"/>
      <c r="BG69" s="44"/>
      <c r="BH69" s="44"/>
      <c r="BI69" s="44"/>
      <c r="BJ69" s="44"/>
      <c r="BK69" s="44"/>
      <c r="BL69" s="44"/>
      <c r="BM69" s="44"/>
      <c r="BN69" s="34"/>
      <c r="BO69" s="34"/>
      <c r="BP69" s="34"/>
    </row>
    <row r="70" spans="2:68">
      <c r="B70" s="3">
        <f>'G. MGMA Specialty List'!A68</f>
        <v>63</v>
      </c>
      <c r="C70" s="3" t="str">
        <f>'G. MGMA Specialty List'!B68</f>
        <v>SS</v>
      </c>
      <c r="D70" s="74" t="str">
        <f>'G. MGMA Specialty List'!D68</f>
        <v>Orthopedic Surgery: Trauma</v>
      </c>
      <c r="E70" s="65">
        <f>'C. Schedule 1A - Employed'!E70+'C. Schedule 1B -Contracted'!E70+'C. Schedule 1C - Related Entity'!E70</f>
        <v>0</v>
      </c>
      <c r="F70" s="65">
        <f>'C. Schedule 1A - Employed'!F70+'C. Schedule 1B -Contracted'!F70+'C. Schedule 1C - Related Entity'!F70</f>
        <v>0</v>
      </c>
      <c r="G70" s="65">
        <f>'C. Schedule 1A - Employed'!G70+'C. Schedule 1B -Contracted'!G70+'C. Schedule 1C - Related Entity'!G70</f>
        <v>0</v>
      </c>
      <c r="H70" s="65">
        <f>'C. Schedule 1A - Employed'!H70+'C. Schedule 1B -Contracted'!H70+'C. Schedule 1C - Related Entity'!H70</f>
        <v>0</v>
      </c>
      <c r="I70" s="65">
        <f>'C. Schedule 1A - Employed'!I70+'C. Schedule 1B -Contracted'!I70+'C. Schedule 1C - Related Entity'!I70</f>
        <v>0</v>
      </c>
      <c r="J70" s="65">
        <f>'C. Schedule 1A - Employed'!J70+'C. Schedule 1B -Contracted'!J70+'C. Schedule 1C - Related Entity'!J70</f>
        <v>0</v>
      </c>
      <c r="K70" s="65">
        <f>'C. Schedule 1A - Employed'!K70+'C. Schedule 1B -Contracted'!K70+'C. Schedule 1C - Related Entity'!K70</f>
        <v>0</v>
      </c>
      <c r="L70" s="65">
        <f>'C. Schedule 1A - Employed'!L70+'C. Schedule 1B -Contracted'!L70+'C. Schedule 1C - Related Entity'!L70</f>
        <v>0</v>
      </c>
      <c r="M70" s="65">
        <f>'C. Schedule 1A - Employed'!M70+'C. Schedule 1B -Contracted'!M70+'C. Schedule 1C - Related Entity'!M70</f>
        <v>0</v>
      </c>
      <c r="N70" s="65">
        <f>'C. Schedule 1A - Employed'!N70+'C. Schedule 1B -Contracted'!N70+'C. Schedule 1C - Related Entity'!N70</f>
        <v>0</v>
      </c>
      <c r="O70" s="263">
        <f>'C. Schedule 1A - Employed'!O70</f>
        <v>0</v>
      </c>
      <c r="P70" s="264">
        <f>SUMIFS('C. Schedule 1A - Employed'!P:P,'C. Schedule 1A - Employed'!$D:$D,$D70)</f>
        <v>0</v>
      </c>
      <c r="Q70" s="264">
        <f>SUMIFS('C. Schedule 1B -Contracted'!O:O,'C. Schedule 1B -Contracted'!$D:$D,$D70)+SUMIFS('C. Schedule 1C - Related Entity'!O:O,'C. Schedule 1C - Related Entity'!$D:$D,$D70)</f>
        <v>0</v>
      </c>
      <c r="R70" s="264">
        <f>SUMIFS('C. Schedule 1A - Employed'!Q:Q,'C. Schedule 1A - Employed'!$D:$D,$D70)+SUMIFS('C. Schedule 1B -Contracted'!P:P,'C. Schedule 1B -Contracted'!$D:$D,$D70)+SUMIFS('C. Schedule 1C - Related Entity'!P:P,'C. Schedule 1C - Related Entity'!$D:$D,$D70)</f>
        <v>0</v>
      </c>
      <c r="S70" s="265">
        <f>SUMIFS('C. Schedule 1B -Contracted'!Q:Q,'C. Schedule 1B -Contracted'!$D:$D,$D70)+SUMIFS('C. Schedule 1C - Related Entity'!Q:Q,'C. Schedule 1C - Related Entity'!$D:$D,$D70)</f>
        <v>0</v>
      </c>
      <c r="T70" s="267">
        <f t="shared" si="1"/>
        <v>0</v>
      </c>
      <c r="U70" s="34"/>
      <c r="V70" s="1"/>
      <c r="W70" s="47"/>
      <c r="X70" s="44"/>
      <c r="Y70" s="44"/>
      <c r="Z70" s="44"/>
      <c r="AA70" s="44"/>
      <c r="AB70" s="44"/>
      <c r="AC70" s="44"/>
      <c r="AD70" s="44"/>
      <c r="AE70" s="44"/>
      <c r="AF70" s="44"/>
      <c r="AG70" s="44"/>
      <c r="AH70" s="45"/>
      <c r="AI70" s="45"/>
      <c r="AJ70" s="45"/>
      <c r="AK70" s="45"/>
      <c r="AL70" s="45"/>
      <c r="AM70" s="1"/>
      <c r="AN70" s="47"/>
      <c r="AO70" s="44"/>
      <c r="AP70" s="44"/>
      <c r="AQ70" s="44"/>
      <c r="AR70" s="44"/>
      <c r="AS70" s="44"/>
      <c r="AT70" s="44"/>
      <c r="AU70" s="44"/>
      <c r="AV70" s="44"/>
      <c r="AW70" s="45"/>
      <c r="AX70" s="45"/>
      <c r="AY70" s="45"/>
      <c r="AZ70" s="45"/>
      <c r="BA70" s="45"/>
      <c r="BB70" s="45"/>
      <c r="BC70" s="47"/>
      <c r="BD70" s="44"/>
      <c r="BE70" s="44"/>
      <c r="BF70" s="44"/>
      <c r="BG70" s="44"/>
      <c r="BH70" s="44"/>
      <c r="BI70" s="44"/>
      <c r="BJ70" s="44"/>
      <c r="BK70" s="44"/>
      <c r="BL70" s="44"/>
      <c r="BM70" s="44"/>
      <c r="BN70" s="34"/>
      <c r="BO70" s="34"/>
      <c r="BP70" s="34"/>
    </row>
    <row r="71" spans="2:68">
      <c r="B71" s="3">
        <f>'G. MGMA Specialty List'!A69</f>
        <v>64</v>
      </c>
      <c r="C71" s="3" t="str">
        <f>'G. MGMA Specialty List'!B69</f>
        <v>SS</v>
      </c>
      <c r="D71" s="74" t="str">
        <f>'G. MGMA Specialty List'!D69</f>
        <v>Otorhinolaryngology</v>
      </c>
      <c r="E71" s="65">
        <f>'C. Schedule 1A - Employed'!E71+'C. Schedule 1B -Contracted'!E71+'C. Schedule 1C - Related Entity'!E71</f>
        <v>0</v>
      </c>
      <c r="F71" s="65">
        <f>'C. Schedule 1A - Employed'!F71+'C. Schedule 1B -Contracted'!F71+'C. Schedule 1C - Related Entity'!F71</f>
        <v>0</v>
      </c>
      <c r="G71" s="65">
        <f>'C. Schedule 1A - Employed'!G71+'C. Schedule 1B -Contracted'!G71+'C. Schedule 1C - Related Entity'!G71</f>
        <v>0</v>
      </c>
      <c r="H71" s="65">
        <f>'C. Schedule 1A - Employed'!H71+'C. Schedule 1B -Contracted'!H71+'C. Schedule 1C - Related Entity'!H71</f>
        <v>0</v>
      </c>
      <c r="I71" s="65">
        <f>'C. Schedule 1A - Employed'!I71+'C. Schedule 1B -Contracted'!I71+'C. Schedule 1C - Related Entity'!I71</f>
        <v>0</v>
      </c>
      <c r="J71" s="65">
        <f>'C. Schedule 1A - Employed'!J71+'C. Schedule 1B -Contracted'!J71+'C. Schedule 1C - Related Entity'!J71</f>
        <v>0</v>
      </c>
      <c r="K71" s="65">
        <f>'C. Schedule 1A - Employed'!K71+'C. Schedule 1B -Contracted'!K71+'C. Schedule 1C - Related Entity'!K71</f>
        <v>0</v>
      </c>
      <c r="L71" s="65">
        <f>'C. Schedule 1A - Employed'!L71+'C. Schedule 1B -Contracted'!L71+'C. Schedule 1C - Related Entity'!L71</f>
        <v>0</v>
      </c>
      <c r="M71" s="65">
        <f>'C. Schedule 1A - Employed'!M71+'C. Schedule 1B -Contracted'!M71+'C. Schedule 1C - Related Entity'!M71</f>
        <v>0</v>
      </c>
      <c r="N71" s="65">
        <f>'C. Schedule 1A - Employed'!N71+'C. Schedule 1B -Contracted'!N71+'C. Schedule 1C - Related Entity'!N71</f>
        <v>0</v>
      </c>
      <c r="O71" s="263">
        <f>'C. Schedule 1A - Employed'!O71</f>
        <v>0</v>
      </c>
      <c r="P71" s="264">
        <f>SUMIFS('C. Schedule 1A - Employed'!P:P,'C. Schedule 1A - Employed'!$D:$D,$D71)</f>
        <v>0</v>
      </c>
      <c r="Q71" s="264">
        <f>SUMIFS('C. Schedule 1B -Contracted'!O:O,'C. Schedule 1B -Contracted'!$D:$D,$D71)+SUMIFS('C. Schedule 1C - Related Entity'!O:O,'C. Schedule 1C - Related Entity'!$D:$D,$D71)</f>
        <v>0</v>
      </c>
      <c r="R71" s="264">
        <f>SUMIFS('C. Schedule 1A - Employed'!Q:Q,'C. Schedule 1A - Employed'!$D:$D,$D71)+SUMIFS('C. Schedule 1B -Contracted'!P:P,'C. Schedule 1B -Contracted'!$D:$D,$D71)+SUMIFS('C. Schedule 1C - Related Entity'!P:P,'C. Schedule 1C - Related Entity'!$D:$D,$D71)</f>
        <v>0</v>
      </c>
      <c r="S71" s="265">
        <f>SUMIFS('C. Schedule 1B -Contracted'!Q:Q,'C. Schedule 1B -Contracted'!$D:$D,$D71)+SUMIFS('C. Schedule 1C - Related Entity'!Q:Q,'C. Schedule 1C - Related Entity'!$D:$D,$D71)</f>
        <v>0</v>
      </c>
      <c r="T71" s="267">
        <f t="shared" ref="T71:T102" si="2">O71+P71+Q71-R71+S71</f>
        <v>0</v>
      </c>
      <c r="U71" s="34"/>
      <c r="V71" s="1"/>
      <c r="W71" s="47"/>
      <c r="X71" s="44"/>
      <c r="Y71" s="44"/>
      <c r="Z71" s="44"/>
      <c r="AA71" s="44"/>
      <c r="AB71" s="44"/>
      <c r="AC71" s="44"/>
      <c r="AD71" s="44"/>
      <c r="AE71" s="44"/>
      <c r="AF71" s="44"/>
      <c r="AG71" s="44"/>
      <c r="AH71" s="45"/>
      <c r="AI71" s="45"/>
      <c r="AJ71" s="45"/>
      <c r="AK71" s="45"/>
      <c r="AL71" s="45"/>
      <c r="AM71" s="1"/>
      <c r="AN71" s="47"/>
      <c r="AO71" s="44"/>
      <c r="AP71" s="44"/>
      <c r="AQ71" s="44"/>
      <c r="AR71" s="44"/>
      <c r="AS71" s="44"/>
      <c r="AT71" s="44"/>
      <c r="AU71" s="44"/>
      <c r="AV71" s="44"/>
      <c r="AW71" s="45"/>
      <c r="AX71" s="45"/>
      <c r="AY71" s="45"/>
      <c r="AZ71" s="45"/>
      <c r="BA71" s="45"/>
      <c r="BB71" s="45"/>
      <c r="BC71" s="47"/>
      <c r="BD71" s="44"/>
      <c r="BE71" s="44"/>
      <c r="BF71" s="44"/>
      <c r="BG71" s="44"/>
      <c r="BH71" s="44"/>
      <c r="BI71" s="44"/>
      <c r="BJ71" s="44"/>
      <c r="BK71" s="44"/>
      <c r="BL71" s="44"/>
      <c r="BM71" s="44"/>
      <c r="BN71" s="34"/>
      <c r="BO71" s="34"/>
      <c r="BP71" s="34"/>
    </row>
    <row r="72" spans="2:68">
      <c r="B72" s="3">
        <f>'G. MGMA Specialty List'!A70</f>
        <v>65</v>
      </c>
      <c r="C72" s="3" t="str">
        <f>'G. MGMA Specialty List'!B70</f>
        <v>NS</v>
      </c>
      <c r="D72" s="74" t="str">
        <f>'G. MGMA Specialty List'!D70</f>
        <v>Pain Management: Nonanesthesia</v>
      </c>
      <c r="E72" s="65">
        <f>'C. Schedule 1A - Employed'!E72+'C. Schedule 1B -Contracted'!E72+'C. Schedule 1C - Related Entity'!E72</f>
        <v>0</v>
      </c>
      <c r="F72" s="65">
        <f>'C. Schedule 1A - Employed'!F72+'C. Schedule 1B -Contracted'!F72+'C. Schedule 1C - Related Entity'!F72</f>
        <v>0</v>
      </c>
      <c r="G72" s="65">
        <f>'C. Schedule 1A - Employed'!G72+'C. Schedule 1B -Contracted'!G72+'C. Schedule 1C - Related Entity'!G72</f>
        <v>0</v>
      </c>
      <c r="H72" s="65">
        <f>'C. Schedule 1A - Employed'!H72+'C. Schedule 1B -Contracted'!H72+'C. Schedule 1C - Related Entity'!H72</f>
        <v>0</v>
      </c>
      <c r="I72" s="65">
        <f>'C. Schedule 1A - Employed'!I72+'C. Schedule 1B -Contracted'!I72+'C. Schedule 1C - Related Entity'!I72</f>
        <v>0</v>
      </c>
      <c r="J72" s="65">
        <f>'C. Schedule 1A - Employed'!J72+'C. Schedule 1B -Contracted'!J72+'C. Schedule 1C - Related Entity'!J72</f>
        <v>0</v>
      </c>
      <c r="K72" s="65">
        <f>'C. Schedule 1A - Employed'!K72+'C. Schedule 1B -Contracted'!K72+'C. Schedule 1C - Related Entity'!K72</f>
        <v>0</v>
      </c>
      <c r="L72" s="65">
        <f>'C. Schedule 1A - Employed'!L72+'C. Schedule 1B -Contracted'!L72+'C. Schedule 1C - Related Entity'!L72</f>
        <v>0</v>
      </c>
      <c r="M72" s="65">
        <f>'C. Schedule 1A - Employed'!M72+'C. Schedule 1B -Contracted'!M72+'C. Schedule 1C - Related Entity'!M72</f>
        <v>0</v>
      </c>
      <c r="N72" s="65">
        <f>'C. Schedule 1A - Employed'!N72+'C. Schedule 1B -Contracted'!N72+'C. Schedule 1C - Related Entity'!N72</f>
        <v>0</v>
      </c>
      <c r="O72" s="263">
        <f>'C. Schedule 1A - Employed'!O72</f>
        <v>0</v>
      </c>
      <c r="P72" s="264">
        <f>SUMIFS('C. Schedule 1A - Employed'!P:P,'C. Schedule 1A - Employed'!$D:$D,$D72)</f>
        <v>0</v>
      </c>
      <c r="Q72" s="264">
        <f>SUMIFS('C. Schedule 1B -Contracted'!O:O,'C. Schedule 1B -Contracted'!$D:$D,$D72)+SUMIFS('C. Schedule 1C - Related Entity'!O:O,'C. Schedule 1C - Related Entity'!$D:$D,$D72)</f>
        <v>0</v>
      </c>
      <c r="R72" s="264">
        <f>SUMIFS('C. Schedule 1A - Employed'!Q:Q,'C. Schedule 1A - Employed'!$D:$D,$D72)+SUMIFS('C. Schedule 1B -Contracted'!P:P,'C. Schedule 1B -Contracted'!$D:$D,$D72)+SUMIFS('C. Schedule 1C - Related Entity'!P:P,'C. Schedule 1C - Related Entity'!$D:$D,$D72)</f>
        <v>0</v>
      </c>
      <c r="S72" s="265">
        <f>SUMIFS('C. Schedule 1B -Contracted'!Q:Q,'C. Schedule 1B -Contracted'!$D:$D,$D72)+SUMIFS('C. Schedule 1C - Related Entity'!Q:Q,'C. Schedule 1C - Related Entity'!$D:$D,$D72)</f>
        <v>0</v>
      </c>
      <c r="T72" s="267">
        <f t="shared" si="2"/>
        <v>0</v>
      </c>
      <c r="U72" s="34"/>
      <c r="V72" s="1"/>
      <c r="W72" s="47"/>
      <c r="X72" s="44"/>
      <c r="Y72" s="44"/>
      <c r="Z72" s="44"/>
      <c r="AA72" s="44"/>
      <c r="AB72" s="44"/>
      <c r="AC72" s="44"/>
      <c r="AD72" s="44"/>
      <c r="AE72" s="44"/>
      <c r="AF72" s="44"/>
      <c r="AG72" s="44"/>
      <c r="AH72" s="45"/>
      <c r="AI72" s="45"/>
      <c r="AJ72" s="45"/>
      <c r="AK72" s="45"/>
      <c r="AL72" s="45"/>
      <c r="AM72" s="1"/>
      <c r="AN72" s="47"/>
      <c r="AO72" s="44"/>
      <c r="AP72" s="44"/>
      <c r="AQ72" s="44"/>
      <c r="AR72" s="44"/>
      <c r="AS72" s="44"/>
      <c r="AT72" s="44"/>
      <c r="AU72" s="44"/>
      <c r="AV72" s="44"/>
      <c r="AW72" s="45"/>
      <c r="AX72" s="45"/>
      <c r="AY72" s="45"/>
      <c r="AZ72" s="45"/>
      <c r="BA72" s="45"/>
      <c r="BB72" s="45"/>
      <c r="BC72" s="47"/>
      <c r="BD72" s="44"/>
      <c r="BE72" s="44"/>
      <c r="BF72" s="44"/>
      <c r="BG72" s="44"/>
      <c r="BH72" s="44"/>
      <c r="BI72" s="44"/>
      <c r="BJ72" s="44"/>
      <c r="BK72" s="44"/>
      <c r="BL72" s="44"/>
      <c r="BM72" s="44"/>
      <c r="BN72" s="34"/>
      <c r="BO72" s="34"/>
      <c r="BP72" s="34"/>
    </row>
    <row r="73" spans="2:68">
      <c r="B73" s="3">
        <f>'G. MGMA Specialty List'!A71</f>
        <v>66</v>
      </c>
      <c r="C73" s="3" t="str">
        <f>'G. MGMA Specialty List'!B71</f>
        <v>NS</v>
      </c>
      <c r="D73" s="74" t="str">
        <f>'G. MGMA Specialty List'!D71</f>
        <v>Pathology: Anatomic and Clinical</v>
      </c>
      <c r="E73" s="65">
        <f>'C. Schedule 1A - Employed'!E73+'C. Schedule 1B -Contracted'!E73+'C. Schedule 1C - Related Entity'!E73</f>
        <v>0</v>
      </c>
      <c r="F73" s="65">
        <f>'C. Schedule 1A - Employed'!F73+'C. Schedule 1B -Contracted'!F73+'C. Schedule 1C - Related Entity'!F73</f>
        <v>0</v>
      </c>
      <c r="G73" s="65">
        <f>'C. Schedule 1A - Employed'!G73+'C. Schedule 1B -Contracted'!G73+'C. Schedule 1C - Related Entity'!G73</f>
        <v>0</v>
      </c>
      <c r="H73" s="65">
        <f>'C. Schedule 1A - Employed'!H73+'C. Schedule 1B -Contracted'!H73+'C. Schedule 1C - Related Entity'!H73</f>
        <v>0</v>
      </c>
      <c r="I73" s="65">
        <f>'C. Schedule 1A - Employed'!I73+'C. Schedule 1B -Contracted'!I73+'C. Schedule 1C - Related Entity'!I73</f>
        <v>0</v>
      </c>
      <c r="J73" s="65">
        <f>'C. Schedule 1A - Employed'!J73+'C. Schedule 1B -Contracted'!J73+'C. Schedule 1C - Related Entity'!J73</f>
        <v>0</v>
      </c>
      <c r="K73" s="65">
        <f>'C. Schedule 1A - Employed'!K73+'C. Schedule 1B -Contracted'!K73+'C. Schedule 1C - Related Entity'!K73</f>
        <v>0</v>
      </c>
      <c r="L73" s="65">
        <f>'C. Schedule 1A - Employed'!L73+'C. Schedule 1B -Contracted'!L73+'C. Schedule 1C - Related Entity'!L73</f>
        <v>0</v>
      </c>
      <c r="M73" s="65">
        <f>'C. Schedule 1A - Employed'!M73+'C. Schedule 1B -Contracted'!M73+'C. Schedule 1C - Related Entity'!M73</f>
        <v>0</v>
      </c>
      <c r="N73" s="65">
        <f>'C. Schedule 1A - Employed'!N73+'C. Schedule 1B -Contracted'!N73+'C. Schedule 1C - Related Entity'!N73</f>
        <v>0</v>
      </c>
      <c r="O73" s="263">
        <f>'C. Schedule 1A - Employed'!O73</f>
        <v>0</v>
      </c>
      <c r="P73" s="264">
        <f>SUMIFS('C. Schedule 1A - Employed'!P:P,'C. Schedule 1A - Employed'!$D:$D,$D73)</f>
        <v>0</v>
      </c>
      <c r="Q73" s="264">
        <f>SUMIFS('C. Schedule 1B -Contracted'!O:O,'C. Schedule 1B -Contracted'!$D:$D,$D73)+SUMIFS('C. Schedule 1C - Related Entity'!O:O,'C. Schedule 1C - Related Entity'!$D:$D,$D73)</f>
        <v>0</v>
      </c>
      <c r="R73" s="264">
        <f>SUMIFS('C. Schedule 1A - Employed'!Q:Q,'C. Schedule 1A - Employed'!$D:$D,$D73)+SUMIFS('C. Schedule 1B -Contracted'!P:P,'C. Schedule 1B -Contracted'!$D:$D,$D73)+SUMIFS('C. Schedule 1C - Related Entity'!P:P,'C. Schedule 1C - Related Entity'!$D:$D,$D73)</f>
        <v>0</v>
      </c>
      <c r="S73" s="265">
        <f>SUMIFS('C. Schedule 1B -Contracted'!Q:Q,'C. Schedule 1B -Contracted'!$D:$D,$D73)+SUMIFS('C. Schedule 1C - Related Entity'!Q:Q,'C. Schedule 1C - Related Entity'!$D:$D,$D73)</f>
        <v>0</v>
      </c>
      <c r="T73" s="267">
        <f t="shared" si="2"/>
        <v>0</v>
      </c>
      <c r="U73" s="34"/>
      <c r="V73" s="1"/>
      <c r="W73" s="47"/>
      <c r="X73" s="44"/>
      <c r="Y73" s="44"/>
      <c r="Z73" s="44"/>
      <c r="AA73" s="44"/>
      <c r="AB73" s="44"/>
      <c r="AC73" s="44"/>
      <c r="AD73" s="44"/>
      <c r="AE73" s="44"/>
      <c r="AF73" s="44"/>
      <c r="AG73" s="44"/>
      <c r="AH73" s="45"/>
      <c r="AI73" s="45"/>
      <c r="AJ73" s="45"/>
      <c r="AK73" s="45"/>
      <c r="AL73" s="45"/>
      <c r="AM73" s="1"/>
      <c r="AN73" s="47"/>
      <c r="AO73" s="44"/>
      <c r="AP73" s="44"/>
      <c r="AQ73" s="44"/>
      <c r="AR73" s="44"/>
      <c r="AS73" s="44"/>
      <c r="AT73" s="44"/>
      <c r="AU73" s="44"/>
      <c r="AV73" s="44"/>
      <c r="AW73" s="45"/>
      <c r="AX73" s="45"/>
      <c r="AY73" s="45"/>
      <c r="AZ73" s="45"/>
      <c r="BA73" s="45"/>
      <c r="BB73" s="45"/>
      <c r="BC73" s="47"/>
      <c r="BD73" s="44"/>
      <c r="BE73" s="44"/>
      <c r="BF73" s="44"/>
      <c r="BG73" s="44"/>
      <c r="BH73" s="44"/>
      <c r="BI73" s="44"/>
      <c r="BJ73" s="44"/>
      <c r="BK73" s="44"/>
      <c r="BL73" s="44"/>
      <c r="BM73" s="44"/>
      <c r="BN73" s="34"/>
      <c r="BO73" s="34"/>
      <c r="BP73" s="34"/>
    </row>
    <row r="74" spans="2:68">
      <c r="B74" s="3">
        <f>'G. MGMA Specialty List'!A72</f>
        <v>67</v>
      </c>
      <c r="C74" s="3" t="str">
        <f>'G. MGMA Specialty List'!B72</f>
        <v>SS</v>
      </c>
      <c r="D74" s="74" t="str">
        <f>'G. MGMA Specialty List'!D72</f>
        <v>Pathology: Surgical</v>
      </c>
      <c r="E74" s="65">
        <f>'C. Schedule 1A - Employed'!E74+'C. Schedule 1B -Contracted'!E74+'C. Schedule 1C - Related Entity'!E74</f>
        <v>0</v>
      </c>
      <c r="F74" s="65">
        <f>'C. Schedule 1A - Employed'!F74+'C. Schedule 1B -Contracted'!F74+'C. Schedule 1C - Related Entity'!F74</f>
        <v>0</v>
      </c>
      <c r="G74" s="65">
        <f>'C. Schedule 1A - Employed'!G74+'C. Schedule 1B -Contracted'!G74+'C. Schedule 1C - Related Entity'!G74</f>
        <v>0</v>
      </c>
      <c r="H74" s="65">
        <f>'C. Schedule 1A - Employed'!H74+'C. Schedule 1B -Contracted'!H74+'C. Schedule 1C - Related Entity'!H74</f>
        <v>0</v>
      </c>
      <c r="I74" s="65">
        <f>'C. Schedule 1A - Employed'!I74+'C. Schedule 1B -Contracted'!I74+'C. Schedule 1C - Related Entity'!I74</f>
        <v>0</v>
      </c>
      <c r="J74" s="65">
        <f>'C. Schedule 1A - Employed'!J74+'C. Schedule 1B -Contracted'!J74+'C. Schedule 1C - Related Entity'!J74</f>
        <v>0</v>
      </c>
      <c r="K74" s="65">
        <f>'C. Schedule 1A - Employed'!K74+'C. Schedule 1B -Contracted'!K74+'C. Schedule 1C - Related Entity'!K74</f>
        <v>0</v>
      </c>
      <c r="L74" s="65">
        <f>'C. Schedule 1A - Employed'!L74+'C. Schedule 1B -Contracted'!L74+'C. Schedule 1C - Related Entity'!L74</f>
        <v>0</v>
      </c>
      <c r="M74" s="65">
        <f>'C. Schedule 1A - Employed'!M74+'C. Schedule 1B -Contracted'!M74+'C. Schedule 1C - Related Entity'!M74</f>
        <v>0</v>
      </c>
      <c r="N74" s="65">
        <f>'C. Schedule 1A - Employed'!N74+'C. Schedule 1B -Contracted'!N74+'C. Schedule 1C - Related Entity'!N74</f>
        <v>0</v>
      </c>
      <c r="O74" s="263">
        <f>'C. Schedule 1A - Employed'!O74</f>
        <v>0</v>
      </c>
      <c r="P74" s="264">
        <f>SUMIFS('C. Schedule 1A - Employed'!P:P,'C. Schedule 1A - Employed'!$D:$D,$D74)</f>
        <v>0</v>
      </c>
      <c r="Q74" s="264">
        <f>SUMIFS('C. Schedule 1B -Contracted'!O:O,'C. Schedule 1B -Contracted'!$D:$D,$D74)+SUMIFS('C. Schedule 1C - Related Entity'!O:O,'C. Schedule 1C - Related Entity'!$D:$D,$D74)</f>
        <v>0</v>
      </c>
      <c r="R74" s="264">
        <f>SUMIFS('C. Schedule 1A - Employed'!Q:Q,'C. Schedule 1A - Employed'!$D:$D,$D74)+SUMIFS('C. Schedule 1B -Contracted'!P:P,'C. Schedule 1B -Contracted'!$D:$D,$D74)+SUMIFS('C. Schedule 1C - Related Entity'!P:P,'C. Schedule 1C - Related Entity'!$D:$D,$D74)</f>
        <v>0</v>
      </c>
      <c r="S74" s="265">
        <f>SUMIFS('C. Schedule 1B -Contracted'!Q:Q,'C. Schedule 1B -Contracted'!$D:$D,$D74)+SUMIFS('C. Schedule 1C - Related Entity'!Q:Q,'C. Schedule 1C - Related Entity'!$D:$D,$D74)</f>
        <v>0</v>
      </c>
      <c r="T74" s="267">
        <f t="shared" si="2"/>
        <v>0</v>
      </c>
      <c r="U74" s="34"/>
      <c r="V74" s="1"/>
      <c r="W74" s="47"/>
      <c r="X74" s="44"/>
      <c r="Y74" s="44"/>
      <c r="Z74" s="44"/>
      <c r="AA74" s="44"/>
      <c r="AB74" s="44"/>
      <c r="AC74" s="44"/>
      <c r="AD74" s="44"/>
      <c r="AE74" s="44"/>
      <c r="AF74" s="44"/>
      <c r="AG74" s="44"/>
      <c r="AH74" s="45"/>
      <c r="AI74" s="45"/>
      <c r="AJ74" s="45"/>
      <c r="AK74" s="45"/>
      <c r="AL74" s="45"/>
      <c r="AM74" s="1"/>
      <c r="AN74" s="47"/>
      <c r="AO74" s="44"/>
      <c r="AP74" s="44"/>
      <c r="AQ74" s="44"/>
      <c r="AR74" s="44"/>
      <c r="AS74" s="44"/>
      <c r="AT74" s="44"/>
      <c r="AU74" s="44"/>
      <c r="AV74" s="44"/>
      <c r="AW74" s="45"/>
      <c r="AX74" s="45"/>
      <c r="AY74" s="45"/>
      <c r="AZ74" s="45"/>
      <c r="BA74" s="45"/>
      <c r="BB74" s="45"/>
      <c r="BC74" s="47"/>
      <c r="BD74" s="44"/>
      <c r="BE74" s="44"/>
      <c r="BF74" s="44"/>
      <c r="BG74" s="44"/>
      <c r="BH74" s="44"/>
      <c r="BI74" s="44"/>
      <c r="BJ74" s="44"/>
      <c r="BK74" s="44"/>
      <c r="BL74" s="44"/>
      <c r="BM74" s="44"/>
      <c r="BN74" s="34"/>
      <c r="BO74" s="34"/>
      <c r="BP74" s="34"/>
    </row>
    <row r="75" spans="2:68">
      <c r="B75" s="3">
        <f>'G. MGMA Specialty List'!A73</f>
        <v>68</v>
      </c>
      <c r="C75" s="3" t="str">
        <f>'G. MGMA Specialty List'!B73</f>
        <v>PC</v>
      </c>
      <c r="D75" s="74" t="str">
        <f>'G. MGMA Specialty List'!D73</f>
        <v>Pediatrics: Adolescent Medicine</v>
      </c>
      <c r="E75" s="65">
        <f>'C. Schedule 1A - Employed'!E75+'C. Schedule 1B -Contracted'!E75+'C. Schedule 1C - Related Entity'!E75</f>
        <v>0</v>
      </c>
      <c r="F75" s="65">
        <f>'C. Schedule 1A - Employed'!F75+'C. Schedule 1B -Contracted'!F75+'C. Schedule 1C - Related Entity'!F75</f>
        <v>0</v>
      </c>
      <c r="G75" s="65">
        <f>'C. Schedule 1A - Employed'!G75+'C. Schedule 1B -Contracted'!G75+'C. Schedule 1C - Related Entity'!G75</f>
        <v>0</v>
      </c>
      <c r="H75" s="65">
        <f>'C. Schedule 1A - Employed'!H75+'C. Schedule 1B -Contracted'!H75+'C. Schedule 1C - Related Entity'!H75</f>
        <v>0</v>
      </c>
      <c r="I75" s="65">
        <f>'C. Schedule 1A - Employed'!I75+'C. Schedule 1B -Contracted'!I75+'C. Schedule 1C - Related Entity'!I75</f>
        <v>0</v>
      </c>
      <c r="J75" s="65">
        <f>'C. Schedule 1A - Employed'!J75+'C. Schedule 1B -Contracted'!J75+'C. Schedule 1C - Related Entity'!J75</f>
        <v>0</v>
      </c>
      <c r="K75" s="65">
        <f>'C. Schedule 1A - Employed'!K75+'C. Schedule 1B -Contracted'!K75+'C. Schedule 1C - Related Entity'!K75</f>
        <v>0</v>
      </c>
      <c r="L75" s="65">
        <f>'C. Schedule 1A - Employed'!L75+'C. Schedule 1B -Contracted'!L75+'C. Schedule 1C - Related Entity'!L75</f>
        <v>0</v>
      </c>
      <c r="M75" s="65">
        <f>'C. Schedule 1A - Employed'!M75+'C. Schedule 1B -Contracted'!M75+'C. Schedule 1C - Related Entity'!M75</f>
        <v>0</v>
      </c>
      <c r="N75" s="65">
        <f>'C. Schedule 1A - Employed'!N75+'C. Schedule 1B -Contracted'!N75+'C. Schedule 1C - Related Entity'!N75</f>
        <v>0</v>
      </c>
      <c r="O75" s="263">
        <f>'C. Schedule 1A - Employed'!O75</f>
        <v>0</v>
      </c>
      <c r="P75" s="264">
        <f>SUMIFS('C. Schedule 1A - Employed'!P:P,'C. Schedule 1A - Employed'!$D:$D,$D75)</f>
        <v>0</v>
      </c>
      <c r="Q75" s="264">
        <f>SUMIFS('C. Schedule 1B -Contracted'!O:O,'C. Schedule 1B -Contracted'!$D:$D,$D75)+SUMIFS('C. Schedule 1C - Related Entity'!O:O,'C. Schedule 1C - Related Entity'!$D:$D,$D75)</f>
        <v>0</v>
      </c>
      <c r="R75" s="264">
        <f>SUMIFS('C. Schedule 1A - Employed'!Q:Q,'C. Schedule 1A - Employed'!$D:$D,$D75)+SUMIFS('C. Schedule 1B -Contracted'!P:P,'C. Schedule 1B -Contracted'!$D:$D,$D75)+SUMIFS('C. Schedule 1C - Related Entity'!P:P,'C. Schedule 1C - Related Entity'!$D:$D,$D75)</f>
        <v>0</v>
      </c>
      <c r="S75" s="265">
        <f>SUMIFS('C. Schedule 1B -Contracted'!Q:Q,'C. Schedule 1B -Contracted'!$D:$D,$D75)+SUMIFS('C. Schedule 1C - Related Entity'!Q:Q,'C. Schedule 1C - Related Entity'!$D:$D,$D75)</f>
        <v>0</v>
      </c>
      <c r="T75" s="267">
        <f t="shared" si="2"/>
        <v>0</v>
      </c>
      <c r="U75" s="34"/>
      <c r="V75" s="1"/>
      <c r="W75" s="47"/>
      <c r="X75" s="44"/>
      <c r="Y75" s="44"/>
      <c r="Z75" s="44"/>
      <c r="AA75" s="44"/>
      <c r="AB75" s="44"/>
      <c r="AC75" s="44"/>
      <c r="AD75" s="44"/>
      <c r="AE75" s="44"/>
      <c r="AF75" s="44"/>
      <c r="AG75" s="44"/>
      <c r="AH75" s="45"/>
      <c r="AI75" s="45"/>
      <c r="AJ75" s="45"/>
      <c r="AK75" s="45"/>
      <c r="AL75" s="45"/>
      <c r="AM75" s="1"/>
      <c r="AN75" s="47"/>
      <c r="AO75" s="44"/>
      <c r="AP75" s="44"/>
      <c r="AQ75" s="44"/>
      <c r="AR75" s="44"/>
      <c r="AS75" s="44"/>
      <c r="AT75" s="44"/>
      <c r="AU75" s="44"/>
      <c r="AV75" s="44"/>
      <c r="AW75" s="45"/>
      <c r="AX75" s="45"/>
      <c r="AY75" s="45"/>
      <c r="AZ75" s="45"/>
      <c r="BA75" s="45"/>
      <c r="BB75" s="45"/>
      <c r="BC75" s="47"/>
      <c r="BD75" s="44"/>
      <c r="BE75" s="44"/>
      <c r="BF75" s="44"/>
      <c r="BG75" s="44"/>
      <c r="BH75" s="44"/>
      <c r="BI75" s="44"/>
      <c r="BJ75" s="44"/>
      <c r="BK75" s="44"/>
      <c r="BL75" s="44"/>
      <c r="BM75" s="44"/>
      <c r="BN75" s="34"/>
      <c r="BO75" s="34"/>
      <c r="BP75" s="34"/>
    </row>
    <row r="76" spans="2:68">
      <c r="B76" s="3">
        <f>'G. MGMA Specialty List'!A74</f>
        <v>69</v>
      </c>
      <c r="C76" s="3" t="str">
        <f>'G. MGMA Specialty List'!B74</f>
        <v>NS</v>
      </c>
      <c r="D76" s="74" t="str">
        <f>'G. MGMA Specialty List'!D74</f>
        <v>Pediatric-Nonsurgical Specialist</v>
      </c>
      <c r="E76" s="65">
        <f>'C. Schedule 1A - Employed'!E76+'C. Schedule 1B -Contracted'!E76+'C. Schedule 1C - Related Entity'!E76</f>
        <v>0</v>
      </c>
      <c r="F76" s="65">
        <f>'C. Schedule 1A - Employed'!F76+'C. Schedule 1B -Contracted'!F76+'C. Schedule 1C - Related Entity'!F76</f>
        <v>0</v>
      </c>
      <c r="G76" s="65">
        <f>'C. Schedule 1A - Employed'!G76+'C. Schedule 1B -Contracted'!G76+'C. Schedule 1C - Related Entity'!G76</f>
        <v>0</v>
      </c>
      <c r="H76" s="65">
        <f>'C. Schedule 1A - Employed'!H76+'C. Schedule 1B -Contracted'!H76+'C. Schedule 1C - Related Entity'!H76</f>
        <v>0</v>
      </c>
      <c r="I76" s="65">
        <f>'C. Schedule 1A - Employed'!I76+'C. Schedule 1B -Contracted'!I76+'C. Schedule 1C - Related Entity'!I76</f>
        <v>0</v>
      </c>
      <c r="J76" s="65">
        <f>'C. Schedule 1A - Employed'!J76+'C. Schedule 1B -Contracted'!J76+'C. Schedule 1C - Related Entity'!J76</f>
        <v>0</v>
      </c>
      <c r="K76" s="65">
        <f>'C. Schedule 1A - Employed'!K76+'C. Schedule 1B -Contracted'!K76+'C. Schedule 1C - Related Entity'!K76</f>
        <v>0</v>
      </c>
      <c r="L76" s="65">
        <f>'C. Schedule 1A - Employed'!L76+'C. Schedule 1B -Contracted'!L76+'C. Schedule 1C - Related Entity'!L76</f>
        <v>0</v>
      </c>
      <c r="M76" s="65">
        <f>'C. Schedule 1A - Employed'!M76+'C. Schedule 1B -Contracted'!M76+'C. Schedule 1C - Related Entity'!M76</f>
        <v>0</v>
      </c>
      <c r="N76" s="65">
        <f>'C. Schedule 1A - Employed'!N76+'C. Schedule 1B -Contracted'!N76+'C. Schedule 1C - Related Entity'!N76</f>
        <v>0</v>
      </c>
      <c r="O76" s="263">
        <f>'C. Schedule 1A - Employed'!O76</f>
        <v>0</v>
      </c>
      <c r="P76" s="264">
        <f>SUMIFS('C. Schedule 1A - Employed'!P:P,'C. Schedule 1A - Employed'!$D:$D,$D76)</f>
        <v>0</v>
      </c>
      <c r="Q76" s="264">
        <f>SUMIFS('C. Schedule 1B -Contracted'!O:O,'C. Schedule 1B -Contracted'!$D:$D,$D76)+SUMIFS('C. Schedule 1C - Related Entity'!O:O,'C. Schedule 1C - Related Entity'!$D:$D,$D76)</f>
        <v>0</v>
      </c>
      <c r="R76" s="264">
        <f>SUMIFS('C. Schedule 1A - Employed'!Q:Q,'C. Schedule 1A - Employed'!$D:$D,$D76)+SUMIFS('C. Schedule 1B -Contracted'!P:P,'C. Schedule 1B -Contracted'!$D:$D,$D76)+SUMIFS('C. Schedule 1C - Related Entity'!P:P,'C. Schedule 1C - Related Entity'!$D:$D,$D76)</f>
        <v>0</v>
      </c>
      <c r="S76" s="265">
        <f>SUMIFS('C. Schedule 1B -Contracted'!Q:Q,'C. Schedule 1B -Contracted'!$D:$D,$D76)+SUMIFS('C. Schedule 1C - Related Entity'!Q:Q,'C. Schedule 1C - Related Entity'!$D:$D,$D76)</f>
        <v>0</v>
      </c>
      <c r="T76" s="267">
        <f t="shared" si="2"/>
        <v>0</v>
      </c>
      <c r="U76" s="34"/>
      <c r="V76" s="1"/>
      <c r="W76" s="47"/>
      <c r="X76" s="44"/>
      <c r="Y76" s="44"/>
      <c r="Z76" s="44"/>
      <c r="AA76" s="44"/>
      <c r="AB76" s="44"/>
      <c r="AC76" s="44"/>
      <c r="AD76" s="44"/>
      <c r="AE76" s="44"/>
      <c r="AF76" s="44"/>
      <c r="AG76" s="44"/>
      <c r="AH76" s="45"/>
      <c r="AI76" s="45"/>
      <c r="AJ76" s="45"/>
      <c r="AK76" s="45"/>
      <c r="AL76" s="45"/>
      <c r="AM76" s="1"/>
      <c r="AN76" s="47"/>
      <c r="AO76" s="44"/>
      <c r="AP76" s="44"/>
      <c r="AQ76" s="44"/>
      <c r="AR76" s="44"/>
      <c r="AS76" s="44"/>
      <c r="AT76" s="44"/>
      <c r="AU76" s="44"/>
      <c r="AV76" s="44"/>
      <c r="AW76" s="45"/>
      <c r="AX76" s="45"/>
      <c r="AY76" s="45"/>
      <c r="AZ76" s="45"/>
      <c r="BA76" s="45"/>
      <c r="BB76" s="45"/>
      <c r="BC76" s="47"/>
      <c r="BD76" s="44"/>
      <c r="BE76" s="44"/>
      <c r="BF76" s="44"/>
      <c r="BG76" s="44"/>
      <c r="BH76" s="44"/>
      <c r="BI76" s="44"/>
      <c r="BJ76" s="44"/>
      <c r="BK76" s="44"/>
      <c r="BL76" s="44"/>
      <c r="BM76" s="44"/>
      <c r="BN76" s="34"/>
      <c r="BO76" s="34"/>
      <c r="BP76" s="34"/>
    </row>
    <row r="77" spans="2:68">
      <c r="B77" s="3">
        <f>'G. MGMA Specialty List'!A75</f>
        <v>70</v>
      </c>
      <c r="C77" s="3" t="str">
        <f>'G. MGMA Specialty List'!B75</f>
        <v>PC</v>
      </c>
      <c r="D77" s="74" t="str">
        <f>'G. MGMA Specialty List'!D75</f>
        <v>Pediatrics: Hospitalist-Internal Medicine &amp; General</v>
      </c>
      <c r="E77" s="65">
        <f>'C. Schedule 1A - Employed'!E77+'C. Schedule 1B -Contracted'!E77+'C. Schedule 1C - Related Entity'!E77</f>
        <v>0</v>
      </c>
      <c r="F77" s="65">
        <f>'C. Schedule 1A - Employed'!F77+'C. Schedule 1B -Contracted'!F77+'C. Schedule 1C - Related Entity'!F77</f>
        <v>0</v>
      </c>
      <c r="G77" s="65">
        <f>'C. Schedule 1A - Employed'!G77+'C. Schedule 1B -Contracted'!G77+'C. Schedule 1C - Related Entity'!G77</f>
        <v>0</v>
      </c>
      <c r="H77" s="65">
        <f>'C. Schedule 1A - Employed'!H77+'C. Schedule 1B -Contracted'!H77+'C. Schedule 1C - Related Entity'!H77</f>
        <v>0</v>
      </c>
      <c r="I77" s="65">
        <f>'C. Schedule 1A - Employed'!I77+'C. Schedule 1B -Contracted'!I77+'C. Schedule 1C - Related Entity'!I77</f>
        <v>0</v>
      </c>
      <c r="J77" s="65">
        <f>'C. Schedule 1A - Employed'!J77+'C. Schedule 1B -Contracted'!J77+'C. Schedule 1C - Related Entity'!J77</f>
        <v>0</v>
      </c>
      <c r="K77" s="65">
        <f>'C. Schedule 1A - Employed'!K77+'C. Schedule 1B -Contracted'!K77+'C. Schedule 1C - Related Entity'!K77</f>
        <v>0</v>
      </c>
      <c r="L77" s="65">
        <f>'C. Schedule 1A - Employed'!L77+'C. Schedule 1B -Contracted'!L77+'C. Schedule 1C - Related Entity'!L77</f>
        <v>0</v>
      </c>
      <c r="M77" s="65">
        <f>'C. Schedule 1A - Employed'!M77+'C. Schedule 1B -Contracted'!M77+'C. Schedule 1C - Related Entity'!M77</f>
        <v>0</v>
      </c>
      <c r="N77" s="65">
        <f>'C. Schedule 1A - Employed'!N77+'C. Schedule 1B -Contracted'!N77+'C. Schedule 1C - Related Entity'!N77</f>
        <v>0</v>
      </c>
      <c r="O77" s="263">
        <f>'C. Schedule 1A - Employed'!O77</f>
        <v>0</v>
      </c>
      <c r="P77" s="264">
        <f>SUMIFS('C. Schedule 1A - Employed'!P:P,'C. Schedule 1A - Employed'!$D:$D,$D77)</f>
        <v>0</v>
      </c>
      <c r="Q77" s="264">
        <f>SUMIFS('C. Schedule 1B -Contracted'!O:O,'C. Schedule 1B -Contracted'!$D:$D,$D77)+SUMIFS('C. Schedule 1C - Related Entity'!O:O,'C. Schedule 1C - Related Entity'!$D:$D,$D77)</f>
        <v>0</v>
      </c>
      <c r="R77" s="264">
        <f>SUMIFS('C. Schedule 1A - Employed'!Q:Q,'C. Schedule 1A - Employed'!$D:$D,$D77)+SUMIFS('C. Schedule 1B -Contracted'!P:P,'C. Schedule 1B -Contracted'!$D:$D,$D77)+SUMIFS('C. Schedule 1C - Related Entity'!P:P,'C. Schedule 1C - Related Entity'!$D:$D,$D77)</f>
        <v>0</v>
      </c>
      <c r="S77" s="265">
        <f>SUMIFS('C. Schedule 1B -Contracted'!Q:Q,'C. Schedule 1B -Contracted'!$D:$D,$D77)+SUMIFS('C. Schedule 1C - Related Entity'!Q:Q,'C. Schedule 1C - Related Entity'!$D:$D,$D77)</f>
        <v>0</v>
      </c>
      <c r="T77" s="267">
        <f t="shared" si="2"/>
        <v>0</v>
      </c>
      <c r="U77" s="34"/>
      <c r="V77" s="1"/>
      <c r="W77" s="47"/>
      <c r="X77" s="44"/>
      <c r="Y77" s="44"/>
      <c r="Z77" s="44"/>
      <c r="AA77" s="44"/>
      <c r="AB77" s="44"/>
      <c r="AC77" s="44"/>
      <c r="AD77" s="44"/>
      <c r="AE77" s="44"/>
      <c r="AF77" s="44"/>
      <c r="AG77" s="44"/>
      <c r="AH77" s="45"/>
      <c r="AI77" s="45"/>
      <c r="AJ77" s="45"/>
      <c r="AK77" s="45"/>
      <c r="AL77" s="45"/>
      <c r="AM77" s="1"/>
      <c r="AN77" s="47"/>
      <c r="AO77" s="44"/>
      <c r="AP77" s="44"/>
      <c r="AQ77" s="44"/>
      <c r="AR77" s="44"/>
      <c r="AS77" s="44"/>
      <c r="AT77" s="44"/>
      <c r="AU77" s="44"/>
      <c r="AV77" s="44"/>
      <c r="AW77" s="45"/>
      <c r="AX77" s="45"/>
      <c r="AY77" s="45"/>
      <c r="AZ77" s="45"/>
      <c r="BA77" s="45"/>
      <c r="BB77" s="45"/>
      <c r="BC77" s="47"/>
      <c r="BD77" s="44"/>
      <c r="BE77" s="44"/>
      <c r="BF77" s="44"/>
      <c r="BG77" s="44"/>
      <c r="BH77" s="44"/>
      <c r="BI77" s="44"/>
      <c r="BJ77" s="44"/>
      <c r="BK77" s="44"/>
      <c r="BL77" s="44"/>
      <c r="BM77" s="44"/>
      <c r="BN77" s="34"/>
      <c r="BO77" s="34"/>
      <c r="BP77" s="34"/>
    </row>
    <row r="78" spans="2:68">
      <c r="B78" s="3">
        <f>'G. MGMA Specialty List'!A76</f>
        <v>71</v>
      </c>
      <c r="C78" s="3" t="str">
        <f>'G. MGMA Specialty List'!B76</f>
        <v>NS</v>
      </c>
      <c r="D78" s="74" t="str">
        <f>'G. MGMA Specialty List'!D76</f>
        <v>Pediatrics: Neonatal Medicine</v>
      </c>
      <c r="E78" s="65">
        <f>'C. Schedule 1A - Employed'!E78+'C. Schedule 1B -Contracted'!E78+'C. Schedule 1C - Related Entity'!E78</f>
        <v>0</v>
      </c>
      <c r="F78" s="65">
        <f>'C. Schedule 1A - Employed'!F78+'C. Schedule 1B -Contracted'!F78+'C. Schedule 1C - Related Entity'!F78</f>
        <v>0</v>
      </c>
      <c r="G78" s="65">
        <f>'C. Schedule 1A - Employed'!G78+'C. Schedule 1B -Contracted'!G78+'C. Schedule 1C - Related Entity'!G78</f>
        <v>0</v>
      </c>
      <c r="H78" s="65">
        <f>'C. Schedule 1A - Employed'!H78+'C. Schedule 1B -Contracted'!H78+'C. Schedule 1C - Related Entity'!H78</f>
        <v>0</v>
      </c>
      <c r="I78" s="65">
        <f>'C. Schedule 1A - Employed'!I78+'C. Schedule 1B -Contracted'!I78+'C. Schedule 1C - Related Entity'!I78</f>
        <v>0</v>
      </c>
      <c r="J78" s="65">
        <f>'C. Schedule 1A - Employed'!J78+'C. Schedule 1B -Contracted'!J78+'C. Schedule 1C - Related Entity'!J78</f>
        <v>0</v>
      </c>
      <c r="K78" s="65">
        <f>'C. Schedule 1A - Employed'!K78+'C. Schedule 1B -Contracted'!K78+'C. Schedule 1C - Related Entity'!K78</f>
        <v>0</v>
      </c>
      <c r="L78" s="65">
        <f>'C. Schedule 1A - Employed'!L78+'C. Schedule 1B -Contracted'!L78+'C. Schedule 1C - Related Entity'!L78</f>
        <v>0</v>
      </c>
      <c r="M78" s="65">
        <f>'C. Schedule 1A - Employed'!M78+'C. Schedule 1B -Contracted'!M78+'C. Schedule 1C - Related Entity'!M78</f>
        <v>0</v>
      </c>
      <c r="N78" s="65">
        <f>'C. Schedule 1A - Employed'!N78+'C. Schedule 1B -Contracted'!N78+'C. Schedule 1C - Related Entity'!N78</f>
        <v>0</v>
      </c>
      <c r="O78" s="263">
        <f>'C. Schedule 1A - Employed'!O78</f>
        <v>0</v>
      </c>
      <c r="P78" s="264">
        <f>SUMIFS('C. Schedule 1A - Employed'!P:P,'C. Schedule 1A - Employed'!$D:$D,$D78)</f>
        <v>0</v>
      </c>
      <c r="Q78" s="264">
        <f>SUMIFS('C. Schedule 1B -Contracted'!O:O,'C. Schedule 1B -Contracted'!$D:$D,$D78)+SUMIFS('C. Schedule 1C - Related Entity'!O:O,'C. Schedule 1C - Related Entity'!$D:$D,$D78)</f>
        <v>0</v>
      </c>
      <c r="R78" s="264">
        <f>SUMIFS('C. Schedule 1A - Employed'!Q:Q,'C. Schedule 1A - Employed'!$D:$D,$D78)+SUMIFS('C. Schedule 1B -Contracted'!P:P,'C. Schedule 1B -Contracted'!$D:$D,$D78)+SUMIFS('C. Schedule 1C - Related Entity'!P:P,'C. Schedule 1C - Related Entity'!$D:$D,$D78)</f>
        <v>0</v>
      </c>
      <c r="S78" s="265">
        <f>SUMIFS('C. Schedule 1B -Contracted'!Q:Q,'C. Schedule 1B -Contracted'!$D:$D,$D78)+SUMIFS('C. Schedule 1C - Related Entity'!Q:Q,'C. Schedule 1C - Related Entity'!$D:$D,$D78)</f>
        <v>0</v>
      </c>
      <c r="T78" s="267">
        <f t="shared" si="2"/>
        <v>0</v>
      </c>
      <c r="U78" s="34"/>
      <c r="V78" s="1"/>
      <c r="W78" s="47"/>
      <c r="X78" s="44"/>
      <c r="Y78" s="44"/>
      <c r="Z78" s="44"/>
      <c r="AA78" s="44"/>
      <c r="AB78" s="44"/>
      <c r="AC78" s="44"/>
      <c r="AD78" s="44"/>
      <c r="AE78" s="44"/>
      <c r="AF78" s="44"/>
      <c r="AG78" s="44"/>
      <c r="AH78" s="45"/>
      <c r="AI78" s="45"/>
      <c r="AJ78" s="45"/>
      <c r="AK78" s="45"/>
      <c r="AL78" s="45"/>
      <c r="AM78" s="1"/>
      <c r="AN78" s="47"/>
      <c r="AO78" s="44"/>
      <c r="AP78" s="44"/>
      <c r="AQ78" s="44"/>
      <c r="AR78" s="44"/>
      <c r="AS78" s="44"/>
      <c r="AT78" s="44"/>
      <c r="AU78" s="44"/>
      <c r="AV78" s="44"/>
      <c r="AW78" s="45"/>
      <c r="AX78" s="45"/>
      <c r="AY78" s="45"/>
      <c r="AZ78" s="45"/>
      <c r="BA78" s="45"/>
      <c r="BB78" s="45"/>
      <c r="BC78" s="47"/>
      <c r="BD78" s="44"/>
      <c r="BE78" s="44"/>
      <c r="BF78" s="44"/>
      <c r="BG78" s="44"/>
      <c r="BH78" s="44"/>
      <c r="BI78" s="44"/>
      <c r="BJ78" s="44"/>
      <c r="BK78" s="44"/>
      <c r="BL78" s="44"/>
      <c r="BM78" s="44"/>
      <c r="BN78" s="34"/>
      <c r="BO78" s="34"/>
      <c r="BP78" s="34"/>
    </row>
    <row r="79" spans="2:68">
      <c r="B79" s="3">
        <f>'G. MGMA Specialty List'!A77</f>
        <v>72</v>
      </c>
      <c r="C79" s="3" t="str">
        <f>'G. MGMA Specialty List'!B77</f>
        <v>NS</v>
      </c>
      <c r="D79" s="74" t="str">
        <f>'G. MGMA Specialty List'!D77</f>
        <v>Physiatry (Physical Medicine and Rehabilitation)</v>
      </c>
      <c r="E79" s="65">
        <f>'C. Schedule 1A - Employed'!E79+'C. Schedule 1B -Contracted'!E79+'C. Schedule 1C - Related Entity'!E79</f>
        <v>0</v>
      </c>
      <c r="F79" s="65">
        <f>'C. Schedule 1A - Employed'!F79+'C. Schedule 1B -Contracted'!F79+'C. Schedule 1C - Related Entity'!F79</f>
        <v>0</v>
      </c>
      <c r="G79" s="65">
        <f>'C. Schedule 1A - Employed'!G79+'C. Schedule 1B -Contracted'!G79+'C. Schedule 1C - Related Entity'!G79</f>
        <v>0</v>
      </c>
      <c r="H79" s="65">
        <f>'C. Schedule 1A - Employed'!H79+'C. Schedule 1B -Contracted'!H79+'C. Schedule 1C - Related Entity'!H79</f>
        <v>0</v>
      </c>
      <c r="I79" s="65">
        <f>'C. Schedule 1A - Employed'!I79+'C. Schedule 1B -Contracted'!I79+'C. Schedule 1C - Related Entity'!I79</f>
        <v>0</v>
      </c>
      <c r="J79" s="65">
        <f>'C. Schedule 1A - Employed'!J79+'C. Schedule 1B -Contracted'!J79+'C. Schedule 1C - Related Entity'!J79</f>
        <v>0</v>
      </c>
      <c r="K79" s="65">
        <f>'C. Schedule 1A - Employed'!K79+'C. Schedule 1B -Contracted'!K79+'C. Schedule 1C - Related Entity'!K79</f>
        <v>0</v>
      </c>
      <c r="L79" s="65">
        <f>'C. Schedule 1A - Employed'!L79+'C. Schedule 1B -Contracted'!L79+'C. Schedule 1C - Related Entity'!L79</f>
        <v>0</v>
      </c>
      <c r="M79" s="65">
        <f>'C. Schedule 1A - Employed'!M79+'C. Schedule 1B -Contracted'!M79+'C. Schedule 1C - Related Entity'!M79</f>
        <v>0</v>
      </c>
      <c r="N79" s="65">
        <f>'C. Schedule 1A - Employed'!N79+'C. Schedule 1B -Contracted'!N79+'C. Schedule 1C - Related Entity'!N79</f>
        <v>0</v>
      </c>
      <c r="O79" s="263">
        <f>'C. Schedule 1A - Employed'!O79</f>
        <v>0</v>
      </c>
      <c r="P79" s="264">
        <f>SUMIFS('C. Schedule 1A - Employed'!P:P,'C. Schedule 1A - Employed'!$D:$D,$D79)</f>
        <v>0</v>
      </c>
      <c r="Q79" s="264">
        <f>SUMIFS('C. Schedule 1B -Contracted'!O:O,'C. Schedule 1B -Contracted'!$D:$D,$D79)+SUMIFS('C. Schedule 1C - Related Entity'!O:O,'C. Schedule 1C - Related Entity'!$D:$D,$D79)</f>
        <v>0</v>
      </c>
      <c r="R79" s="264">
        <f>SUMIFS('C. Schedule 1A - Employed'!Q:Q,'C. Schedule 1A - Employed'!$D:$D,$D79)+SUMIFS('C. Schedule 1B -Contracted'!P:P,'C. Schedule 1B -Contracted'!$D:$D,$D79)+SUMIFS('C. Schedule 1C - Related Entity'!P:P,'C. Schedule 1C - Related Entity'!$D:$D,$D79)</f>
        <v>0</v>
      </c>
      <c r="S79" s="265">
        <f>SUMIFS('C. Schedule 1B -Contracted'!Q:Q,'C. Schedule 1B -Contracted'!$D:$D,$D79)+SUMIFS('C. Schedule 1C - Related Entity'!Q:Q,'C. Schedule 1C - Related Entity'!$D:$D,$D79)</f>
        <v>0</v>
      </c>
      <c r="T79" s="267">
        <f t="shared" si="2"/>
        <v>0</v>
      </c>
      <c r="U79" s="34"/>
      <c r="V79" s="1"/>
      <c r="W79" s="47"/>
      <c r="X79" s="44"/>
      <c r="Y79" s="44"/>
      <c r="Z79" s="44"/>
      <c r="AA79" s="44"/>
      <c r="AB79" s="44"/>
      <c r="AC79" s="44"/>
      <c r="AD79" s="44"/>
      <c r="AE79" s="44"/>
      <c r="AF79" s="44"/>
      <c r="AG79" s="44"/>
      <c r="AH79" s="45"/>
      <c r="AI79" s="45"/>
      <c r="AJ79" s="45"/>
      <c r="AK79" s="45"/>
      <c r="AL79" s="45"/>
      <c r="AM79" s="1"/>
      <c r="AN79" s="47"/>
      <c r="AO79" s="44"/>
      <c r="AP79" s="44"/>
      <c r="AQ79" s="44"/>
      <c r="AR79" s="44"/>
      <c r="AS79" s="44"/>
      <c r="AT79" s="44"/>
      <c r="AU79" s="44"/>
      <c r="AV79" s="44"/>
      <c r="AW79" s="45"/>
      <c r="AX79" s="45"/>
      <c r="AY79" s="45"/>
      <c r="AZ79" s="45"/>
      <c r="BA79" s="45"/>
      <c r="BB79" s="45"/>
      <c r="BC79" s="47"/>
      <c r="BD79" s="44"/>
      <c r="BE79" s="44"/>
      <c r="BF79" s="44"/>
      <c r="BG79" s="44"/>
      <c r="BH79" s="44"/>
      <c r="BI79" s="44"/>
      <c r="BJ79" s="44"/>
      <c r="BK79" s="44"/>
      <c r="BL79" s="44"/>
      <c r="BM79" s="44"/>
      <c r="BN79" s="34"/>
      <c r="BO79" s="34"/>
      <c r="BP79" s="34"/>
    </row>
    <row r="80" spans="2:68">
      <c r="B80" s="3">
        <f>'G. MGMA Specialty List'!A78</f>
        <v>73</v>
      </c>
      <c r="C80" s="3" t="str">
        <f>'G. MGMA Specialty List'!B78</f>
        <v>NS</v>
      </c>
      <c r="D80" s="74" t="str">
        <f>'G. MGMA Specialty List'!D78</f>
        <v>Podiatry: General</v>
      </c>
      <c r="E80" s="65">
        <f>'C. Schedule 1A - Employed'!E80+'C. Schedule 1B -Contracted'!E80+'C. Schedule 1C - Related Entity'!E80</f>
        <v>0</v>
      </c>
      <c r="F80" s="65">
        <f>'C. Schedule 1A - Employed'!F80+'C. Schedule 1B -Contracted'!F80+'C. Schedule 1C - Related Entity'!F80</f>
        <v>0</v>
      </c>
      <c r="G80" s="65">
        <f>'C. Schedule 1A - Employed'!G80+'C. Schedule 1B -Contracted'!G80+'C. Schedule 1C - Related Entity'!G80</f>
        <v>0</v>
      </c>
      <c r="H80" s="65">
        <f>'C. Schedule 1A - Employed'!H80+'C. Schedule 1B -Contracted'!H80+'C. Schedule 1C - Related Entity'!H80</f>
        <v>0</v>
      </c>
      <c r="I80" s="65">
        <f>'C. Schedule 1A - Employed'!I80+'C. Schedule 1B -Contracted'!I80+'C. Schedule 1C - Related Entity'!I80</f>
        <v>0</v>
      </c>
      <c r="J80" s="65">
        <f>'C. Schedule 1A - Employed'!J80+'C. Schedule 1B -Contracted'!J80+'C. Schedule 1C - Related Entity'!J80</f>
        <v>0</v>
      </c>
      <c r="K80" s="65">
        <f>'C. Schedule 1A - Employed'!K80+'C. Schedule 1B -Contracted'!K80+'C. Schedule 1C - Related Entity'!K80</f>
        <v>0</v>
      </c>
      <c r="L80" s="65">
        <f>'C. Schedule 1A - Employed'!L80+'C. Schedule 1B -Contracted'!L80+'C. Schedule 1C - Related Entity'!L80</f>
        <v>0</v>
      </c>
      <c r="M80" s="65">
        <f>'C. Schedule 1A - Employed'!M80+'C. Schedule 1B -Contracted'!M80+'C. Schedule 1C - Related Entity'!M80</f>
        <v>0</v>
      </c>
      <c r="N80" s="65">
        <f>'C. Schedule 1A - Employed'!N80+'C. Schedule 1B -Contracted'!N80+'C. Schedule 1C - Related Entity'!N80</f>
        <v>0</v>
      </c>
      <c r="O80" s="263">
        <f>'C. Schedule 1A - Employed'!O80</f>
        <v>0</v>
      </c>
      <c r="P80" s="264">
        <f>SUMIFS('C. Schedule 1A - Employed'!P:P,'C. Schedule 1A - Employed'!$D:$D,$D80)</f>
        <v>0</v>
      </c>
      <c r="Q80" s="264">
        <f>SUMIFS('C. Schedule 1B -Contracted'!O:O,'C. Schedule 1B -Contracted'!$D:$D,$D80)+SUMIFS('C. Schedule 1C - Related Entity'!O:O,'C. Schedule 1C - Related Entity'!$D:$D,$D80)</f>
        <v>0</v>
      </c>
      <c r="R80" s="264">
        <f>SUMIFS('C. Schedule 1A - Employed'!Q:Q,'C. Schedule 1A - Employed'!$D:$D,$D80)+SUMIFS('C. Schedule 1B -Contracted'!P:P,'C. Schedule 1B -Contracted'!$D:$D,$D80)+SUMIFS('C. Schedule 1C - Related Entity'!P:P,'C. Schedule 1C - Related Entity'!$D:$D,$D80)</f>
        <v>0</v>
      </c>
      <c r="S80" s="265">
        <f>SUMIFS('C. Schedule 1B -Contracted'!Q:Q,'C. Schedule 1B -Contracted'!$D:$D,$D80)+SUMIFS('C. Schedule 1C - Related Entity'!Q:Q,'C. Schedule 1C - Related Entity'!$D:$D,$D80)</f>
        <v>0</v>
      </c>
      <c r="T80" s="267">
        <f t="shared" si="2"/>
        <v>0</v>
      </c>
      <c r="U80" s="34"/>
      <c r="V80" s="1"/>
      <c r="W80" s="47"/>
      <c r="X80" s="44"/>
      <c r="Y80" s="44"/>
      <c r="Z80" s="44"/>
      <c r="AA80" s="44"/>
      <c r="AB80" s="44"/>
      <c r="AC80" s="44"/>
      <c r="AD80" s="44"/>
      <c r="AE80" s="44"/>
      <c r="AF80" s="44"/>
      <c r="AG80" s="44"/>
      <c r="AH80" s="45"/>
      <c r="AI80" s="45"/>
      <c r="AJ80" s="45"/>
      <c r="AK80" s="45"/>
      <c r="AL80" s="45"/>
      <c r="AM80" s="1"/>
      <c r="AN80" s="47"/>
      <c r="AO80" s="44"/>
      <c r="AP80" s="44"/>
      <c r="AQ80" s="44"/>
      <c r="AR80" s="44"/>
      <c r="AS80" s="44"/>
      <c r="AT80" s="44"/>
      <c r="AU80" s="44"/>
      <c r="AV80" s="44"/>
      <c r="AW80" s="45"/>
      <c r="AX80" s="45"/>
      <c r="AY80" s="45"/>
      <c r="AZ80" s="45"/>
      <c r="BA80" s="45"/>
      <c r="BB80" s="45"/>
      <c r="BC80" s="47"/>
      <c r="BD80" s="44"/>
      <c r="BE80" s="44"/>
      <c r="BF80" s="44"/>
      <c r="BG80" s="44"/>
      <c r="BH80" s="44"/>
      <c r="BI80" s="44"/>
      <c r="BJ80" s="44"/>
      <c r="BK80" s="44"/>
      <c r="BL80" s="44"/>
      <c r="BM80" s="44"/>
      <c r="BN80" s="34"/>
      <c r="BO80" s="34"/>
      <c r="BP80" s="34"/>
    </row>
    <row r="81" spans="2:68">
      <c r="B81" s="3">
        <f>'G. MGMA Specialty List'!A79</f>
        <v>74</v>
      </c>
      <c r="C81" s="3" t="str">
        <f>'G. MGMA Specialty List'!B79</f>
        <v>NS</v>
      </c>
      <c r="D81" s="74" t="str">
        <f>'G. MGMA Specialty List'!D79</f>
        <v>Psychiatry: Addiction Medicine</v>
      </c>
      <c r="E81" s="65">
        <f>'C. Schedule 1A - Employed'!E81+'C. Schedule 1B -Contracted'!E81+'C. Schedule 1C - Related Entity'!E81</f>
        <v>0</v>
      </c>
      <c r="F81" s="65">
        <f>'C. Schedule 1A - Employed'!F81+'C. Schedule 1B -Contracted'!F81+'C. Schedule 1C - Related Entity'!F81</f>
        <v>0</v>
      </c>
      <c r="G81" s="65">
        <f>'C. Schedule 1A - Employed'!G81+'C. Schedule 1B -Contracted'!G81+'C. Schedule 1C - Related Entity'!G81</f>
        <v>0</v>
      </c>
      <c r="H81" s="65">
        <f>'C. Schedule 1A - Employed'!H81+'C. Schedule 1B -Contracted'!H81+'C. Schedule 1C - Related Entity'!H81</f>
        <v>0</v>
      </c>
      <c r="I81" s="65">
        <f>'C. Schedule 1A - Employed'!I81+'C. Schedule 1B -Contracted'!I81+'C. Schedule 1C - Related Entity'!I81</f>
        <v>0</v>
      </c>
      <c r="J81" s="65">
        <f>'C. Schedule 1A - Employed'!J81+'C. Schedule 1B -Contracted'!J81+'C. Schedule 1C - Related Entity'!J81</f>
        <v>0</v>
      </c>
      <c r="K81" s="65">
        <f>'C. Schedule 1A - Employed'!K81+'C. Schedule 1B -Contracted'!K81+'C. Schedule 1C - Related Entity'!K81</f>
        <v>0</v>
      </c>
      <c r="L81" s="65">
        <f>'C. Schedule 1A - Employed'!L81+'C. Schedule 1B -Contracted'!L81+'C. Schedule 1C - Related Entity'!L81</f>
        <v>0</v>
      </c>
      <c r="M81" s="65">
        <f>'C. Schedule 1A - Employed'!M81+'C. Schedule 1B -Contracted'!M81+'C. Schedule 1C - Related Entity'!M81</f>
        <v>0</v>
      </c>
      <c r="N81" s="65">
        <f>'C. Schedule 1A - Employed'!N81+'C. Schedule 1B -Contracted'!N81+'C. Schedule 1C - Related Entity'!N81</f>
        <v>0</v>
      </c>
      <c r="O81" s="263">
        <f>'C. Schedule 1A - Employed'!O81</f>
        <v>0</v>
      </c>
      <c r="P81" s="264">
        <f>SUMIFS('C. Schedule 1A - Employed'!P:P,'C. Schedule 1A - Employed'!$D:$D,$D81)</f>
        <v>0</v>
      </c>
      <c r="Q81" s="264">
        <f>SUMIFS('C. Schedule 1B -Contracted'!O:O,'C. Schedule 1B -Contracted'!$D:$D,$D81)+SUMIFS('C. Schedule 1C - Related Entity'!O:O,'C. Schedule 1C - Related Entity'!$D:$D,$D81)</f>
        <v>0</v>
      </c>
      <c r="R81" s="264">
        <f>SUMIFS('C. Schedule 1A - Employed'!Q:Q,'C. Schedule 1A - Employed'!$D:$D,$D81)+SUMIFS('C. Schedule 1B -Contracted'!P:P,'C. Schedule 1B -Contracted'!$D:$D,$D81)+SUMIFS('C. Schedule 1C - Related Entity'!P:P,'C. Schedule 1C - Related Entity'!$D:$D,$D81)</f>
        <v>0</v>
      </c>
      <c r="S81" s="265">
        <f>SUMIFS('C. Schedule 1B -Contracted'!Q:Q,'C. Schedule 1B -Contracted'!$D:$D,$D81)+SUMIFS('C. Schedule 1C - Related Entity'!Q:Q,'C. Schedule 1C - Related Entity'!$D:$D,$D81)</f>
        <v>0</v>
      </c>
      <c r="T81" s="267">
        <f t="shared" si="2"/>
        <v>0</v>
      </c>
      <c r="U81" s="34"/>
      <c r="V81" s="1"/>
      <c r="W81" s="47"/>
      <c r="X81" s="44"/>
      <c r="Y81" s="44"/>
      <c r="Z81" s="44"/>
      <c r="AA81" s="44"/>
      <c r="AB81" s="44"/>
      <c r="AC81" s="44"/>
      <c r="AD81" s="44"/>
      <c r="AE81" s="44"/>
      <c r="AF81" s="44"/>
      <c r="AG81" s="44"/>
      <c r="AH81" s="45"/>
      <c r="AI81" s="45"/>
      <c r="AJ81" s="45"/>
      <c r="AK81" s="45"/>
      <c r="AL81" s="45"/>
      <c r="AM81" s="1"/>
      <c r="AN81" s="47"/>
      <c r="AO81" s="44"/>
      <c r="AP81" s="44"/>
      <c r="AQ81" s="44"/>
      <c r="AR81" s="44"/>
      <c r="AS81" s="44"/>
      <c r="AT81" s="44"/>
      <c r="AU81" s="44"/>
      <c r="AV81" s="44"/>
      <c r="AW81" s="45"/>
      <c r="AX81" s="45"/>
      <c r="AY81" s="45"/>
      <c r="AZ81" s="45"/>
      <c r="BA81" s="45"/>
      <c r="BB81" s="45"/>
      <c r="BC81" s="47"/>
      <c r="BD81" s="44"/>
      <c r="BE81" s="44"/>
      <c r="BF81" s="44"/>
      <c r="BG81" s="44"/>
      <c r="BH81" s="44"/>
      <c r="BI81" s="44"/>
      <c r="BJ81" s="44"/>
      <c r="BK81" s="44"/>
      <c r="BL81" s="44"/>
      <c r="BM81" s="44"/>
      <c r="BN81" s="34"/>
      <c r="BO81" s="34"/>
      <c r="BP81" s="34"/>
    </row>
    <row r="82" spans="2:68">
      <c r="B82" s="3">
        <f>'G. MGMA Specialty List'!A80</f>
        <v>75</v>
      </c>
      <c r="C82" s="3" t="str">
        <f>'G. MGMA Specialty List'!B80</f>
        <v>NS</v>
      </c>
      <c r="D82" s="74" t="str">
        <f>'G. MGMA Specialty List'!D80</f>
        <v>Psychiatry: Chemical Dependency</v>
      </c>
      <c r="E82" s="65">
        <f>'C. Schedule 1A - Employed'!E82+'C. Schedule 1B -Contracted'!E82+'C. Schedule 1C - Related Entity'!E82</f>
        <v>0</v>
      </c>
      <c r="F82" s="65">
        <f>'C. Schedule 1A - Employed'!F82+'C. Schedule 1B -Contracted'!F82+'C. Schedule 1C - Related Entity'!F82</f>
        <v>0</v>
      </c>
      <c r="G82" s="65">
        <f>'C. Schedule 1A - Employed'!G82+'C. Schedule 1B -Contracted'!G82+'C. Schedule 1C - Related Entity'!G82</f>
        <v>0</v>
      </c>
      <c r="H82" s="65">
        <f>'C. Schedule 1A - Employed'!H82+'C. Schedule 1B -Contracted'!H82+'C. Schedule 1C - Related Entity'!H82</f>
        <v>0</v>
      </c>
      <c r="I82" s="65">
        <f>'C. Schedule 1A - Employed'!I82+'C. Schedule 1B -Contracted'!I82+'C. Schedule 1C - Related Entity'!I82</f>
        <v>0</v>
      </c>
      <c r="J82" s="65">
        <f>'C. Schedule 1A - Employed'!J82+'C. Schedule 1B -Contracted'!J82+'C. Schedule 1C - Related Entity'!J82</f>
        <v>0</v>
      </c>
      <c r="K82" s="65">
        <f>'C. Schedule 1A - Employed'!K82+'C. Schedule 1B -Contracted'!K82+'C. Schedule 1C - Related Entity'!K82</f>
        <v>0</v>
      </c>
      <c r="L82" s="65">
        <f>'C. Schedule 1A - Employed'!L82+'C. Schedule 1B -Contracted'!L82+'C. Schedule 1C - Related Entity'!L82</f>
        <v>0</v>
      </c>
      <c r="M82" s="65">
        <f>'C. Schedule 1A - Employed'!M82+'C. Schedule 1B -Contracted'!M82+'C. Schedule 1C - Related Entity'!M82</f>
        <v>0</v>
      </c>
      <c r="N82" s="65">
        <f>'C. Schedule 1A - Employed'!N82+'C. Schedule 1B -Contracted'!N82+'C. Schedule 1C - Related Entity'!N82</f>
        <v>0</v>
      </c>
      <c r="O82" s="263">
        <f>'C. Schedule 1A - Employed'!O82</f>
        <v>0</v>
      </c>
      <c r="P82" s="264">
        <f>SUMIFS('C. Schedule 1A - Employed'!P:P,'C. Schedule 1A - Employed'!$D:$D,$D82)</f>
        <v>0</v>
      </c>
      <c r="Q82" s="264">
        <f>SUMIFS('C. Schedule 1B -Contracted'!O:O,'C. Schedule 1B -Contracted'!$D:$D,$D82)+SUMIFS('C. Schedule 1C - Related Entity'!O:O,'C. Schedule 1C - Related Entity'!$D:$D,$D82)</f>
        <v>0</v>
      </c>
      <c r="R82" s="264">
        <f>SUMIFS('C. Schedule 1A - Employed'!Q:Q,'C. Schedule 1A - Employed'!$D:$D,$D82)+SUMIFS('C. Schedule 1B -Contracted'!P:P,'C. Schedule 1B -Contracted'!$D:$D,$D82)+SUMIFS('C. Schedule 1C - Related Entity'!P:P,'C. Schedule 1C - Related Entity'!$D:$D,$D82)</f>
        <v>0</v>
      </c>
      <c r="S82" s="265">
        <f>SUMIFS('C. Schedule 1B -Contracted'!Q:Q,'C. Schedule 1B -Contracted'!$D:$D,$D82)+SUMIFS('C. Schedule 1C - Related Entity'!Q:Q,'C. Schedule 1C - Related Entity'!$D:$D,$D82)</f>
        <v>0</v>
      </c>
      <c r="T82" s="267">
        <f t="shared" si="2"/>
        <v>0</v>
      </c>
      <c r="U82" s="34"/>
      <c r="V82" s="1"/>
      <c r="W82" s="47"/>
      <c r="X82" s="44"/>
      <c r="Y82" s="44"/>
      <c r="Z82" s="44"/>
      <c r="AA82" s="44"/>
      <c r="AB82" s="44"/>
      <c r="AC82" s="44"/>
      <c r="AD82" s="44"/>
      <c r="AE82" s="44"/>
      <c r="AF82" s="44"/>
      <c r="AG82" s="44"/>
      <c r="AH82" s="45"/>
      <c r="AI82" s="45"/>
      <c r="AJ82" s="45"/>
      <c r="AK82" s="45"/>
      <c r="AL82" s="45"/>
      <c r="AM82" s="1"/>
      <c r="AN82" s="47"/>
      <c r="AO82" s="44"/>
      <c r="AP82" s="44"/>
      <c r="AQ82" s="44"/>
      <c r="AR82" s="44"/>
      <c r="AS82" s="44"/>
      <c r="AT82" s="44"/>
      <c r="AU82" s="44"/>
      <c r="AV82" s="44"/>
      <c r="AW82" s="45"/>
      <c r="AX82" s="45"/>
      <c r="AY82" s="45"/>
      <c r="AZ82" s="45"/>
      <c r="BA82" s="45"/>
      <c r="BB82" s="45"/>
      <c r="BC82" s="47"/>
      <c r="BD82" s="44"/>
      <c r="BE82" s="44"/>
      <c r="BF82" s="44"/>
      <c r="BG82" s="44"/>
      <c r="BH82" s="44"/>
      <c r="BI82" s="44"/>
      <c r="BJ82" s="44"/>
      <c r="BK82" s="44"/>
      <c r="BL82" s="44"/>
      <c r="BM82" s="44"/>
      <c r="BN82" s="34"/>
      <c r="BO82" s="34"/>
      <c r="BP82" s="34"/>
    </row>
    <row r="83" spans="2:68">
      <c r="B83" s="3">
        <f>'G. MGMA Specialty List'!A81</f>
        <v>76</v>
      </c>
      <c r="C83" s="3" t="str">
        <f>'G. MGMA Specialty List'!B81</f>
        <v>NS</v>
      </c>
      <c r="D83" s="74" t="str">
        <f>'G. MGMA Specialty List'!D81</f>
        <v>Psychiatry: Child and Adolescent</v>
      </c>
      <c r="E83" s="65">
        <f>'C. Schedule 1A - Employed'!E83+'C. Schedule 1B -Contracted'!E83+'C. Schedule 1C - Related Entity'!E83</f>
        <v>0</v>
      </c>
      <c r="F83" s="65">
        <f>'C. Schedule 1A - Employed'!F83+'C. Schedule 1B -Contracted'!F83+'C. Schedule 1C - Related Entity'!F83</f>
        <v>0</v>
      </c>
      <c r="G83" s="65">
        <f>'C. Schedule 1A - Employed'!G83+'C. Schedule 1B -Contracted'!G83+'C. Schedule 1C - Related Entity'!G83</f>
        <v>0</v>
      </c>
      <c r="H83" s="65">
        <f>'C. Schedule 1A - Employed'!H83+'C. Schedule 1B -Contracted'!H83+'C. Schedule 1C - Related Entity'!H83</f>
        <v>0</v>
      </c>
      <c r="I83" s="65">
        <f>'C. Schedule 1A - Employed'!I83+'C. Schedule 1B -Contracted'!I83+'C. Schedule 1C - Related Entity'!I83</f>
        <v>0</v>
      </c>
      <c r="J83" s="65">
        <f>'C. Schedule 1A - Employed'!J83+'C. Schedule 1B -Contracted'!J83+'C. Schedule 1C - Related Entity'!J83</f>
        <v>0</v>
      </c>
      <c r="K83" s="65">
        <f>'C. Schedule 1A - Employed'!K83+'C. Schedule 1B -Contracted'!K83+'C. Schedule 1C - Related Entity'!K83</f>
        <v>0</v>
      </c>
      <c r="L83" s="65">
        <f>'C. Schedule 1A - Employed'!L83+'C. Schedule 1B -Contracted'!L83+'C. Schedule 1C - Related Entity'!L83</f>
        <v>0</v>
      </c>
      <c r="M83" s="65">
        <f>'C. Schedule 1A - Employed'!M83+'C. Schedule 1B -Contracted'!M83+'C. Schedule 1C - Related Entity'!M83</f>
        <v>0</v>
      </c>
      <c r="N83" s="65">
        <f>'C. Schedule 1A - Employed'!N83+'C. Schedule 1B -Contracted'!N83+'C. Schedule 1C - Related Entity'!N83</f>
        <v>0</v>
      </c>
      <c r="O83" s="263">
        <f>'C. Schedule 1A - Employed'!O83</f>
        <v>0</v>
      </c>
      <c r="P83" s="264">
        <f>SUMIFS('C. Schedule 1A - Employed'!P:P,'C. Schedule 1A - Employed'!$D:$D,$D83)</f>
        <v>0</v>
      </c>
      <c r="Q83" s="264">
        <f>SUMIFS('C. Schedule 1B -Contracted'!O:O,'C. Schedule 1B -Contracted'!$D:$D,$D83)+SUMIFS('C. Schedule 1C - Related Entity'!O:O,'C. Schedule 1C - Related Entity'!$D:$D,$D83)</f>
        <v>0</v>
      </c>
      <c r="R83" s="264">
        <f>SUMIFS('C. Schedule 1A - Employed'!Q:Q,'C. Schedule 1A - Employed'!$D:$D,$D83)+SUMIFS('C. Schedule 1B -Contracted'!P:P,'C. Schedule 1B -Contracted'!$D:$D,$D83)+SUMIFS('C. Schedule 1C - Related Entity'!P:P,'C. Schedule 1C - Related Entity'!$D:$D,$D83)</f>
        <v>0</v>
      </c>
      <c r="S83" s="265">
        <f>SUMIFS('C. Schedule 1B -Contracted'!Q:Q,'C. Schedule 1B -Contracted'!$D:$D,$D83)+SUMIFS('C. Schedule 1C - Related Entity'!Q:Q,'C. Schedule 1C - Related Entity'!$D:$D,$D83)</f>
        <v>0</v>
      </c>
      <c r="T83" s="267">
        <f t="shared" si="2"/>
        <v>0</v>
      </c>
      <c r="U83" s="34"/>
      <c r="V83" s="1"/>
      <c r="W83" s="47"/>
      <c r="X83" s="44"/>
      <c r="Y83" s="44"/>
      <c r="Z83" s="44"/>
      <c r="AA83" s="44"/>
      <c r="AB83" s="44"/>
      <c r="AC83" s="44"/>
      <c r="AD83" s="44"/>
      <c r="AE83" s="44"/>
      <c r="AF83" s="44"/>
      <c r="AG83" s="44"/>
      <c r="AH83" s="45"/>
      <c r="AI83" s="45"/>
      <c r="AJ83" s="45"/>
      <c r="AK83" s="45"/>
      <c r="AL83" s="45"/>
      <c r="AM83" s="1"/>
      <c r="AN83" s="47"/>
      <c r="AO83" s="44"/>
      <c r="AP83" s="44"/>
      <c r="AQ83" s="44"/>
      <c r="AR83" s="44"/>
      <c r="AS83" s="44"/>
      <c r="AT83" s="44"/>
      <c r="AU83" s="44"/>
      <c r="AV83" s="44"/>
      <c r="AW83" s="45"/>
      <c r="AX83" s="45"/>
      <c r="AY83" s="45"/>
      <c r="AZ83" s="45"/>
      <c r="BA83" s="45"/>
      <c r="BB83" s="45"/>
      <c r="BC83" s="47"/>
      <c r="BD83" s="44"/>
      <c r="BE83" s="44"/>
      <c r="BF83" s="44"/>
      <c r="BG83" s="44"/>
      <c r="BH83" s="44"/>
      <c r="BI83" s="44"/>
      <c r="BJ83" s="44"/>
      <c r="BK83" s="44"/>
      <c r="BL83" s="44"/>
      <c r="BM83" s="44"/>
      <c r="BN83" s="34"/>
      <c r="BO83" s="34"/>
      <c r="BP83" s="34"/>
    </row>
    <row r="84" spans="2:68">
      <c r="B84" s="3">
        <f>'G. MGMA Specialty List'!A82</f>
        <v>77</v>
      </c>
      <c r="C84" s="3" t="str">
        <f>'G. MGMA Specialty List'!B82</f>
        <v>NS</v>
      </c>
      <c r="D84" s="74" t="str">
        <f>'G. MGMA Specialty List'!D82</f>
        <v>Psychiatry: Forensic</v>
      </c>
      <c r="E84" s="65">
        <f>'C. Schedule 1A - Employed'!E84+'C. Schedule 1B -Contracted'!E84+'C. Schedule 1C - Related Entity'!E84</f>
        <v>0</v>
      </c>
      <c r="F84" s="65">
        <f>'C. Schedule 1A - Employed'!F84+'C. Schedule 1B -Contracted'!F84+'C. Schedule 1C - Related Entity'!F84</f>
        <v>0</v>
      </c>
      <c r="G84" s="65">
        <f>'C. Schedule 1A - Employed'!G84+'C. Schedule 1B -Contracted'!G84+'C. Schedule 1C - Related Entity'!G84</f>
        <v>0</v>
      </c>
      <c r="H84" s="65">
        <f>'C. Schedule 1A - Employed'!H84+'C. Schedule 1B -Contracted'!H84+'C. Schedule 1C - Related Entity'!H84</f>
        <v>0</v>
      </c>
      <c r="I84" s="65">
        <f>'C. Schedule 1A - Employed'!I84+'C. Schedule 1B -Contracted'!I84+'C. Schedule 1C - Related Entity'!I84</f>
        <v>0</v>
      </c>
      <c r="J84" s="65">
        <f>'C. Schedule 1A - Employed'!J84+'C. Schedule 1B -Contracted'!J84+'C. Schedule 1C - Related Entity'!J84</f>
        <v>0</v>
      </c>
      <c r="K84" s="65">
        <f>'C. Schedule 1A - Employed'!K84+'C. Schedule 1B -Contracted'!K84+'C. Schedule 1C - Related Entity'!K84</f>
        <v>0</v>
      </c>
      <c r="L84" s="65">
        <f>'C. Schedule 1A - Employed'!L84+'C. Schedule 1B -Contracted'!L84+'C. Schedule 1C - Related Entity'!L84</f>
        <v>0</v>
      </c>
      <c r="M84" s="65">
        <f>'C. Schedule 1A - Employed'!M84+'C. Schedule 1B -Contracted'!M84+'C. Schedule 1C - Related Entity'!M84</f>
        <v>0</v>
      </c>
      <c r="N84" s="65">
        <f>'C. Schedule 1A - Employed'!N84+'C. Schedule 1B -Contracted'!N84+'C. Schedule 1C - Related Entity'!N84</f>
        <v>0</v>
      </c>
      <c r="O84" s="263">
        <f>'C. Schedule 1A - Employed'!O84</f>
        <v>0</v>
      </c>
      <c r="P84" s="264">
        <f>SUMIFS('C. Schedule 1A - Employed'!P:P,'C. Schedule 1A - Employed'!$D:$D,$D84)</f>
        <v>0</v>
      </c>
      <c r="Q84" s="264">
        <f>SUMIFS('C. Schedule 1B -Contracted'!O:O,'C. Schedule 1B -Contracted'!$D:$D,$D84)+SUMIFS('C. Schedule 1C - Related Entity'!O:O,'C. Schedule 1C - Related Entity'!$D:$D,$D84)</f>
        <v>0</v>
      </c>
      <c r="R84" s="264">
        <f>SUMIFS('C. Schedule 1A - Employed'!Q:Q,'C. Schedule 1A - Employed'!$D:$D,$D84)+SUMIFS('C. Schedule 1B -Contracted'!P:P,'C. Schedule 1B -Contracted'!$D:$D,$D84)+SUMIFS('C. Schedule 1C - Related Entity'!P:P,'C. Schedule 1C - Related Entity'!$D:$D,$D84)</f>
        <v>0</v>
      </c>
      <c r="S84" s="265">
        <f>SUMIFS('C. Schedule 1B -Contracted'!Q:Q,'C. Schedule 1B -Contracted'!$D:$D,$D84)+SUMIFS('C. Schedule 1C - Related Entity'!Q:Q,'C. Schedule 1C - Related Entity'!$D:$D,$D84)</f>
        <v>0</v>
      </c>
      <c r="T84" s="267">
        <f t="shared" si="2"/>
        <v>0</v>
      </c>
      <c r="U84" s="34"/>
      <c r="V84" s="1"/>
      <c r="W84" s="47"/>
      <c r="X84" s="44"/>
      <c r="Y84" s="44"/>
      <c r="Z84" s="44"/>
      <c r="AA84" s="44"/>
      <c r="AB84" s="44"/>
      <c r="AC84" s="44"/>
      <c r="AD84" s="44"/>
      <c r="AE84" s="44"/>
      <c r="AF84" s="44"/>
      <c r="AG84" s="44"/>
      <c r="AH84" s="45"/>
      <c r="AI84" s="45"/>
      <c r="AJ84" s="45"/>
      <c r="AK84" s="45"/>
      <c r="AL84" s="45"/>
      <c r="AM84" s="1"/>
      <c r="AN84" s="47"/>
      <c r="AO84" s="44"/>
      <c r="AP84" s="44"/>
      <c r="AQ84" s="44"/>
      <c r="AR84" s="44"/>
      <c r="AS84" s="44"/>
      <c r="AT84" s="44"/>
      <c r="AU84" s="44"/>
      <c r="AV84" s="44"/>
      <c r="AW84" s="45"/>
      <c r="AX84" s="45"/>
      <c r="AY84" s="45"/>
      <c r="AZ84" s="45"/>
      <c r="BA84" s="45"/>
      <c r="BB84" s="45"/>
      <c r="BC84" s="47"/>
      <c r="BD84" s="44"/>
      <c r="BE84" s="44"/>
      <c r="BF84" s="44"/>
      <c r="BG84" s="44"/>
      <c r="BH84" s="44"/>
      <c r="BI84" s="44"/>
      <c r="BJ84" s="44"/>
      <c r="BK84" s="44"/>
      <c r="BL84" s="44"/>
      <c r="BM84" s="44"/>
      <c r="BN84" s="34"/>
      <c r="BO84" s="34"/>
      <c r="BP84" s="34"/>
    </row>
    <row r="85" spans="2:68">
      <c r="B85" s="3">
        <f>'G. MGMA Specialty List'!A83</f>
        <v>78</v>
      </c>
      <c r="C85" s="3" t="str">
        <f>'G. MGMA Specialty List'!B83</f>
        <v>NS</v>
      </c>
      <c r="D85" s="74" t="str">
        <f>'G. MGMA Specialty List'!D83</f>
        <v>Psychiatry: General</v>
      </c>
      <c r="E85" s="65">
        <f>'C. Schedule 1A - Employed'!E85+'C. Schedule 1B -Contracted'!E85+'C. Schedule 1C - Related Entity'!E85</f>
        <v>0</v>
      </c>
      <c r="F85" s="65">
        <f>'C. Schedule 1A - Employed'!F85+'C. Schedule 1B -Contracted'!F85+'C. Schedule 1C - Related Entity'!F85</f>
        <v>0</v>
      </c>
      <c r="G85" s="65">
        <f>'C. Schedule 1A - Employed'!G85+'C. Schedule 1B -Contracted'!G85+'C. Schedule 1C - Related Entity'!G85</f>
        <v>0</v>
      </c>
      <c r="H85" s="65">
        <f>'C. Schedule 1A - Employed'!H85+'C. Schedule 1B -Contracted'!H85+'C. Schedule 1C - Related Entity'!H85</f>
        <v>0</v>
      </c>
      <c r="I85" s="65">
        <f>'C. Schedule 1A - Employed'!I85+'C. Schedule 1B -Contracted'!I85+'C. Schedule 1C - Related Entity'!I85</f>
        <v>0</v>
      </c>
      <c r="J85" s="65">
        <f>'C. Schedule 1A - Employed'!J85+'C. Schedule 1B -Contracted'!J85+'C. Schedule 1C - Related Entity'!J85</f>
        <v>0</v>
      </c>
      <c r="K85" s="65">
        <f>'C. Schedule 1A - Employed'!K85+'C. Schedule 1B -Contracted'!K85+'C. Schedule 1C - Related Entity'!K85</f>
        <v>0</v>
      </c>
      <c r="L85" s="65">
        <f>'C. Schedule 1A - Employed'!L85+'C. Schedule 1B -Contracted'!L85+'C. Schedule 1C - Related Entity'!L85</f>
        <v>0</v>
      </c>
      <c r="M85" s="65">
        <f>'C. Schedule 1A - Employed'!M85+'C. Schedule 1B -Contracted'!M85+'C. Schedule 1C - Related Entity'!M85</f>
        <v>0</v>
      </c>
      <c r="N85" s="65">
        <f>'C. Schedule 1A - Employed'!N85+'C. Schedule 1B -Contracted'!N85+'C. Schedule 1C - Related Entity'!N85</f>
        <v>0</v>
      </c>
      <c r="O85" s="263">
        <f>'C. Schedule 1A - Employed'!O85</f>
        <v>0</v>
      </c>
      <c r="P85" s="264">
        <f>SUMIFS('C. Schedule 1A - Employed'!P:P,'C. Schedule 1A - Employed'!$D:$D,$D85)</f>
        <v>0</v>
      </c>
      <c r="Q85" s="264">
        <f>SUMIFS('C. Schedule 1B -Contracted'!O:O,'C. Schedule 1B -Contracted'!$D:$D,$D85)+SUMIFS('C. Schedule 1C - Related Entity'!O:O,'C. Schedule 1C - Related Entity'!$D:$D,$D85)</f>
        <v>0</v>
      </c>
      <c r="R85" s="264">
        <f>SUMIFS('C. Schedule 1A - Employed'!Q:Q,'C. Schedule 1A - Employed'!$D:$D,$D85)+SUMIFS('C. Schedule 1B -Contracted'!P:P,'C. Schedule 1B -Contracted'!$D:$D,$D85)+SUMIFS('C. Schedule 1C - Related Entity'!P:P,'C. Schedule 1C - Related Entity'!$D:$D,$D85)</f>
        <v>0</v>
      </c>
      <c r="S85" s="265">
        <f>SUMIFS('C. Schedule 1B -Contracted'!Q:Q,'C. Schedule 1B -Contracted'!$D:$D,$D85)+SUMIFS('C. Schedule 1C - Related Entity'!Q:Q,'C. Schedule 1C - Related Entity'!$D:$D,$D85)</f>
        <v>0</v>
      </c>
      <c r="T85" s="267">
        <f t="shared" si="2"/>
        <v>0</v>
      </c>
      <c r="U85" s="34"/>
      <c r="V85" s="1"/>
      <c r="W85" s="47"/>
      <c r="X85" s="44"/>
      <c r="Y85" s="44"/>
      <c r="Z85" s="44"/>
      <c r="AA85" s="44"/>
      <c r="AB85" s="44"/>
      <c r="AC85" s="44"/>
      <c r="AD85" s="44"/>
      <c r="AE85" s="44"/>
      <c r="AF85" s="44"/>
      <c r="AG85" s="44"/>
      <c r="AH85" s="45"/>
      <c r="AI85" s="45"/>
      <c r="AJ85" s="45"/>
      <c r="AK85" s="45"/>
      <c r="AL85" s="45"/>
      <c r="AM85" s="1"/>
      <c r="AN85" s="47"/>
      <c r="AO85" s="44"/>
      <c r="AP85" s="44"/>
      <c r="AQ85" s="44"/>
      <c r="AR85" s="44"/>
      <c r="AS85" s="44"/>
      <c r="AT85" s="44"/>
      <c r="AU85" s="44"/>
      <c r="AV85" s="44"/>
      <c r="AW85" s="45"/>
      <c r="AX85" s="45"/>
      <c r="AY85" s="45"/>
      <c r="AZ85" s="45"/>
      <c r="BA85" s="45"/>
      <c r="BB85" s="45"/>
      <c r="BC85" s="47"/>
      <c r="BD85" s="44"/>
      <c r="BE85" s="44"/>
      <c r="BF85" s="44"/>
      <c r="BG85" s="44"/>
      <c r="BH85" s="44"/>
      <c r="BI85" s="44"/>
      <c r="BJ85" s="44"/>
      <c r="BK85" s="44"/>
      <c r="BL85" s="44"/>
      <c r="BM85" s="44"/>
      <c r="BN85" s="34"/>
      <c r="BO85" s="34"/>
      <c r="BP85" s="34"/>
    </row>
    <row r="86" spans="2:68">
      <c r="B86" s="3">
        <f>'G. MGMA Specialty List'!A84</f>
        <v>79</v>
      </c>
      <c r="C86" s="3" t="str">
        <f>'G. MGMA Specialty List'!B84</f>
        <v>NS</v>
      </c>
      <c r="D86" s="74" t="str">
        <f>'G. MGMA Specialty List'!D84</f>
        <v>Psychiatry: Geriatric</v>
      </c>
      <c r="E86" s="65">
        <f>'C. Schedule 1A - Employed'!E86+'C. Schedule 1B -Contracted'!E86+'C. Schedule 1C - Related Entity'!E86</f>
        <v>0</v>
      </c>
      <c r="F86" s="65">
        <f>'C. Schedule 1A - Employed'!F86+'C. Schedule 1B -Contracted'!F86+'C. Schedule 1C - Related Entity'!F86</f>
        <v>0</v>
      </c>
      <c r="G86" s="65">
        <f>'C. Schedule 1A - Employed'!G86+'C. Schedule 1B -Contracted'!G86+'C. Schedule 1C - Related Entity'!G86</f>
        <v>0</v>
      </c>
      <c r="H86" s="65">
        <f>'C. Schedule 1A - Employed'!H86+'C. Schedule 1B -Contracted'!H86+'C. Schedule 1C - Related Entity'!H86</f>
        <v>0</v>
      </c>
      <c r="I86" s="65">
        <f>'C. Schedule 1A - Employed'!I86+'C. Schedule 1B -Contracted'!I86+'C. Schedule 1C - Related Entity'!I86</f>
        <v>0</v>
      </c>
      <c r="J86" s="65">
        <f>'C. Schedule 1A - Employed'!J86+'C. Schedule 1B -Contracted'!J86+'C. Schedule 1C - Related Entity'!J86</f>
        <v>0</v>
      </c>
      <c r="K86" s="65">
        <f>'C. Schedule 1A - Employed'!K86+'C. Schedule 1B -Contracted'!K86+'C. Schedule 1C - Related Entity'!K86</f>
        <v>0</v>
      </c>
      <c r="L86" s="65">
        <f>'C. Schedule 1A - Employed'!L86+'C. Schedule 1B -Contracted'!L86+'C. Schedule 1C - Related Entity'!L86</f>
        <v>0</v>
      </c>
      <c r="M86" s="65">
        <f>'C. Schedule 1A - Employed'!M86+'C. Schedule 1B -Contracted'!M86+'C. Schedule 1C - Related Entity'!M86</f>
        <v>0</v>
      </c>
      <c r="N86" s="65">
        <f>'C. Schedule 1A - Employed'!N86+'C. Schedule 1B -Contracted'!N86+'C. Schedule 1C - Related Entity'!N86</f>
        <v>0</v>
      </c>
      <c r="O86" s="263">
        <f>'C. Schedule 1A - Employed'!O86</f>
        <v>0</v>
      </c>
      <c r="P86" s="264">
        <f>SUMIFS('C. Schedule 1A - Employed'!P:P,'C. Schedule 1A - Employed'!$D:$D,$D86)</f>
        <v>0</v>
      </c>
      <c r="Q86" s="264">
        <f>SUMIFS('C. Schedule 1B -Contracted'!O:O,'C. Schedule 1B -Contracted'!$D:$D,$D86)+SUMIFS('C. Schedule 1C - Related Entity'!O:O,'C. Schedule 1C - Related Entity'!$D:$D,$D86)</f>
        <v>0</v>
      </c>
      <c r="R86" s="264">
        <f>SUMIFS('C. Schedule 1A - Employed'!Q:Q,'C. Schedule 1A - Employed'!$D:$D,$D86)+SUMIFS('C. Schedule 1B -Contracted'!P:P,'C. Schedule 1B -Contracted'!$D:$D,$D86)+SUMIFS('C. Schedule 1C - Related Entity'!P:P,'C. Schedule 1C - Related Entity'!$D:$D,$D86)</f>
        <v>0</v>
      </c>
      <c r="S86" s="265">
        <f>SUMIFS('C. Schedule 1B -Contracted'!Q:Q,'C. Schedule 1B -Contracted'!$D:$D,$D86)+SUMIFS('C. Schedule 1C - Related Entity'!Q:Q,'C. Schedule 1C - Related Entity'!$D:$D,$D86)</f>
        <v>0</v>
      </c>
      <c r="T86" s="267">
        <f t="shared" si="2"/>
        <v>0</v>
      </c>
      <c r="U86" s="34"/>
      <c r="V86" s="1"/>
      <c r="W86" s="47"/>
      <c r="X86" s="44"/>
      <c r="Y86" s="44"/>
      <c r="Z86" s="44"/>
      <c r="AA86" s="44"/>
      <c r="AB86" s="44"/>
      <c r="AC86" s="44"/>
      <c r="AD86" s="44"/>
      <c r="AE86" s="44"/>
      <c r="AF86" s="44"/>
      <c r="AG86" s="44"/>
      <c r="AH86" s="45"/>
      <c r="AI86" s="45"/>
      <c r="AJ86" s="45"/>
      <c r="AK86" s="45"/>
      <c r="AL86" s="45"/>
      <c r="AM86" s="1"/>
      <c r="AN86" s="47"/>
      <c r="AO86" s="44"/>
      <c r="AP86" s="44"/>
      <c r="AQ86" s="44"/>
      <c r="AR86" s="44"/>
      <c r="AS86" s="44"/>
      <c r="AT86" s="44"/>
      <c r="AU86" s="44"/>
      <c r="AV86" s="44"/>
      <c r="AW86" s="45"/>
      <c r="AX86" s="45"/>
      <c r="AY86" s="45"/>
      <c r="AZ86" s="45"/>
      <c r="BA86" s="45"/>
      <c r="BB86" s="45"/>
      <c r="BC86" s="47"/>
      <c r="BD86" s="44"/>
      <c r="BE86" s="44"/>
      <c r="BF86" s="44"/>
      <c r="BG86" s="44"/>
      <c r="BH86" s="44"/>
      <c r="BI86" s="44"/>
      <c r="BJ86" s="44"/>
      <c r="BK86" s="44"/>
      <c r="BL86" s="44"/>
      <c r="BM86" s="44"/>
      <c r="BN86" s="34"/>
      <c r="BO86" s="34"/>
      <c r="BP86" s="34"/>
    </row>
    <row r="87" spans="2:68">
      <c r="B87" s="3">
        <f>'G. MGMA Specialty List'!A85</f>
        <v>80</v>
      </c>
      <c r="C87" s="3" t="str">
        <f>'G. MGMA Specialty List'!B85</f>
        <v>NS</v>
      </c>
      <c r="D87" s="74" t="str">
        <f>'G. MGMA Specialty List'!D85</f>
        <v>Pulmonary Medicine: Critical Care</v>
      </c>
      <c r="E87" s="65">
        <f>'C. Schedule 1A - Employed'!E87+'C. Schedule 1B -Contracted'!E87+'C. Schedule 1C - Related Entity'!E87</f>
        <v>0</v>
      </c>
      <c r="F87" s="65">
        <f>'C. Schedule 1A - Employed'!F87+'C. Schedule 1B -Contracted'!F87+'C. Schedule 1C - Related Entity'!F87</f>
        <v>0</v>
      </c>
      <c r="G87" s="65">
        <f>'C. Schedule 1A - Employed'!G87+'C. Schedule 1B -Contracted'!G87+'C. Schedule 1C - Related Entity'!G87</f>
        <v>0</v>
      </c>
      <c r="H87" s="65">
        <f>'C. Schedule 1A - Employed'!H87+'C. Schedule 1B -Contracted'!H87+'C. Schedule 1C - Related Entity'!H87</f>
        <v>0</v>
      </c>
      <c r="I87" s="65">
        <f>'C. Schedule 1A - Employed'!I87+'C. Schedule 1B -Contracted'!I87+'C. Schedule 1C - Related Entity'!I87</f>
        <v>0</v>
      </c>
      <c r="J87" s="65">
        <f>'C. Schedule 1A - Employed'!J87+'C. Schedule 1B -Contracted'!J87+'C. Schedule 1C - Related Entity'!J87</f>
        <v>0</v>
      </c>
      <c r="K87" s="65">
        <f>'C. Schedule 1A - Employed'!K87+'C. Schedule 1B -Contracted'!K87+'C. Schedule 1C - Related Entity'!K87</f>
        <v>0</v>
      </c>
      <c r="L87" s="65">
        <f>'C. Schedule 1A - Employed'!L87+'C. Schedule 1B -Contracted'!L87+'C. Schedule 1C - Related Entity'!L87</f>
        <v>0</v>
      </c>
      <c r="M87" s="65">
        <f>'C. Schedule 1A - Employed'!M87+'C. Schedule 1B -Contracted'!M87+'C. Schedule 1C - Related Entity'!M87</f>
        <v>0</v>
      </c>
      <c r="N87" s="65">
        <f>'C. Schedule 1A - Employed'!N87+'C. Schedule 1B -Contracted'!N87+'C. Schedule 1C - Related Entity'!N87</f>
        <v>0</v>
      </c>
      <c r="O87" s="263">
        <f>'C. Schedule 1A - Employed'!O87</f>
        <v>0</v>
      </c>
      <c r="P87" s="264">
        <f>SUMIFS('C. Schedule 1A - Employed'!P:P,'C. Schedule 1A - Employed'!$D:$D,$D87)</f>
        <v>0</v>
      </c>
      <c r="Q87" s="264">
        <f>SUMIFS('C. Schedule 1B -Contracted'!O:O,'C. Schedule 1B -Contracted'!$D:$D,$D87)+SUMIFS('C. Schedule 1C - Related Entity'!O:O,'C. Schedule 1C - Related Entity'!$D:$D,$D87)</f>
        <v>0</v>
      </c>
      <c r="R87" s="264">
        <f>SUMIFS('C. Schedule 1A - Employed'!Q:Q,'C. Schedule 1A - Employed'!$D:$D,$D87)+SUMIFS('C. Schedule 1B -Contracted'!P:P,'C. Schedule 1B -Contracted'!$D:$D,$D87)+SUMIFS('C. Schedule 1C - Related Entity'!P:P,'C. Schedule 1C - Related Entity'!$D:$D,$D87)</f>
        <v>0</v>
      </c>
      <c r="S87" s="265">
        <f>SUMIFS('C. Schedule 1B -Contracted'!Q:Q,'C. Schedule 1B -Contracted'!$D:$D,$D87)+SUMIFS('C. Schedule 1C - Related Entity'!Q:Q,'C. Schedule 1C - Related Entity'!$D:$D,$D87)</f>
        <v>0</v>
      </c>
      <c r="T87" s="267">
        <f t="shared" si="2"/>
        <v>0</v>
      </c>
      <c r="U87" s="34"/>
      <c r="V87" s="1"/>
      <c r="W87" s="47"/>
      <c r="X87" s="44"/>
      <c r="Y87" s="44"/>
      <c r="Z87" s="44"/>
      <c r="AA87" s="44"/>
      <c r="AB87" s="44"/>
      <c r="AC87" s="44"/>
      <c r="AD87" s="44"/>
      <c r="AE87" s="44"/>
      <c r="AF87" s="44"/>
      <c r="AG87" s="44"/>
      <c r="AH87" s="45"/>
      <c r="AI87" s="45"/>
      <c r="AJ87" s="45"/>
      <c r="AK87" s="45"/>
      <c r="AL87" s="45"/>
      <c r="AM87" s="1"/>
      <c r="AN87" s="47"/>
      <c r="AO87" s="44"/>
      <c r="AP87" s="44"/>
      <c r="AQ87" s="44"/>
      <c r="AR87" s="44"/>
      <c r="AS87" s="44"/>
      <c r="AT87" s="44"/>
      <c r="AU87" s="44"/>
      <c r="AV87" s="44"/>
      <c r="AW87" s="45"/>
      <c r="AX87" s="45"/>
      <c r="AY87" s="45"/>
      <c r="AZ87" s="45"/>
      <c r="BA87" s="45"/>
      <c r="BB87" s="45"/>
      <c r="BC87" s="47"/>
      <c r="BD87" s="44"/>
      <c r="BE87" s="44"/>
      <c r="BF87" s="44"/>
      <c r="BG87" s="44"/>
      <c r="BH87" s="44"/>
      <c r="BI87" s="44"/>
      <c r="BJ87" s="44"/>
      <c r="BK87" s="44"/>
      <c r="BL87" s="44"/>
      <c r="BM87" s="44"/>
      <c r="BN87" s="34"/>
      <c r="BO87" s="34"/>
      <c r="BP87" s="34"/>
    </row>
    <row r="88" spans="2:68">
      <c r="B88" s="3">
        <f>'G. MGMA Specialty List'!A86</f>
        <v>81</v>
      </c>
      <c r="C88" s="3" t="str">
        <f>'G. MGMA Specialty List'!B86</f>
        <v>NS</v>
      </c>
      <c r="D88" s="74" t="str">
        <f>'G. MGMA Specialty List'!D86</f>
        <v>Pulmonary Medicine: General</v>
      </c>
      <c r="E88" s="65">
        <f>'C. Schedule 1A - Employed'!E88+'C. Schedule 1B -Contracted'!E88+'C. Schedule 1C - Related Entity'!E88</f>
        <v>0</v>
      </c>
      <c r="F88" s="65">
        <f>'C. Schedule 1A - Employed'!F88+'C. Schedule 1B -Contracted'!F88+'C. Schedule 1C - Related Entity'!F88</f>
        <v>0</v>
      </c>
      <c r="G88" s="65">
        <f>'C. Schedule 1A - Employed'!G88+'C. Schedule 1B -Contracted'!G88+'C. Schedule 1C - Related Entity'!G88</f>
        <v>0</v>
      </c>
      <c r="H88" s="65">
        <f>'C. Schedule 1A - Employed'!H88+'C. Schedule 1B -Contracted'!H88+'C. Schedule 1C - Related Entity'!H88</f>
        <v>0</v>
      </c>
      <c r="I88" s="65">
        <f>'C. Schedule 1A - Employed'!I88+'C. Schedule 1B -Contracted'!I88+'C. Schedule 1C - Related Entity'!I88</f>
        <v>0</v>
      </c>
      <c r="J88" s="65">
        <f>'C. Schedule 1A - Employed'!J88+'C. Schedule 1B -Contracted'!J88+'C. Schedule 1C - Related Entity'!J88</f>
        <v>0</v>
      </c>
      <c r="K88" s="65">
        <f>'C. Schedule 1A - Employed'!K88+'C. Schedule 1B -Contracted'!K88+'C. Schedule 1C - Related Entity'!K88</f>
        <v>0</v>
      </c>
      <c r="L88" s="65">
        <f>'C. Schedule 1A - Employed'!L88+'C. Schedule 1B -Contracted'!L88+'C. Schedule 1C - Related Entity'!L88</f>
        <v>0</v>
      </c>
      <c r="M88" s="65">
        <f>'C. Schedule 1A - Employed'!M88+'C. Schedule 1B -Contracted'!M88+'C. Schedule 1C - Related Entity'!M88</f>
        <v>0</v>
      </c>
      <c r="N88" s="65">
        <f>'C. Schedule 1A - Employed'!N88+'C. Schedule 1B -Contracted'!N88+'C. Schedule 1C - Related Entity'!N88</f>
        <v>0</v>
      </c>
      <c r="O88" s="263">
        <f>'C. Schedule 1A - Employed'!O88</f>
        <v>0</v>
      </c>
      <c r="P88" s="264">
        <f>SUMIFS('C. Schedule 1A - Employed'!P:P,'C. Schedule 1A - Employed'!$D:$D,$D88)</f>
        <v>0</v>
      </c>
      <c r="Q88" s="264">
        <f>SUMIFS('C. Schedule 1B -Contracted'!O:O,'C. Schedule 1B -Contracted'!$D:$D,$D88)+SUMIFS('C. Schedule 1C - Related Entity'!O:O,'C. Schedule 1C - Related Entity'!$D:$D,$D88)</f>
        <v>0</v>
      </c>
      <c r="R88" s="264">
        <f>SUMIFS('C. Schedule 1A - Employed'!Q:Q,'C. Schedule 1A - Employed'!$D:$D,$D88)+SUMIFS('C. Schedule 1B -Contracted'!P:P,'C. Schedule 1B -Contracted'!$D:$D,$D88)+SUMIFS('C. Schedule 1C - Related Entity'!P:P,'C. Schedule 1C - Related Entity'!$D:$D,$D88)</f>
        <v>0</v>
      </c>
      <c r="S88" s="265">
        <f>SUMIFS('C. Schedule 1B -Contracted'!Q:Q,'C. Schedule 1B -Contracted'!$D:$D,$D88)+SUMIFS('C. Schedule 1C - Related Entity'!Q:Q,'C. Schedule 1C - Related Entity'!$D:$D,$D88)</f>
        <v>0</v>
      </c>
      <c r="T88" s="267">
        <f t="shared" si="2"/>
        <v>0</v>
      </c>
      <c r="U88" s="34"/>
      <c r="V88" s="1"/>
      <c r="W88" s="47"/>
      <c r="X88" s="44"/>
      <c r="Y88" s="44"/>
      <c r="Z88" s="44"/>
      <c r="AA88" s="44"/>
      <c r="AB88" s="44"/>
      <c r="AC88" s="44"/>
      <c r="AD88" s="44"/>
      <c r="AE88" s="44"/>
      <c r="AF88" s="44"/>
      <c r="AG88" s="44"/>
      <c r="AH88" s="45"/>
      <c r="AI88" s="45"/>
      <c r="AJ88" s="45"/>
      <c r="AK88" s="45"/>
      <c r="AL88" s="45"/>
      <c r="AM88" s="1"/>
      <c r="AN88" s="47"/>
      <c r="AO88" s="44"/>
      <c r="AP88" s="44"/>
      <c r="AQ88" s="44"/>
      <c r="AR88" s="44"/>
      <c r="AS88" s="44"/>
      <c r="AT88" s="44"/>
      <c r="AU88" s="44"/>
      <c r="AV88" s="44"/>
      <c r="AW88" s="45"/>
      <c r="AX88" s="45"/>
      <c r="AY88" s="45"/>
      <c r="AZ88" s="45"/>
      <c r="BA88" s="45"/>
      <c r="BB88" s="45"/>
      <c r="BC88" s="47"/>
      <c r="BD88" s="44"/>
      <c r="BE88" s="44"/>
      <c r="BF88" s="44"/>
      <c r="BG88" s="44"/>
      <c r="BH88" s="44"/>
      <c r="BI88" s="44"/>
      <c r="BJ88" s="44"/>
      <c r="BK88" s="44"/>
      <c r="BL88" s="44"/>
      <c r="BM88" s="44"/>
      <c r="BN88" s="34"/>
      <c r="BO88" s="34"/>
      <c r="BP88" s="34"/>
    </row>
    <row r="89" spans="2:68">
      <c r="B89" s="3">
        <f>'G. MGMA Specialty List'!A87</f>
        <v>82</v>
      </c>
      <c r="C89" s="3" t="str">
        <f>'G. MGMA Specialty List'!B87</f>
        <v>NS</v>
      </c>
      <c r="D89" s="74" t="str">
        <f>'G. MGMA Specialty List'!D87</f>
        <v>Pulmonary Medicine: General and Critical Care</v>
      </c>
      <c r="E89" s="65">
        <f>'C. Schedule 1A - Employed'!E89+'C. Schedule 1B -Contracted'!E89+'C. Schedule 1C - Related Entity'!E89</f>
        <v>0</v>
      </c>
      <c r="F89" s="65">
        <f>'C. Schedule 1A - Employed'!F89+'C. Schedule 1B -Contracted'!F89+'C. Schedule 1C - Related Entity'!F89</f>
        <v>0</v>
      </c>
      <c r="G89" s="65">
        <f>'C. Schedule 1A - Employed'!G89+'C. Schedule 1B -Contracted'!G89+'C. Schedule 1C - Related Entity'!G89</f>
        <v>0</v>
      </c>
      <c r="H89" s="65">
        <f>'C. Schedule 1A - Employed'!H89+'C. Schedule 1B -Contracted'!H89+'C. Schedule 1C - Related Entity'!H89</f>
        <v>0</v>
      </c>
      <c r="I89" s="65">
        <f>'C. Schedule 1A - Employed'!I89+'C. Schedule 1B -Contracted'!I89+'C. Schedule 1C - Related Entity'!I89</f>
        <v>0</v>
      </c>
      <c r="J89" s="65">
        <f>'C. Schedule 1A - Employed'!J89+'C. Schedule 1B -Contracted'!J89+'C. Schedule 1C - Related Entity'!J89</f>
        <v>0</v>
      </c>
      <c r="K89" s="65">
        <f>'C. Schedule 1A - Employed'!K89+'C. Schedule 1B -Contracted'!K89+'C. Schedule 1C - Related Entity'!K89</f>
        <v>0</v>
      </c>
      <c r="L89" s="65">
        <f>'C. Schedule 1A - Employed'!L89+'C. Schedule 1B -Contracted'!L89+'C. Schedule 1C - Related Entity'!L89</f>
        <v>0</v>
      </c>
      <c r="M89" s="65">
        <f>'C. Schedule 1A - Employed'!M89+'C. Schedule 1B -Contracted'!M89+'C. Schedule 1C - Related Entity'!M89</f>
        <v>0</v>
      </c>
      <c r="N89" s="65">
        <f>'C. Schedule 1A - Employed'!N89+'C. Schedule 1B -Contracted'!N89+'C. Schedule 1C - Related Entity'!N89</f>
        <v>0</v>
      </c>
      <c r="O89" s="263">
        <f>'C. Schedule 1A - Employed'!O89</f>
        <v>0</v>
      </c>
      <c r="P89" s="264">
        <f>SUMIFS('C. Schedule 1A - Employed'!P:P,'C. Schedule 1A - Employed'!$D:$D,$D89)</f>
        <v>0</v>
      </c>
      <c r="Q89" s="264">
        <f>SUMIFS('C. Schedule 1B -Contracted'!O:O,'C. Schedule 1B -Contracted'!$D:$D,$D89)+SUMIFS('C. Schedule 1C - Related Entity'!O:O,'C. Schedule 1C - Related Entity'!$D:$D,$D89)</f>
        <v>0</v>
      </c>
      <c r="R89" s="264">
        <f>SUMIFS('C. Schedule 1A - Employed'!Q:Q,'C. Schedule 1A - Employed'!$D:$D,$D89)+SUMIFS('C. Schedule 1B -Contracted'!P:P,'C. Schedule 1B -Contracted'!$D:$D,$D89)+SUMIFS('C. Schedule 1C - Related Entity'!P:P,'C. Schedule 1C - Related Entity'!$D:$D,$D89)</f>
        <v>0</v>
      </c>
      <c r="S89" s="265">
        <f>SUMIFS('C. Schedule 1B -Contracted'!Q:Q,'C. Schedule 1B -Contracted'!$D:$D,$D89)+SUMIFS('C. Schedule 1C - Related Entity'!Q:Q,'C. Schedule 1C - Related Entity'!$D:$D,$D89)</f>
        <v>0</v>
      </c>
      <c r="T89" s="267">
        <f t="shared" si="2"/>
        <v>0</v>
      </c>
      <c r="U89" s="34"/>
      <c r="V89" s="1"/>
      <c r="W89" s="47"/>
      <c r="X89" s="44"/>
      <c r="Y89" s="44"/>
      <c r="Z89" s="44"/>
      <c r="AA89" s="44"/>
      <c r="AB89" s="44"/>
      <c r="AC89" s="44"/>
      <c r="AD89" s="44"/>
      <c r="AE89" s="44"/>
      <c r="AF89" s="44"/>
      <c r="AG89" s="44"/>
      <c r="AH89" s="45"/>
      <c r="AI89" s="45"/>
      <c r="AJ89" s="45"/>
      <c r="AK89" s="45"/>
      <c r="AL89" s="45"/>
      <c r="AM89" s="1"/>
      <c r="AN89" s="47"/>
      <c r="AO89" s="44"/>
      <c r="AP89" s="44"/>
      <c r="AQ89" s="44"/>
      <c r="AR89" s="44"/>
      <c r="AS89" s="44"/>
      <c r="AT89" s="44"/>
      <c r="AU89" s="44"/>
      <c r="AV89" s="44"/>
      <c r="AW89" s="45"/>
      <c r="AX89" s="45"/>
      <c r="AY89" s="45"/>
      <c r="AZ89" s="45"/>
      <c r="BA89" s="45"/>
      <c r="BB89" s="45"/>
      <c r="BC89" s="47"/>
      <c r="BD89" s="44"/>
      <c r="BE89" s="44"/>
      <c r="BF89" s="44"/>
      <c r="BG89" s="44"/>
      <c r="BH89" s="44"/>
      <c r="BI89" s="44"/>
      <c r="BJ89" s="44"/>
      <c r="BK89" s="44"/>
      <c r="BL89" s="44"/>
      <c r="BM89" s="44"/>
      <c r="BN89" s="34"/>
      <c r="BO89" s="34"/>
      <c r="BP89" s="34"/>
    </row>
    <row r="90" spans="2:68">
      <c r="B90" s="3">
        <f>'G. MGMA Specialty List'!A88</f>
        <v>83</v>
      </c>
      <c r="C90" s="3" t="str">
        <f>'G. MGMA Specialty List'!B88</f>
        <v>NS</v>
      </c>
      <c r="D90" s="74" t="str">
        <f>'G. MGMA Specialty List'!D88</f>
        <v>Radiation Oncology</v>
      </c>
      <c r="E90" s="65">
        <f>'C. Schedule 1A - Employed'!E90+'C. Schedule 1B -Contracted'!E90+'C. Schedule 1C - Related Entity'!E90</f>
        <v>0</v>
      </c>
      <c r="F90" s="65">
        <f>'C. Schedule 1A - Employed'!F90+'C. Schedule 1B -Contracted'!F90+'C. Schedule 1C - Related Entity'!F90</f>
        <v>0</v>
      </c>
      <c r="G90" s="65">
        <f>'C. Schedule 1A - Employed'!G90+'C. Schedule 1B -Contracted'!G90+'C. Schedule 1C - Related Entity'!G90</f>
        <v>0</v>
      </c>
      <c r="H90" s="65">
        <f>'C. Schedule 1A - Employed'!H90+'C. Schedule 1B -Contracted'!H90+'C. Schedule 1C - Related Entity'!H90</f>
        <v>0</v>
      </c>
      <c r="I90" s="65">
        <f>'C. Schedule 1A - Employed'!I90+'C. Schedule 1B -Contracted'!I90+'C. Schedule 1C - Related Entity'!I90</f>
        <v>0</v>
      </c>
      <c r="J90" s="65">
        <f>'C. Schedule 1A - Employed'!J90+'C. Schedule 1B -Contracted'!J90+'C. Schedule 1C - Related Entity'!J90</f>
        <v>0</v>
      </c>
      <c r="K90" s="65">
        <f>'C. Schedule 1A - Employed'!K90+'C. Schedule 1B -Contracted'!K90+'C. Schedule 1C - Related Entity'!K90</f>
        <v>0</v>
      </c>
      <c r="L90" s="65">
        <f>'C. Schedule 1A - Employed'!L90+'C. Schedule 1B -Contracted'!L90+'C. Schedule 1C - Related Entity'!L90</f>
        <v>0</v>
      </c>
      <c r="M90" s="65">
        <f>'C. Schedule 1A - Employed'!M90+'C. Schedule 1B -Contracted'!M90+'C. Schedule 1C - Related Entity'!M90</f>
        <v>0</v>
      </c>
      <c r="N90" s="65">
        <f>'C. Schedule 1A - Employed'!N90+'C. Schedule 1B -Contracted'!N90+'C. Schedule 1C - Related Entity'!N90</f>
        <v>0</v>
      </c>
      <c r="O90" s="263">
        <f>'C. Schedule 1A - Employed'!O90</f>
        <v>0</v>
      </c>
      <c r="P90" s="264">
        <f>SUMIFS('C. Schedule 1A - Employed'!P:P,'C. Schedule 1A - Employed'!$D:$D,$D90)</f>
        <v>0</v>
      </c>
      <c r="Q90" s="264">
        <f>SUMIFS('C. Schedule 1B -Contracted'!O:O,'C. Schedule 1B -Contracted'!$D:$D,$D90)+SUMIFS('C. Schedule 1C - Related Entity'!O:O,'C. Schedule 1C - Related Entity'!$D:$D,$D90)</f>
        <v>0</v>
      </c>
      <c r="R90" s="264">
        <f>SUMIFS('C. Schedule 1A - Employed'!Q:Q,'C. Schedule 1A - Employed'!$D:$D,$D90)+SUMIFS('C. Schedule 1B -Contracted'!P:P,'C. Schedule 1B -Contracted'!$D:$D,$D90)+SUMIFS('C. Schedule 1C - Related Entity'!P:P,'C. Schedule 1C - Related Entity'!$D:$D,$D90)</f>
        <v>0</v>
      </c>
      <c r="S90" s="265">
        <f>SUMIFS('C. Schedule 1B -Contracted'!Q:Q,'C. Schedule 1B -Contracted'!$D:$D,$D90)+SUMIFS('C. Schedule 1C - Related Entity'!Q:Q,'C. Schedule 1C - Related Entity'!$D:$D,$D90)</f>
        <v>0</v>
      </c>
      <c r="T90" s="267">
        <f t="shared" si="2"/>
        <v>0</v>
      </c>
      <c r="U90" s="34"/>
      <c r="V90" s="1"/>
      <c r="W90" s="47"/>
      <c r="X90" s="44"/>
      <c r="Y90" s="44"/>
      <c r="Z90" s="44"/>
      <c r="AA90" s="44"/>
      <c r="AB90" s="44"/>
      <c r="AC90" s="44"/>
      <c r="AD90" s="44"/>
      <c r="AE90" s="44"/>
      <c r="AF90" s="44"/>
      <c r="AG90" s="44"/>
      <c r="AH90" s="45"/>
      <c r="AI90" s="45"/>
      <c r="AJ90" s="45"/>
      <c r="AK90" s="45"/>
      <c r="AL90" s="45"/>
      <c r="AM90" s="1"/>
      <c r="AN90" s="47"/>
      <c r="AO90" s="44"/>
      <c r="AP90" s="44"/>
      <c r="AQ90" s="44"/>
      <c r="AR90" s="44"/>
      <c r="AS90" s="44"/>
      <c r="AT90" s="44"/>
      <c r="AU90" s="44"/>
      <c r="AV90" s="44"/>
      <c r="AW90" s="45"/>
      <c r="AX90" s="45"/>
      <c r="AY90" s="45"/>
      <c r="AZ90" s="45"/>
      <c r="BA90" s="45"/>
      <c r="BB90" s="45"/>
      <c r="BC90" s="47"/>
      <c r="BD90" s="44"/>
      <c r="BE90" s="44"/>
      <c r="BF90" s="44"/>
      <c r="BG90" s="44"/>
      <c r="BH90" s="44"/>
      <c r="BI90" s="44"/>
      <c r="BJ90" s="44"/>
      <c r="BK90" s="44"/>
      <c r="BL90" s="44"/>
      <c r="BM90" s="44"/>
      <c r="BN90" s="34"/>
      <c r="BO90" s="34"/>
      <c r="BP90" s="34"/>
    </row>
    <row r="91" spans="2:68">
      <c r="B91" s="3">
        <f>'G. MGMA Specialty List'!A89</f>
        <v>84</v>
      </c>
      <c r="C91" s="3" t="str">
        <f>'G. MGMA Specialty List'!B89</f>
        <v>NS</v>
      </c>
      <c r="D91" s="74" t="str">
        <f>'G. MGMA Specialty List'!D89</f>
        <v>Radiology: Diagnostic</v>
      </c>
      <c r="E91" s="65">
        <f>'C. Schedule 1A - Employed'!E91+'C. Schedule 1B -Contracted'!E91+'C. Schedule 1C - Related Entity'!E91</f>
        <v>0</v>
      </c>
      <c r="F91" s="65">
        <f>'C. Schedule 1A - Employed'!F91+'C. Schedule 1B -Contracted'!F91+'C. Schedule 1C - Related Entity'!F91</f>
        <v>0</v>
      </c>
      <c r="G91" s="65">
        <f>'C. Schedule 1A - Employed'!G91+'C. Schedule 1B -Contracted'!G91+'C. Schedule 1C - Related Entity'!G91</f>
        <v>0</v>
      </c>
      <c r="H91" s="65">
        <f>'C. Schedule 1A - Employed'!H91+'C. Schedule 1B -Contracted'!H91+'C. Schedule 1C - Related Entity'!H91</f>
        <v>0</v>
      </c>
      <c r="I91" s="65">
        <f>'C. Schedule 1A - Employed'!I91+'C. Schedule 1B -Contracted'!I91+'C. Schedule 1C - Related Entity'!I91</f>
        <v>0</v>
      </c>
      <c r="J91" s="65">
        <f>'C. Schedule 1A - Employed'!J91+'C. Schedule 1B -Contracted'!J91+'C. Schedule 1C - Related Entity'!J91</f>
        <v>0</v>
      </c>
      <c r="K91" s="65">
        <f>'C. Schedule 1A - Employed'!K91+'C. Schedule 1B -Contracted'!K91+'C. Schedule 1C - Related Entity'!K91</f>
        <v>0</v>
      </c>
      <c r="L91" s="65">
        <f>'C. Schedule 1A - Employed'!L91+'C. Schedule 1B -Contracted'!L91+'C. Schedule 1C - Related Entity'!L91</f>
        <v>0</v>
      </c>
      <c r="M91" s="65">
        <f>'C. Schedule 1A - Employed'!M91+'C. Schedule 1B -Contracted'!M91+'C. Schedule 1C - Related Entity'!M91</f>
        <v>0</v>
      </c>
      <c r="N91" s="65">
        <f>'C. Schedule 1A - Employed'!N91+'C. Schedule 1B -Contracted'!N91+'C. Schedule 1C - Related Entity'!N91</f>
        <v>0</v>
      </c>
      <c r="O91" s="263">
        <f>'C. Schedule 1A - Employed'!O91</f>
        <v>0</v>
      </c>
      <c r="P91" s="264">
        <f>SUMIFS('C. Schedule 1A - Employed'!P:P,'C. Schedule 1A - Employed'!$D:$D,$D91)</f>
        <v>0</v>
      </c>
      <c r="Q91" s="264">
        <f>SUMIFS('C. Schedule 1B -Contracted'!O:O,'C. Schedule 1B -Contracted'!$D:$D,$D91)+SUMIFS('C. Schedule 1C - Related Entity'!O:O,'C. Schedule 1C - Related Entity'!$D:$D,$D91)</f>
        <v>0</v>
      </c>
      <c r="R91" s="264">
        <f>SUMIFS('C. Schedule 1A - Employed'!Q:Q,'C. Schedule 1A - Employed'!$D:$D,$D91)+SUMIFS('C. Schedule 1B -Contracted'!P:P,'C. Schedule 1B -Contracted'!$D:$D,$D91)+SUMIFS('C. Schedule 1C - Related Entity'!P:P,'C. Schedule 1C - Related Entity'!$D:$D,$D91)</f>
        <v>0</v>
      </c>
      <c r="S91" s="265">
        <f>SUMIFS('C. Schedule 1B -Contracted'!Q:Q,'C. Schedule 1B -Contracted'!$D:$D,$D91)+SUMIFS('C. Schedule 1C - Related Entity'!Q:Q,'C. Schedule 1C - Related Entity'!$D:$D,$D91)</f>
        <v>0</v>
      </c>
      <c r="T91" s="267">
        <f t="shared" si="2"/>
        <v>0</v>
      </c>
      <c r="U91" s="34"/>
      <c r="V91" s="1"/>
      <c r="W91" s="47"/>
      <c r="X91" s="44"/>
      <c r="Y91" s="44"/>
      <c r="Z91" s="44"/>
      <c r="AA91" s="44"/>
      <c r="AB91" s="44"/>
      <c r="AC91" s="44"/>
      <c r="AD91" s="44"/>
      <c r="AE91" s="44"/>
      <c r="AF91" s="44"/>
      <c r="AG91" s="44"/>
      <c r="AH91" s="45"/>
      <c r="AI91" s="45"/>
      <c r="AJ91" s="45"/>
      <c r="AK91" s="45"/>
      <c r="AL91" s="45"/>
      <c r="AM91" s="1"/>
      <c r="AN91" s="47"/>
      <c r="AO91" s="44"/>
      <c r="AP91" s="44"/>
      <c r="AQ91" s="44"/>
      <c r="AR91" s="44"/>
      <c r="AS91" s="44"/>
      <c r="AT91" s="44"/>
      <c r="AU91" s="44"/>
      <c r="AV91" s="44"/>
      <c r="AW91" s="45"/>
      <c r="AX91" s="45"/>
      <c r="AY91" s="45"/>
      <c r="AZ91" s="45"/>
      <c r="BA91" s="45"/>
      <c r="BB91" s="45"/>
      <c r="BC91" s="47"/>
      <c r="BD91" s="44"/>
      <c r="BE91" s="44"/>
      <c r="BF91" s="44"/>
      <c r="BG91" s="44"/>
      <c r="BH91" s="44"/>
      <c r="BI91" s="44"/>
      <c r="BJ91" s="44"/>
      <c r="BK91" s="44"/>
      <c r="BL91" s="44"/>
      <c r="BM91" s="44"/>
      <c r="BN91" s="34"/>
      <c r="BO91" s="34"/>
      <c r="BP91" s="34"/>
    </row>
    <row r="92" spans="2:68">
      <c r="B92" s="3">
        <f>'G. MGMA Specialty List'!A90</f>
        <v>85</v>
      </c>
      <c r="C92" s="3" t="str">
        <f>'G. MGMA Specialty List'!B90</f>
        <v>NS</v>
      </c>
      <c r="D92" s="74" t="str">
        <f>'G. MGMA Specialty List'!D90</f>
        <v>Radiology: Interventional</v>
      </c>
      <c r="E92" s="65">
        <f>'C. Schedule 1A - Employed'!E92+'C. Schedule 1B -Contracted'!E92+'C. Schedule 1C - Related Entity'!E92</f>
        <v>0</v>
      </c>
      <c r="F92" s="65">
        <f>'C. Schedule 1A - Employed'!F92+'C. Schedule 1B -Contracted'!F92+'C. Schedule 1C - Related Entity'!F92</f>
        <v>0</v>
      </c>
      <c r="G92" s="65">
        <f>'C. Schedule 1A - Employed'!G92+'C. Schedule 1B -Contracted'!G92+'C. Schedule 1C - Related Entity'!G92</f>
        <v>0</v>
      </c>
      <c r="H92" s="65">
        <f>'C. Schedule 1A - Employed'!H92+'C. Schedule 1B -Contracted'!H92+'C. Schedule 1C - Related Entity'!H92</f>
        <v>0</v>
      </c>
      <c r="I92" s="65">
        <f>'C. Schedule 1A - Employed'!I92+'C. Schedule 1B -Contracted'!I92+'C. Schedule 1C - Related Entity'!I92</f>
        <v>0</v>
      </c>
      <c r="J92" s="65">
        <f>'C. Schedule 1A - Employed'!J92+'C. Schedule 1B -Contracted'!J92+'C. Schedule 1C - Related Entity'!J92</f>
        <v>0</v>
      </c>
      <c r="K92" s="65">
        <f>'C. Schedule 1A - Employed'!K92+'C. Schedule 1B -Contracted'!K92+'C. Schedule 1C - Related Entity'!K92</f>
        <v>0</v>
      </c>
      <c r="L92" s="65">
        <f>'C. Schedule 1A - Employed'!L92+'C. Schedule 1B -Contracted'!L92+'C. Schedule 1C - Related Entity'!L92</f>
        <v>0</v>
      </c>
      <c r="M92" s="65">
        <f>'C. Schedule 1A - Employed'!M92+'C. Schedule 1B -Contracted'!M92+'C. Schedule 1C - Related Entity'!M92</f>
        <v>0</v>
      </c>
      <c r="N92" s="65">
        <f>'C. Schedule 1A - Employed'!N92+'C. Schedule 1B -Contracted'!N92+'C. Schedule 1C - Related Entity'!N92</f>
        <v>0</v>
      </c>
      <c r="O92" s="263">
        <f>'C. Schedule 1A - Employed'!O92</f>
        <v>0</v>
      </c>
      <c r="P92" s="264">
        <f>SUMIFS('C. Schedule 1A - Employed'!P:P,'C. Schedule 1A - Employed'!$D:$D,$D92)</f>
        <v>0</v>
      </c>
      <c r="Q92" s="264">
        <f>SUMIFS('C. Schedule 1B -Contracted'!O:O,'C. Schedule 1B -Contracted'!$D:$D,$D92)+SUMIFS('C. Schedule 1C - Related Entity'!O:O,'C. Schedule 1C - Related Entity'!$D:$D,$D92)</f>
        <v>0</v>
      </c>
      <c r="R92" s="264">
        <f>SUMIFS('C. Schedule 1A - Employed'!Q:Q,'C. Schedule 1A - Employed'!$D:$D,$D92)+SUMIFS('C. Schedule 1B -Contracted'!P:P,'C. Schedule 1B -Contracted'!$D:$D,$D92)+SUMIFS('C. Schedule 1C - Related Entity'!P:P,'C. Schedule 1C - Related Entity'!$D:$D,$D92)</f>
        <v>0</v>
      </c>
      <c r="S92" s="265">
        <f>SUMIFS('C. Schedule 1B -Contracted'!Q:Q,'C. Schedule 1B -Contracted'!$D:$D,$D92)+SUMIFS('C. Schedule 1C - Related Entity'!Q:Q,'C. Schedule 1C - Related Entity'!$D:$D,$D92)</f>
        <v>0</v>
      </c>
      <c r="T92" s="267">
        <f t="shared" si="2"/>
        <v>0</v>
      </c>
      <c r="U92" s="34"/>
      <c r="V92" s="1"/>
      <c r="W92" s="47"/>
      <c r="X92" s="44"/>
      <c r="Y92" s="44"/>
      <c r="Z92" s="44"/>
      <c r="AA92" s="44"/>
      <c r="AB92" s="44"/>
      <c r="AC92" s="44"/>
      <c r="AD92" s="44"/>
      <c r="AE92" s="44"/>
      <c r="AF92" s="44"/>
      <c r="AG92" s="44"/>
      <c r="AH92" s="45"/>
      <c r="AI92" s="45"/>
      <c r="AJ92" s="45"/>
      <c r="AK92" s="45"/>
      <c r="AL92" s="45"/>
      <c r="AM92" s="1"/>
      <c r="AN92" s="47"/>
      <c r="AO92" s="44"/>
      <c r="AP92" s="44"/>
      <c r="AQ92" s="44"/>
      <c r="AR92" s="44"/>
      <c r="AS92" s="44"/>
      <c r="AT92" s="44"/>
      <c r="AU92" s="44"/>
      <c r="AV92" s="44"/>
      <c r="AW92" s="45"/>
      <c r="AX92" s="45"/>
      <c r="AY92" s="45"/>
      <c r="AZ92" s="45"/>
      <c r="BA92" s="45"/>
      <c r="BB92" s="45"/>
      <c r="BC92" s="47"/>
      <c r="BD92" s="44"/>
      <c r="BE92" s="44"/>
      <c r="BF92" s="44"/>
      <c r="BG92" s="44"/>
      <c r="BH92" s="44"/>
      <c r="BI92" s="44"/>
      <c r="BJ92" s="44"/>
      <c r="BK92" s="44"/>
      <c r="BL92" s="44"/>
      <c r="BM92" s="44"/>
      <c r="BN92" s="34"/>
      <c r="BO92" s="34"/>
      <c r="BP92" s="34"/>
    </row>
    <row r="93" spans="2:68">
      <c r="B93" s="3">
        <f>'G. MGMA Specialty List'!A91</f>
        <v>86</v>
      </c>
      <c r="C93" s="3" t="str">
        <f>'G. MGMA Specialty List'!B91</f>
        <v>NS</v>
      </c>
      <c r="D93" s="74" t="str">
        <f>'G. MGMA Specialty List'!D91</f>
        <v>Radiology: Neurological</v>
      </c>
      <c r="E93" s="65">
        <f>'C. Schedule 1A - Employed'!E93+'C. Schedule 1B -Contracted'!E93+'C. Schedule 1C - Related Entity'!E93</f>
        <v>0</v>
      </c>
      <c r="F93" s="65">
        <f>'C. Schedule 1A - Employed'!F93+'C. Schedule 1B -Contracted'!F93+'C. Schedule 1C - Related Entity'!F93</f>
        <v>0</v>
      </c>
      <c r="G93" s="65">
        <f>'C. Schedule 1A - Employed'!G93+'C. Schedule 1B -Contracted'!G93+'C. Schedule 1C - Related Entity'!G93</f>
        <v>0</v>
      </c>
      <c r="H93" s="65">
        <f>'C. Schedule 1A - Employed'!H93+'C. Schedule 1B -Contracted'!H93+'C. Schedule 1C - Related Entity'!H93</f>
        <v>0</v>
      </c>
      <c r="I93" s="65">
        <f>'C. Schedule 1A - Employed'!I93+'C. Schedule 1B -Contracted'!I93+'C. Schedule 1C - Related Entity'!I93</f>
        <v>0</v>
      </c>
      <c r="J93" s="65">
        <f>'C. Schedule 1A - Employed'!J93+'C. Schedule 1B -Contracted'!J93+'C. Schedule 1C - Related Entity'!J93</f>
        <v>0</v>
      </c>
      <c r="K93" s="65">
        <f>'C. Schedule 1A - Employed'!K93+'C. Schedule 1B -Contracted'!K93+'C. Schedule 1C - Related Entity'!K93</f>
        <v>0</v>
      </c>
      <c r="L93" s="65">
        <f>'C. Schedule 1A - Employed'!L93+'C. Schedule 1B -Contracted'!L93+'C. Schedule 1C - Related Entity'!L93</f>
        <v>0</v>
      </c>
      <c r="M93" s="65">
        <f>'C. Schedule 1A - Employed'!M93+'C. Schedule 1B -Contracted'!M93+'C. Schedule 1C - Related Entity'!M93</f>
        <v>0</v>
      </c>
      <c r="N93" s="65">
        <f>'C. Schedule 1A - Employed'!N93+'C. Schedule 1B -Contracted'!N93+'C. Schedule 1C - Related Entity'!N93</f>
        <v>0</v>
      </c>
      <c r="O93" s="263">
        <f>'C. Schedule 1A - Employed'!O93</f>
        <v>0</v>
      </c>
      <c r="P93" s="264">
        <f>SUMIFS('C. Schedule 1A - Employed'!P:P,'C. Schedule 1A - Employed'!$D:$D,$D93)</f>
        <v>0</v>
      </c>
      <c r="Q93" s="264">
        <f>SUMIFS('C. Schedule 1B -Contracted'!O:O,'C. Schedule 1B -Contracted'!$D:$D,$D93)+SUMIFS('C. Schedule 1C - Related Entity'!O:O,'C. Schedule 1C - Related Entity'!$D:$D,$D93)</f>
        <v>0</v>
      </c>
      <c r="R93" s="264">
        <f>SUMIFS('C. Schedule 1A - Employed'!Q:Q,'C. Schedule 1A - Employed'!$D:$D,$D93)+SUMIFS('C. Schedule 1B -Contracted'!P:P,'C. Schedule 1B -Contracted'!$D:$D,$D93)+SUMIFS('C. Schedule 1C - Related Entity'!P:P,'C. Schedule 1C - Related Entity'!$D:$D,$D93)</f>
        <v>0</v>
      </c>
      <c r="S93" s="265">
        <f>SUMIFS('C. Schedule 1B -Contracted'!Q:Q,'C. Schedule 1B -Contracted'!$D:$D,$D93)+SUMIFS('C. Schedule 1C - Related Entity'!Q:Q,'C. Schedule 1C - Related Entity'!$D:$D,$D93)</f>
        <v>0</v>
      </c>
      <c r="T93" s="267">
        <f t="shared" si="2"/>
        <v>0</v>
      </c>
      <c r="U93" s="34"/>
      <c r="V93" s="1"/>
      <c r="W93" s="47"/>
      <c r="X93" s="44"/>
      <c r="Y93" s="44"/>
      <c r="Z93" s="44"/>
      <c r="AA93" s="44"/>
      <c r="AB93" s="44"/>
      <c r="AC93" s="44"/>
      <c r="AD93" s="44"/>
      <c r="AE93" s="44"/>
      <c r="AF93" s="44"/>
      <c r="AG93" s="44"/>
      <c r="AH93" s="45"/>
      <c r="AI93" s="45"/>
      <c r="AJ93" s="45"/>
      <c r="AK93" s="45"/>
      <c r="AL93" s="45"/>
      <c r="AM93" s="1"/>
      <c r="AN93" s="47"/>
      <c r="AO93" s="44"/>
      <c r="AP93" s="44"/>
      <c r="AQ93" s="44"/>
      <c r="AR93" s="44"/>
      <c r="AS93" s="44"/>
      <c r="AT93" s="44"/>
      <c r="AU93" s="44"/>
      <c r="AV93" s="44"/>
      <c r="AW93" s="45"/>
      <c r="AX93" s="45"/>
      <c r="AY93" s="45"/>
      <c r="AZ93" s="45"/>
      <c r="BA93" s="45"/>
      <c r="BB93" s="45"/>
      <c r="BC93" s="47"/>
      <c r="BD93" s="44"/>
      <c r="BE93" s="44"/>
      <c r="BF93" s="44"/>
      <c r="BG93" s="44"/>
      <c r="BH93" s="44"/>
      <c r="BI93" s="44"/>
      <c r="BJ93" s="44"/>
      <c r="BK93" s="44"/>
      <c r="BL93" s="44"/>
      <c r="BM93" s="44"/>
      <c r="BN93" s="34"/>
      <c r="BO93" s="34"/>
      <c r="BP93" s="34"/>
    </row>
    <row r="94" spans="2:68">
      <c r="B94" s="3">
        <f>'G. MGMA Specialty List'!A92</f>
        <v>87</v>
      </c>
      <c r="C94" s="3" t="str">
        <f>'G. MGMA Specialty List'!B92</f>
        <v>NS</v>
      </c>
      <c r="D94" s="74" t="str">
        <f>'G. MGMA Specialty List'!D92</f>
        <v>Radiology: Nuclear Medicine</v>
      </c>
      <c r="E94" s="65">
        <f>'C. Schedule 1A - Employed'!E94+'C. Schedule 1B -Contracted'!E94+'C. Schedule 1C - Related Entity'!E94</f>
        <v>0</v>
      </c>
      <c r="F94" s="65">
        <f>'C. Schedule 1A - Employed'!F94+'C. Schedule 1B -Contracted'!F94+'C. Schedule 1C - Related Entity'!F94</f>
        <v>0</v>
      </c>
      <c r="G94" s="65">
        <f>'C. Schedule 1A - Employed'!G94+'C. Schedule 1B -Contracted'!G94+'C. Schedule 1C - Related Entity'!G94</f>
        <v>0</v>
      </c>
      <c r="H94" s="65">
        <f>'C. Schedule 1A - Employed'!H94+'C. Schedule 1B -Contracted'!H94+'C. Schedule 1C - Related Entity'!H94</f>
        <v>0</v>
      </c>
      <c r="I94" s="65">
        <f>'C. Schedule 1A - Employed'!I94+'C. Schedule 1B -Contracted'!I94+'C. Schedule 1C - Related Entity'!I94</f>
        <v>0</v>
      </c>
      <c r="J94" s="65">
        <f>'C. Schedule 1A - Employed'!J94+'C. Schedule 1B -Contracted'!J94+'C. Schedule 1C - Related Entity'!J94</f>
        <v>0</v>
      </c>
      <c r="K94" s="65">
        <f>'C. Schedule 1A - Employed'!K94+'C. Schedule 1B -Contracted'!K94+'C. Schedule 1C - Related Entity'!K94</f>
        <v>0</v>
      </c>
      <c r="L94" s="65">
        <f>'C. Schedule 1A - Employed'!L94+'C. Schedule 1B -Contracted'!L94+'C. Schedule 1C - Related Entity'!L94</f>
        <v>0</v>
      </c>
      <c r="M94" s="65">
        <f>'C. Schedule 1A - Employed'!M94+'C. Schedule 1B -Contracted'!M94+'C. Schedule 1C - Related Entity'!M94</f>
        <v>0</v>
      </c>
      <c r="N94" s="65">
        <f>'C. Schedule 1A - Employed'!N94+'C. Schedule 1B -Contracted'!N94+'C. Schedule 1C - Related Entity'!N94</f>
        <v>0</v>
      </c>
      <c r="O94" s="263">
        <f>'C. Schedule 1A - Employed'!O94</f>
        <v>0</v>
      </c>
      <c r="P94" s="264">
        <f>SUMIFS('C. Schedule 1A - Employed'!P:P,'C. Schedule 1A - Employed'!$D:$D,$D94)</f>
        <v>0</v>
      </c>
      <c r="Q94" s="264">
        <f>SUMIFS('C. Schedule 1B -Contracted'!O:O,'C. Schedule 1B -Contracted'!$D:$D,$D94)+SUMIFS('C. Schedule 1C - Related Entity'!O:O,'C. Schedule 1C - Related Entity'!$D:$D,$D94)</f>
        <v>0</v>
      </c>
      <c r="R94" s="264">
        <f>SUMIFS('C. Schedule 1A - Employed'!Q:Q,'C. Schedule 1A - Employed'!$D:$D,$D94)+SUMIFS('C. Schedule 1B -Contracted'!P:P,'C. Schedule 1B -Contracted'!$D:$D,$D94)+SUMIFS('C. Schedule 1C - Related Entity'!P:P,'C. Schedule 1C - Related Entity'!$D:$D,$D94)</f>
        <v>0</v>
      </c>
      <c r="S94" s="265">
        <f>SUMIFS('C. Schedule 1B -Contracted'!Q:Q,'C. Schedule 1B -Contracted'!$D:$D,$D94)+SUMIFS('C. Schedule 1C - Related Entity'!Q:Q,'C. Schedule 1C - Related Entity'!$D:$D,$D94)</f>
        <v>0</v>
      </c>
      <c r="T94" s="267">
        <f t="shared" si="2"/>
        <v>0</v>
      </c>
      <c r="U94" s="34"/>
      <c r="V94" s="1"/>
      <c r="W94" s="47"/>
      <c r="X94" s="44"/>
      <c r="Y94" s="44"/>
      <c r="Z94" s="44"/>
      <c r="AA94" s="44"/>
      <c r="AB94" s="44"/>
      <c r="AC94" s="44"/>
      <c r="AD94" s="44"/>
      <c r="AE94" s="44"/>
      <c r="AF94" s="44"/>
      <c r="AG94" s="44"/>
      <c r="AH94" s="45"/>
      <c r="AI94" s="45"/>
      <c r="AJ94" s="45"/>
      <c r="AK94" s="45"/>
      <c r="AL94" s="45"/>
      <c r="AM94" s="1"/>
      <c r="AN94" s="47"/>
      <c r="AO94" s="44"/>
      <c r="AP94" s="44"/>
      <c r="AQ94" s="44"/>
      <c r="AR94" s="44"/>
      <c r="AS94" s="44"/>
      <c r="AT94" s="44"/>
      <c r="AU94" s="44"/>
      <c r="AV94" s="44"/>
      <c r="AW94" s="45"/>
      <c r="AX94" s="45"/>
      <c r="AY94" s="45"/>
      <c r="AZ94" s="45"/>
      <c r="BA94" s="45"/>
      <c r="BB94" s="45"/>
      <c r="BC94" s="47"/>
      <c r="BD94" s="44"/>
      <c r="BE94" s="44"/>
      <c r="BF94" s="44"/>
      <c r="BG94" s="44"/>
      <c r="BH94" s="44"/>
      <c r="BI94" s="44"/>
      <c r="BJ94" s="44"/>
      <c r="BK94" s="44"/>
      <c r="BL94" s="44"/>
      <c r="BM94" s="44"/>
      <c r="BN94" s="34"/>
      <c r="BO94" s="34"/>
      <c r="BP94" s="34"/>
    </row>
    <row r="95" spans="2:68">
      <c r="B95" s="3">
        <f>'G. MGMA Specialty List'!A93</f>
        <v>88</v>
      </c>
      <c r="C95" s="3" t="str">
        <f>'G. MGMA Specialty List'!B93</f>
        <v>NS</v>
      </c>
      <c r="D95" s="74" t="str">
        <f>'G. MGMA Specialty List'!D93</f>
        <v>Rheumatology</v>
      </c>
      <c r="E95" s="65">
        <f>'C. Schedule 1A - Employed'!E95+'C. Schedule 1B -Contracted'!E95+'C. Schedule 1C - Related Entity'!E95</f>
        <v>0</v>
      </c>
      <c r="F95" s="65">
        <f>'C. Schedule 1A - Employed'!F95+'C. Schedule 1B -Contracted'!F95+'C. Schedule 1C - Related Entity'!F95</f>
        <v>0</v>
      </c>
      <c r="G95" s="65">
        <f>'C. Schedule 1A - Employed'!G95+'C. Schedule 1B -Contracted'!G95+'C. Schedule 1C - Related Entity'!G95</f>
        <v>0</v>
      </c>
      <c r="H95" s="65">
        <f>'C. Schedule 1A - Employed'!H95+'C. Schedule 1B -Contracted'!H95+'C. Schedule 1C - Related Entity'!H95</f>
        <v>0</v>
      </c>
      <c r="I95" s="65">
        <f>'C. Schedule 1A - Employed'!I95+'C. Schedule 1B -Contracted'!I95+'C. Schedule 1C - Related Entity'!I95</f>
        <v>0</v>
      </c>
      <c r="J95" s="65">
        <f>'C. Schedule 1A - Employed'!J95+'C. Schedule 1B -Contracted'!J95+'C. Schedule 1C - Related Entity'!J95</f>
        <v>0</v>
      </c>
      <c r="K95" s="65">
        <f>'C. Schedule 1A - Employed'!K95+'C. Schedule 1B -Contracted'!K95+'C. Schedule 1C - Related Entity'!K95</f>
        <v>0</v>
      </c>
      <c r="L95" s="65">
        <f>'C. Schedule 1A - Employed'!L95+'C. Schedule 1B -Contracted'!L95+'C. Schedule 1C - Related Entity'!L95</f>
        <v>0</v>
      </c>
      <c r="M95" s="65">
        <f>'C. Schedule 1A - Employed'!M95+'C. Schedule 1B -Contracted'!M95+'C. Schedule 1C - Related Entity'!M95</f>
        <v>0</v>
      </c>
      <c r="N95" s="65">
        <f>'C. Schedule 1A - Employed'!N95+'C. Schedule 1B -Contracted'!N95+'C. Schedule 1C - Related Entity'!N95</f>
        <v>0</v>
      </c>
      <c r="O95" s="263">
        <f>'C. Schedule 1A - Employed'!O95</f>
        <v>0</v>
      </c>
      <c r="P95" s="264">
        <f>SUMIFS('C. Schedule 1A - Employed'!P:P,'C. Schedule 1A - Employed'!$D:$D,$D95)</f>
        <v>0</v>
      </c>
      <c r="Q95" s="264">
        <f>SUMIFS('C. Schedule 1B -Contracted'!O:O,'C. Schedule 1B -Contracted'!$D:$D,$D95)+SUMIFS('C. Schedule 1C - Related Entity'!O:O,'C. Schedule 1C - Related Entity'!$D:$D,$D95)</f>
        <v>0</v>
      </c>
      <c r="R95" s="264">
        <f>SUMIFS('C. Schedule 1A - Employed'!Q:Q,'C. Schedule 1A - Employed'!$D:$D,$D95)+SUMIFS('C. Schedule 1B -Contracted'!P:P,'C. Schedule 1B -Contracted'!$D:$D,$D95)+SUMIFS('C. Schedule 1C - Related Entity'!P:P,'C. Schedule 1C - Related Entity'!$D:$D,$D95)</f>
        <v>0</v>
      </c>
      <c r="S95" s="265">
        <f>SUMIFS('C. Schedule 1B -Contracted'!Q:Q,'C. Schedule 1B -Contracted'!$D:$D,$D95)+SUMIFS('C. Schedule 1C - Related Entity'!Q:Q,'C. Schedule 1C - Related Entity'!$D:$D,$D95)</f>
        <v>0</v>
      </c>
      <c r="T95" s="267">
        <f t="shared" si="2"/>
        <v>0</v>
      </c>
      <c r="U95" s="34"/>
      <c r="V95" s="1"/>
      <c r="W95" s="47"/>
      <c r="X95" s="44"/>
      <c r="Y95" s="44"/>
      <c r="Z95" s="44"/>
      <c r="AA95" s="44"/>
      <c r="AB95" s="44"/>
      <c r="AC95" s="44"/>
      <c r="AD95" s="44"/>
      <c r="AE95" s="44"/>
      <c r="AF95" s="44"/>
      <c r="AG95" s="44"/>
      <c r="AH95" s="45"/>
      <c r="AI95" s="45"/>
      <c r="AJ95" s="45"/>
      <c r="AK95" s="45"/>
      <c r="AL95" s="45"/>
      <c r="AM95" s="1"/>
      <c r="AN95" s="47"/>
      <c r="AO95" s="44"/>
      <c r="AP95" s="44"/>
      <c r="AQ95" s="44"/>
      <c r="AR95" s="44"/>
      <c r="AS95" s="44"/>
      <c r="AT95" s="44"/>
      <c r="AU95" s="44"/>
      <c r="AV95" s="44"/>
      <c r="AW95" s="45"/>
      <c r="AX95" s="45"/>
      <c r="AY95" s="45"/>
      <c r="AZ95" s="45"/>
      <c r="BA95" s="45"/>
      <c r="BB95" s="45"/>
      <c r="BC95" s="47"/>
      <c r="BD95" s="44"/>
      <c r="BE95" s="44"/>
      <c r="BF95" s="44"/>
      <c r="BG95" s="44"/>
      <c r="BH95" s="44"/>
      <c r="BI95" s="44"/>
      <c r="BJ95" s="44"/>
      <c r="BK95" s="44"/>
      <c r="BL95" s="44"/>
      <c r="BM95" s="44"/>
      <c r="BN95" s="34"/>
      <c r="BO95" s="34"/>
      <c r="BP95" s="34"/>
    </row>
    <row r="96" spans="2:68">
      <c r="B96" s="3">
        <f>'G. MGMA Specialty List'!A94</f>
        <v>89</v>
      </c>
      <c r="C96" s="3" t="str">
        <f>'G. MGMA Specialty List'!B94</f>
        <v>NS</v>
      </c>
      <c r="D96" s="74" t="str">
        <f>'G. MGMA Specialty List'!D94</f>
        <v>Sleep Medicine</v>
      </c>
      <c r="E96" s="65">
        <f>'C. Schedule 1A - Employed'!E96+'C. Schedule 1B -Contracted'!E96+'C. Schedule 1C - Related Entity'!E96</f>
        <v>0</v>
      </c>
      <c r="F96" s="65">
        <f>'C. Schedule 1A - Employed'!F96+'C. Schedule 1B -Contracted'!F96+'C. Schedule 1C - Related Entity'!F96</f>
        <v>0</v>
      </c>
      <c r="G96" s="65">
        <f>'C. Schedule 1A - Employed'!G96+'C. Schedule 1B -Contracted'!G96+'C. Schedule 1C - Related Entity'!G96</f>
        <v>0</v>
      </c>
      <c r="H96" s="65">
        <f>'C. Schedule 1A - Employed'!H96+'C. Schedule 1B -Contracted'!H96+'C. Schedule 1C - Related Entity'!H96</f>
        <v>0</v>
      </c>
      <c r="I96" s="65">
        <f>'C. Schedule 1A - Employed'!I96+'C. Schedule 1B -Contracted'!I96+'C. Schedule 1C - Related Entity'!I96</f>
        <v>0</v>
      </c>
      <c r="J96" s="65">
        <f>'C. Schedule 1A - Employed'!J96+'C. Schedule 1B -Contracted'!J96+'C. Schedule 1C - Related Entity'!J96</f>
        <v>0</v>
      </c>
      <c r="K96" s="65">
        <f>'C. Schedule 1A - Employed'!K96+'C. Schedule 1B -Contracted'!K96+'C. Schedule 1C - Related Entity'!K96</f>
        <v>0</v>
      </c>
      <c r="L96" s="65">
        <f>'C. Schedule 1A - Employed'!L96+'C. Schedule 1B -Contracted'!L96+'C. Schedule 1C - Related Entity'!L96</f>
        <v>0</v>
      </c>
      <c r="M96" s="65">
        <f>'C. Schedule 1A - Employed'!M96+'C. Schedule 1B -Contracted'!M96+'C. Schedule 1C - Related Entity'!M96</f>
        <v>0</v>
      </c>
      <c r="N96" s="65">
        <f>'C. Schedule 1A - Employed'!N96+'C. Schedule 1B -Contracted'!N96+'C. Schedule 1C - Related Entity'!N96</f>
        <v>0</v>
      </c>
      <c r="O96" s="263">
        <f>'C. Schedule 1A - Employed'!O96</f>
        <v>0</v>
      </c>
      <c r="P96" s="264">
        <f>SUMIFS('C. Schedule 1A - Employed'!P:P,'C. Schedule 1A - Employed'!$D:$D,$D96)</f>
        <v>0</v>
      </c>
      <c r="Q96" s="264">
        <f>SUMIFS('C. Schedule 1B -Contracted'!O:O,'C. Schedule 1B -Contracted'!$D:$D,$D96)+SUMIFS('C. Schedule 1C - Related Entity'!O:O,'C. Schedule 1C - Related Entity'!$D:$D,$D96)</f>
        <v>0</v>
      </c>
      <c r="R96" s="264">
        <f>SUMIFS('C. Schedule 1A - Employed'!Q:Q,'C. Schedule 1A - Employed'!$D:$D,$D96)+SUMIFS('C. Schedule 1B -Contracted'!P:P,'C. Schedule 1B -Contracted'!$D:$D,$D96)+SUMIFS('C. Schedule 1C - Related Entity'!P:P,'C. Schedule 1C - Related Entity'!$D:$D,$D96)</f>
        <v>0</v>
      </c>
      <c r="S96" s="265">
        <f>SUMIFS('C. Schedule 1B -Contracted'!Q:Q,'C. Schedule 1B -Contracted'!$D:$D,$D96)+SUMIFS('C. Schedule 1C - Related Entity'!Q:Q,'C. Schedule 1C - Related Entity'!$D:$D,$D96)</f>
        <v>0</v>
      </c>
      <c r="T96" s="267">
        <f t="shared" si="2"/>
        <v>0</v>
      </c>
      <c r="U96" s="34"/>
      <c r="V96" s="1"/>
      <c r="W96" s="47"/>
      <c r="X96" s="44"/>
      <c r="Y96" s="44"/>
      <c r="Z96" s="44"/>
      <c r="AA96" s="44"/>
      <c r="AB96" s="44"/>
      <c r="AC96" s="44"/>
      <c r="AD96" s="44"/>
      <c r="AE96" s="44"/>
      <c r="AF96" s="44"/>
      <c r="AG96" s="44"/>
      <c r="AH96" s="45"/>
      <c r="AI96" s="45"/>
      <c r="AJ96" s="45"/>
      <c r="AK96" s="45"/>
      <c r="AL96" s="45"/>
      <c r="AM96" s="1"/>
      <c r="AN96" s="47"/>
      <c r="AO96" s="44"/>
      <c r="AP96" s="44"/>
      <c r="AQ96" s="44"/>
      <c r="AR96" s="44"/>
      <c r="AS96" s="44"/>
      <c r="AT96" s="44"/>
      <c r="AU96" s="44"/>
      <c r="AV96" s="44"/>
      <c r="AW96" s="45"/>
      <c r="AX96" s="45"/>
      <c r="AY96" s="45"/>
      <c r="AZ96" s="45"/>
      <c r="BA96" s="45"/>
      <c r="BB96" s="45"/>
      <c r="BC96" s="47"/>
      <c r="BD96" s="44"/>
      <c r="BE96" s="44"/>
      <c r="BF96" s="44"/>
      <c r="BG96" s="44"/>
      <c r="BH96" s="44"/>
      <c r="BI96" s="44"/>
      <c r="BJ96" s="44"/>
      <c r="BK96" s="44"/>
      <c r="BL96" s="44"/>
      <c r="BM96" s="44"/>
      <c r="BN96" s="34"/>
      <c r="BO96" s="34"/>
      <c r="BP96" s="34"/>
    </row>
    <row r="97" spans="2:68">
      <c r="B97" s="3">
        <f>'G. MGMA Specialty List'!A95</f>
        <v>90</v>
      </c>
      <c r="C97" s="3" t="str">
        <f>'G. MGMA Specialty List'!B95</f>
        <v>SS</v>
      </c>
      <c r="D97" s="74" t="str">
        <f>'G. MGMA Specialty List'!D95</f>
        <v>Surgery: Bariatric</v>
      </c>
      <c r="E97" s="65">
        <f>'C. Schedule 1A - Employed'!E97+'C. Schedule 1B -Contracted'!E97+'C. Schedule 1C - Related Entity'!E97</f>
        <v>0</v>
      </c>
      <c r="F97" s="65">
        <f>'C. Schedule 1A - Employed'!F97+'C. Schedule 1B -Contracted'!F97+'C. Schedule 1C - Related Entity'!F97</f>
        <v>0</v>
      </c>
      <c r="G97" s="65">
        <f>'C. Schedule 1A - Employed'!G97+'C. Schedule 1B -Contracted'!G97+'C. Schedule 1C - Related Entity'!G97</f>
        <v>0</v>
      </c>
      <c r="H97" s="65">
        <f>'C. Schedule 1A - Employed'!H97+'C. Schedule 1B -Contracted'!H97+'C. Schedule 1C - Related Entity'!H97</f>
        <v>0</v>
      </c>
      <c r="I97" s="65">
        <f>'C. Schedule 1A - Employed'!I97+'C. Schedule 1B -Contracted'!I97+'C. Schedule 1C - Related Entity'!I97</f>
        <v>0</v>
      </c>
      <c r="J97" s="65">
        <f>'C. Schedule 1A - Employed'!J97+'C. Schedule 1B -Contracted'!J97+'C. Schedule 1C - Related Entity'!J97</f>
        <v>0</v>
      </c>
      <c r="K97" s="65">
        <f>'C. Schedule 1A - Employed'!K97+'C. Schedule 1B -Contracted'!K97+'C. Schedule 1C - Related Entity'!K97</f>
        <v>0</v>
      </c>
      <c r="L97" s="65">
        <f>'C. Schedule 1A - Employed'!L97+'C. Schedule 1B -Contracted'!L97+'C. Schedule 1C - Related Entity'!L97</f>
        <v>0</v>
      </c>
      <c r="M97" s="65">
        <f>'C. Schedule 1A - Employed'!M97+'C. Schedule 1B -Contracted'!M97+'C. Schedule 1C - Related Entity'!M97</f>
        <v>0</v>
      </c>
      <c r="N97" s="65">
        <f>'C. Schedule 1A - Employed'!N97+'C. Schedule 1B -Contracted'!N97+'C. Schedule 1C - Related Entity'!N97</f>
        <v>0</v>
      </c>
      <c r="O97" s="263">
        <f>'C. Schedule 1A - Employed'!O97</f>
        <v>0</v>
      </c>
      <c r="P97" s="264">
        <f>SUMIFS('C. Schedule 1A - Employed'!P:P,'C. Schedule 1A - Employed'!$D:$D,$D97)</f>
        <v>0</v>
      </c>
      <c r="Q97" s="264">
        <f>SUMIFS('C. Schedule 1B -Contracted'!O:O,'C. Schedule 1B -Contracted'!$D:$D,$D97)+SUMIFS('C. Schedule 1C - Related Entity'!O:O,'C. Schedule 1C - Related Entity'!$D:$D,$D97)</f>
        <v>0</v>
      </c>
      <c r="R97" s="264">
        <f>SUMIFS('C. Schedule 1A - Employed'!Q:Q,'C. Schedule 1A - Employed'!$D:$D,$D97)+SUMIFS('C. Schedule 1B -Contracted'!P:P,'C. Schedule 1B -Contracted'!$D:$D,$D97)+SUMIFS('C. Schedule 1C - Related Entity'!P:P,'C. Schedule 1C - Related Entity'!$D:$D,$D97)</f>
        <v>0</v>
      </c>
      <c r="S97" s="265">
        <f>SUMIFS('C. Schedule 1B -Contracted'!Q:Q,'C. Schedule 1B -Contracted'!$D:$D,$D97)+SUMIFS('C. Schedule 1C - Related Entity'!Q:Q,'C. Schedule 1C - Related Entity'!$D:$D,$D97)</f>
        <v>0</v>
      </c>
      <c r="T97" s="267">
        <f t="shared" si="2"/>
        <v>0</v>
      </c>
      <c r="U97" s="34"/>
      <c r="V97" s="1"/>
      <c r="W97" s="47"/>
      <c r="X97" s="44"/>
      <c r="Y97" s="44"/>
      <c r="Z97" s="44"/>
      <c r="AA97" s="44"/>
      <c r="AB97" s="44"/>
      <c r="AC97" s="44"/>
      <c r="AD97" s="44"/>
      <c r="AE97" s="44"/>
      <c r="AF97" s="44"/>
      <c r="AG97" s="44"/>
      <c r="AH97" s="45"/>
      <c r="AI97" s="45"/>
      <c r="AJ97" s="45"/>
      <c r="AK97" s="45"/>
      <c r="AL97" s="45"/>
      <c r="AM97" s="1"/>
      <c r="AN97" s="47"/>
      <c r="AO97" s="44"/>
      <c r="AP97" s="44"/>
      <c r="AQ97" s="44"/>
      <c r="AR97" s="44"/>
      <c r="AS97" s="44"/>
      <c r="AT97" s="44"/>
      <c r="AU97" s="44"/>
      <c r="AV97" s="44"/>
      <c r="AW97" s="45"/>
      <c r="AX97" s="45"/>
      <c r="AY97" s="45"/>
      <c r="AZ97" s="45"/>
      <c r="BA97" s="45"/>
      <c r="BB97" s="45"/>
      <c r="BC97" s="47"/>
      <c r="BD97" s="44"/>
      <c r="BE97" s="44"/>
      <c r="BF97" s="44"/>
      <c r="BG97" s="44"/>
      <c r="BH97" s="44"/>
      <c r="BI97" s="44"/>
      <c r="BJ97" s="44"/>
      <c r="BK97" s="44"/>
      <c r="BL97" s="44"/>
      <c r="BM97" s="44"/>
      <c r="BN97" s="34"/>
      <c r="BO97" s="34"/>
      <c r="BP97" s="34"/>
    </row>
    <row r="98" spans="2:68">
      <c r="B98" s="3">
        <f>'G. MGMA Specialty List'!A96</f>
        <v>91</v>
      </c>
      <c r="C98" s="3" t="str">
        <f>'G. MGMA Specialty List'!B96</f>
        <v>SS</v>
      </c>
      <c r="D98" s="74" t="str">
        <f>'G. MGMA Specialty List'!D96</f>
        <v>Surgery: Breast</v>
      </c>
      <c r="E98" s="65">
        <f>'C. Schedule 1A - Employed'!E98+'C. Schedule 1B -Contracted'!E98+'C. Schedule 1C - Related Entity'!E98</f>
        <v>0</v>
      </c>
      <c r="F98" s="65">
        <f>'C. Schedule 1A - Employed'!F98+'C. Schedule 1B -Contracted'!F98+'C. Schedule 1C - Related Entity'!F98</f>
        <v>0</v>
      </c>
      <c r="G98" s="65">
        <f>'C. Schedule 1A - Employed'!G98+'C. Schedule 1B -Contracted'!G98+'C. Schedule 1C - Related Entity'!G98</f>
        <v>0</v>
      </c>
      <c r="H98" s="65">
        <f>'C. Schedule 1A - Employed'!H98+'C. Schedule 1B -Contracted'!H98+'C. Schedule 1C - Related Entity'!H98</f>
        <v>0</v>
      </c>
      <c r="I98" s="65">
        <f>'C. Schedule 1A - Employed'!I98+'C. Schedule 1B -Contracted'!I98+'C. Schedule 1C - Related Entity'!I98</f>
        <v>0</v>
      </c>
      <c r="J98" s="65">
        <f>'C. Schedule 1A - Employed'!J98+'C. Schedule 1B -Contracted'!J98+'C. Schedule 1C - Related Entity'!J98</f>
        <v>0</v>
      </c>
      <c r="K98" s="65">
        <f>'C. Schedule 1A - Employed'!K98+'C. Schedule 1B -Contracted'!K98+'C. Schedule 1C - Related Entity'!K98</f>
        <v>0</v>
      </c>
      <c r="L98" s="65">
        <f>'C. Schedule 1A - Employed'!L98+'C. Schedule 1B -Contracted'!L98+'C. Schedule 1C - Related Entity'!L98</f>
        <v>0</v>
      </c>
      <c r="M98" s="65">
        <f>'C. Schedule 1A - Employed'!M98+'C. Schedule 1B -Contracted'!M98+'C. Schedule 1C - Related Entity'!M98</f>
        <v>0</v>
      </c>
      <c r="N98" s="65">
        <f>'C. Schedule 1A - Employed'!N98+'C. Schedule 1B -Contracted'!N98+'C. Schedule 1C - Related Entity'!N98</f>
        <v>0</v>
      </c>
      <c r="O98" s="263">
        <f>'C. Schedule 1A - Employed'!O98</f>
        <v>0</v>
      </c>
      <c r="P98" s="264">
        <f>SUMIFS('C. Schedule 1A - Employed'!P:P,'C. Schedule 1A - Employed'!$D:$D,$D98)</f>
        <v>0</v>
      </c>
      <c r="Q98" s="264">
        <f>SUMIFS('C. Schedule 1B -Contracted'!O:O,'C. Schedule 1B -Contracted'!$D:$D,$D98)+SUMIFS('C. Schedule 1C - Related Entity'!O:O,'C. Schedule 1C - Related Entity'!$D:$D,$D98)</f>
        <v>0</v>
      </c>
      <c r="R98" s="264">
        <f>SUMIFS('C. Schedule 1A - Employed'!Q:Q,'C. Schedule 1A - Employed'!$D:$D,$D98)+SUMIFS('C. Schedule 1B -Contracted'!P:P,'C. Schedule 1B -Contracted'!$D:$D,$D98)+SUMIFS('C. Schedule 1C - Related Entity'!P:P,'C. Schedule 1C - Related Entity'!$D:$D,$D98)</f>
        <v>0</v>
      </c>
      <c r="S98" s="265">
        <f>SUMIFS('C. Schedule 1B -Contracted'!Q:Q,'C. Schedule 1B -Contracted'!$D:$D,$D98)+SUMIFS('C. Schedule 1C - Related Entity'!Q:Q,'C. Schedule 1C - Related Entity'!$D:$D,$D98)</f>
        <v>0</v>
      </c>
      <c r="T98" s="267">
        <f t="shared" si="2"/>
        <v>0</v>
      </c>
      <c r="U98" s="34"/>
      <c r="V98" s="1"/>
      <c r="W98" s="47"/>
      <c r="X98" s="44"/>
      <c r="Y98" s="44"/>
      <c r="Z98" s="44"/>
      <c r="AA98" s="44"/>
      <c r="AB98" s="44"/>
      <c r="AC98" s="44"/>
      <c r="AD98" s="44"/>
      <c r="AE98" s="44"/>
      <c r="AF98" s="44"/>
      <c r="AG98" s="44"/>
      <c r="AH98" s="45"/>
      <c r="AI98" s="45"/>
      <c r="AJ98" s="45"/>
      <c r="AK98" s="45"/>
      <c r="AL98" s="45"/>
      <c r="AM98" s="1"/>
      <c r="AN98" s="47"/>
      <c r="AO98" s="44"/>
      <c r="AP98" s="44"/>
      <c r="AQ98" s="44"/>
      <c r="AR98" s="44"/>
      <c r="AS98" s="44"/>
      <c r="AT98" s="44"/>
      <c r="AU98" s="44"/>
      <c r="AV98" s="44"/>
      <c r="AW98" s="45"/>
      <c r="AX98" s="45"/>
      <c r="AY98" s="45"/>
      <c r="AZ98" s="45"/>
      <c r="BA98" s="45"/>
      <c r="BB98" s="45"/>
      <c r="BC98" s="47"/>
      <c r="BD98" s="44"/>
      <c r="BE98" s="44"/>
      <c r="BF98" s="44"/>
      <c r="BG98" s="44"/>
      <c r="BH98" s="44"/>
      <c r="BI98" s="44"/>
      <c r="BJ98" s="44"/>
      <c r="BK98" s="44"/>
      <c r="BL98" s="44"/>
      <c r="BM98" s="44"/>
      <c r="BN98" s="34"/>
      <c r="BO98" s="34"/>
      <c r="BP98" s="34"/>
    </row>
    <row r="99" spans="2:68">
      <c r="B99" s="3">
        <f>'G. MGMA Specialty List'!A97</f>
        <v>92</v>
      </c>
      <c r="C99" s="3" t="str">
        <f>'G. MGMA Specialty List'!B97</f>
        <v>SS</v>
      </c>
      <c r="D99" s="74" t="str">
        <f>'G. MGMA Specialty List'!D97</f>
        <v>Surgery: Cardiovascular</v>
      </c>
      <c r="E99" s="65">
        <f>'C. Schedule 1A - Employed'!E99+'C. Schedule 1B -Contracted'!E99+'C. Schedule 1C - Related Entity'!E99</f>
        <v>0</v>
      </c>
      <c r="F99" s="65">
        <f>'C. Schedule 1A - Employed'!F99+'C. Schedule 1B -Contracted'!F99+'C. Schedule 1C - Related Entity'!F99</f>
        <v>0</v>
      </c>
      <c r="G99" s="65">
        <f>'C. Schedule 1A - Employed'!G99+'C. Schedule 1B -Contracted'!G99+'C. Schedule 1C - Related Entity'!G99</f>
        <v>0</v>
      </c>
      <c r="H99" s="65">
        <f>'C. Schedule 1A - Employed'!H99+'C. Schedule 1B -Contracted'!H99+'C. Schedule 1C - Related Entity'!H99</f>
        <v>0</v>
      </c>
      <c r="I99" s="65">
        <f>'C. Schedule 1A - Employed'!I99+'C. Schedule 1B -Contracted'!I99+'C. Schedule 1C - Related Entity'!I99</f>
        <v>0</v>
      </c>
      <c r="J99" s="65">
        <f>'C. Schedule 1A - Employed'!J99+'C. Schedule 1B -Contracted'!J99+'C. Schedule 1C - Related Entity'!J99</f>
        <v>0</v>
      </c>
      <c r="K99" s="65">
        <f>'C. Schedule 1A - Employed'!K99+'C. Schedule 1B -Contracted'!K99+'C. Schedule 1C - Related Entity'!K99</f>
        <v>0</v>
      </c>
      <c r="L99" s="65">
        <f>'C. Schedule 1A - Employed'!L99+'C. Schedule 1B -Contracted'!L99+'C. Schedule 1C - Related Entity'!L99</f>
        <v>0</v>
      </c>
      <c r="M99" s="65">
        <f>'C. Schedule 1A - Employed'!M99+'C. Schedule 1B -Contracted'!M99+'C. Schedule 1C - Related Entity'!M99</f>
        <v>0</v>
      </c>
      <c r="N99" s="65">
        <f>'C. Schedule 1A - Employed'!N99+'C. Schedule 1B -Contracted'!N99+'C. Schedule 1C - Related Entity'!N99</f>
        <v>0</v>
      </c>
      <c r="O99" s="263">
        <f>'C. Schedule 1A - Employed'!O99</f>
        <v>0</v>
      </c>
      <c r="P99" s="264">
        <f>SUMIFS('C. Schedule 1A - Employed'!P:P,'C. Schedule 1A - Employed'!$D:$D,$D99)</f>
        <v>0</v>
      </c>
      <c r="Q99" s="264">
        <f>SUMIFS('C. Schedule 1B -Contracted'!O:O,'C. Schedule 1B -Contracted'!$D:$D,$D99)+SUMIFS('C. Schedule 1C - Related Entity'!O:O,'C. Schedule 1C - Related Entity'!$D:$D,$D99)</f>
        <v>0</v>
      </c>
      <c r="R99" s="264">
        <f>SUMIFS('C. Schedule 1A - Employed'!Q:Q,'C. Schedule 1A - Employed'!$D:$D,$D99)+SUMIFS('C. Schedule 1B -Contracted'!P:P,'C. Schedule 1B -Contracted'!$D:$D,$D99)+SUMIFS('C. Schedule 1C - Related Entity'!P:P,'C. Schedule 1C - Related Entity'!$D:$D,$D99)</f>
        <v>0</v>
      </c>
      <c r="S99" s="265">
        <f>SUMIFS('C. Schedule 1B -Contracted'!Q:Q,'C. Schedule 1B -Contracted'!$D:$D,$D99)+SUMIFS('C. Schedule 1C - Related Entity'!Q:Q,'C. Schedule 1C - Related Entity'!$D:$D,$D99)</f>
        <v>0</v>
      </c>
      <c r="T99" s="267">
        <f t="shared" si="2"/>
        <v>0</v>
      </c>
      <c r="U99" s="34"/>
      <c r="V99" s="1"/>
      <c r="W99" s="47"/>
      <c r="X99" s="44"/>
      <c r="Y99" s="44"/>
      <c r="Z99" s="44"/>
      <c r="AA99" s="44"/>
      <c r="AB99" s="44"/>
      <c r="AC99" s="44"/>
      <c r="AD99" s="44"/>
      <c r="AE99" s="44"/>
      <c r="AF99" s="44"/>
      <c r="AG99" s="44"/>
      <c r="AH99" s="45"/>
      <c r="AI99" s="45"/>
      <c r="AJ99" s="45"/>
      <c r="AK99" s="45"/>
      <c r="AL99" s="45"/>
      <c r="AM99" s="1"/>
      <c r="AN99" s="47"/>
      <c r="AO99" s="44"/>
      <c r="AP99" s="44"/>
      <c r="AQ99" s="44"/>
      <c r="AR99" s="44"/>
      <c r="AS99" s="44"/>
      <c r="AT99" s="44"/>
      <c r="AU99" s="44"/>
      <c r="AV99" s="44"/>
      <c r="AW99" s="45"/>
      <c r="AX99" s="45"/>
      <c r="AY99" s="45"/>
      <c r="AZ99" s="45"/>
      <c r="BA99" s="45"/>
      <c r="BB99" s="45"/>
      <c r="BC99" s="47"/>
      <c r="BD99" s="44"/>
      <c r="BE99" s="44"/>
      <c r="BF99" s="44"/>
      <c r="BG99" s="44"/>
      <c r="BH99" s="44"/>
      <c r="BI99" s="44"/>
      <c r="BJ99" s="44"/>
      <c r="BK99" s="44"/>
      <c r="BL99" s="44"/>
      <c r="BM99" s="44"/>
      <c r="BN99" s="34"/>
      <c r="BO99" s="34"/>
      <c r="BP99" s="34"/>
    </row>
    <row r="100" spans="2:68">
      <c r="B100" s="3">
        <f>'G. MGMA Specialty List'!A98</f>
        <v>93</v>
      </c>
      <c r="C100" s="3" t="str">
        <f>'G. MGMA Specialty List'!B98</f>
        <v>SS</v>
      </c>
      <c r="D100" s="74" t="str">
        <f>'G. MGMA Specialty List'!D98</f>
        <v>Surgery: Colon and Rectal</v>
      </c>
      <c r="E100" s="65">
        <f>'C. Schedule 1A - Employed'!E100+'C. Schedule 1B -Contracted'!E100+'C. Schedule 1C - Related Entity'!E100</f>
        <v>0</v>
      </c>
      <c r="F100" s="65">
        <f>'C. Schedule 1A - Employed'!F100+'C. Schedule 1B -Contracted'!F100+'C. Schedule 1C - Related Entity'!F100</f>
        <v>0</v>
      </c>
      <c r="G100" s="65">
        <f>'C. Schedule 1A - Employed'!G100+'C. Schedule 1B -Contracted'!G100+'C. Schedule 1C - Related Entity'!G100</f>
        <v>0</v>
      </c>
      <c r="H100" s="65">
        <f>'C. Schedule 1A - Employed'!H100+'C. Schedule 1B -Contracted'!H100+'C. Schedule 1C - Related Entity'!H100</f>
        <v>0</v>
      </c>
      <c r="I100" s="65">
        <f>'C. Schedule 1A - Employed'!I100+'C. Schedule 1B -Contracted'!I100+'C. Schedule 1C - Related Entity'!I100</f>
        <v>0</v>
      </c>
      <c r="J100" s="65">
        <f>'C. Schedule 1A - Employed'!J100+'C. Schedule 1B -Contracted'!J100+'C. Schedule 1C - Related Entity'!J100</f>
        <v>0</v>
      </c>
      <c r="K100" s="65">
        <f>'C. Schedule 1A - Employed'!K100+'C. Schedule 1B -Contracted'!K100+'C. Schedule 1C - Related Entity'!K100</f>
        <v>0</v>
      </c>
      <c r="L100" s="65">
        <f>'C. Schedule 1A - Employed'!L100+'C. Schedule 1B -Contracted'!L100+'C. Schedule 1C - Related Entity'!L100</f>
        <v>0</v>
      </c>
      <c r="M100" s="65">
        <f>'C. Schedule 1A - Employed'!M100+'C. Schedule 1B -Contracted'!M100+'C. Schedule 1C - Related Entity'!M100</f>
        <v>0</v>
      </c>
      <c r="N100" s="65">
        <f>'C. Schedule 1A - Employed'!N100+'C. Schedule 1B -Contracted'!N100+'C. Schedule 1C - Related Entity'!N100</f>
        <v>0</v>
      </c>
      <c r="O100" s="263">
        <f>'C. Schedule 1A - Employed'!O100</f>
        <v>0</v>
      </c>
      <c r="P100" s="264">
        <f>SUMIFS('C. Schedule 1A - Employed'!P:P,'C. Schedule 1A - Employed'!$D:$D,$D100)</f>
        <v>0</v>
      </c>
      <c r="Q100" s="264">
        <f>SUMIFS('C. Schedule 1B -Contracted'!O:O,'C. Schedule 1B -Contracted'!$D:$D,$D100)+SUMIFS('C. Schedule 1C - Related Entity'!O:O,'C. Schedule 1C - Related Entity'!$D:$D,$D100)</f>
        <v>0</v>
      </c>
      <c r="R100" s="264">
        <f>SUMIFS('C. Schedule 1A - Employed'!Q:Q,'C. Schedule 1A - Employed'!$D:$D,$D100)+SUMIFS('C. Schedule 1B -Contracted'!P:P,'C. Schedule 1B -Contracted'!$D:$D,$D100)+SUMIFS('C. Schedule 1C - Related Entity'!P:P,'C. Schedule 1C - Related Entity'!$D:$D,$D100)</f>
        <v>0</v>
      </c>
      <c r="S100" s="265">
        <f>SUMIFS('C. Schedule 1B -Contracted'!Q:Q,'C. Schedule 1B -Contracted'!$D:$D,$D100)+SUMIFS('C. Schedule 1C - Related Entity'!Q:Q,'C. Schedule 1C - Related Entity'!$D:$D,$D100)</f>
        <v>0</v>
      </c>
      <c r="T100" s="267">
        <f t="shared" si="2"/>
        <v>0</v>
      </c>
      <c r="U100" s="34"/>
      <c r="V100" s="1"/>
      <c r="W100" s="47"/>
      <c r="X100" s="44"/>
      <c r="Y100" s="44"/>
      <c r="Z100" s="44"/>
      <c r="AA100" s="44"/>
      <c r="AB100" s="44"/>
      <c r="AC100" s="44"/>
      <c r="AD100" s="44"/>
      <c r="AE100" s="44"/>
      <c r="AF100" s="44"/>
      <c r="AG100" s="44"/>
      <c r="AH100" s="45"/>
      <c r="AI100" s="45"/>
      <c r="AJ100" s="45"/>
      <c r="AK100" s="45"/>
      <c r="AL100" s="45"/>
      <c r="AM100" s="1"/>
      <c r="AN100" s="47"/>
      <c r="AO100" s="44"/>
      <c r="AP100" s="44"/>
      <c r="AQ100" s="44"/>
      <c r="AR100" s="44"/>
      <c r="AS100" s="44"/>
      <c r="AT100" s="44"/>
      <c r="AU100" s="44"/>
      <c r="AV100" s="44"/>
      <c r="AW100" s="45"/>
      <c r="AX100" s="45"/>
      <c r="AY100" s="45"/>
      <c r="AZ100" s="45"/>
      <c r="BA100" s="45"/>
      <c r="BB100" s="45"/>
      <c r="BC100" s="47"/>
      <c r="BD100" s="44"/>
      <c r="BE100" s="44"/>
      <c r="BF100" s="44"/>
      <c r="BG100" s="44"/>
      <c r="BH100" s="44"/>
      <c r="BI100" s="44"/>
      <c r="BJ100" s="44"/>
      <c r="BK100" s="44"/>
      <c r="BL100" s="44"/>
      <c r="BM100" s="44"/>
      <c r="BN100" s="34"/>
      <c r="BO100" s="34"/>
      <c r="BP100" s="34"/>
    </row>
    <row r="101" spans="2:68">
      <c r="B101" s="3">
        <f>'G. MGMA Specialty List'!A99</f>
        <v>94</v>
      </c>
      <c r="C101" s="3" t="str">
        <f>'G. MGMA Specialty List'!B99</f>
        <v>SS</v>
      </c>
      <c r="D101" s="74" t="str">
        <f>'G. MGMA Specialty List'!D99</f>
        <v>Surgery: Endocrine</v>
      </c>
      <c r="E101" s="65">
        <f>'C. Schedule 1A - Employed'!E101+'C. Schedule 1B -Contracted'!E101+'C. Schedule 1C - Related Entity'!E101</f>
        <v>0</v>
      </c>
      <c r="F101" s="65">
        <f>'C. Schedule 1A - Employed'!F101+'C. Schedule 1B -Contracted'!F101+'C. Schedule 1C - Related Entity'!F101</f>
        <v>0</v>
      </c>
      <c r="G101" s="65">
        <f>'C. Schedule 1A - Employed'!G101+'C. Schedule 1B -Contracted'!G101+'C. Schedule 1C - Related Entity'!G101</f>
        <v>0</v>
      </c>
      <c r="H101" s="65">
        <f>'C. Schedule 1A - Employed'!H101+'C. Schedule 1B -Contracted'!H101+'C. Schedule 1C - Related Entity'!H101</f>
        <v>0</v>
      </c>
      <c r="I101" s="65">
        <f>'C. Schedule 1A - Employed'!I101+'C. Schedule 1B -Contracted'!I101+'C. Schedule 1C - Related Entity'!I101</f>
        <v>0</v>
      </c>
      <c r="J101" s="65">
        <f>'C. Schedule 1A - Employed'!J101+'C. Schedule 1B -Contracted'!J101+'C. Schedule 1C - Related Entity'!J101</f>
        <v>0</v>
      </c>
      <c r="K101" s="65">
        <f>'C. Schedule 1A - Employed'!K101+'C. Schedule 1B -Contracted'!K101+'C. Schedule 1C - Related Entity'!K101</f>
        <v>0</v>
      </c>
      <c r="L101" s="65">
        <f>'C. Schedule 1A - Employed'!L101+'C. Schedule 1B -Contracted'!L101+'C. Schedule 1C - Related Entity'!L101</f>
        <v>0</v>
      </c>
      <c r="M101" s="65">
        <f>'C. Schedule 1A - Employed'!M101+'C. Schedule 1B -Contracted'!M101+'C. Schedule 1C - Related Entity'!M101</f>
        <v>0</v>
      </c>
      <c r="N101" s="65">
        <f>'C. Schedule 1A - Employed'!N101+'C. Schedule 1B -Contracted'!N101+'C. Schedule 1C - Related Entity'!N101</f>
        <v>0</v>
      </c>
      <c r="O101" s="263">
        <f>'C. Schedule 1A - Employed'!O101</f>
        <v>0</v>
      </c>
      <c r="P101" s="264">
        <f>SUMIFS('C. Schedule 1A - Employed'!P:P,'C. Schedule 1A - Employed'!$D:$D,$D101)</f>
        <v>0</v>
      </c>
      <c r="Q101" s="264">
        <f>SUMIFS('C. Schedule 1B -Contracted'!O:O,'C. Schedule 1B -Contracted'!$D:$D,$D101)+SUMIFS('C. Schedule 1C - Related Entity'!O:O,'C. Schedule 1C - Related Entity'!$D:$D,$D101)</f>
        <v>0</v>
      </c>
      <c r="R101" s="264">
        <f>SUMIFS('C. Schedule 1A - Employed'!Q:Q,'C. Schedule 1A - Employed'!$D:$D,$D101)+SUMIFS('C. Schedule 1B -Contracted'!P:P,'C. Schedule 1B -Contracted'!$D:$D,$D101)+SUMIFS('C. Schedule 1C - Related Entity'!P:P,'C. Schedule 1C - Related Entity'!$D:$D,$D101)</f>
        <v>0</v>
      </c>
      <c r="S101" s="265">
        <f>SUMIFS('C. Schedule 1B -Contracted'!Q:Q,'C. Schedule 1B -Contracted'!$D:$D,$D101)+SUMIFS('C. Schedule 1C - Related Entity'!Q:Q,'C. Schedule 1C - Related Entity'!$D:$D,$D101)</f>
        <v>0</v>
      </c>
      <c r="T101" s="267">
        <f t="shared" si="2"/>
        <v>0</v>
      </c>
      <c r="U101" s="34"/>
      <c r="V101" s="1"/>
      <c r="W101" s="47"/>
      <c r="X101" s="44"/>
      <c r="Y101" s="44"/>
      <c r="Z101" s="44"/>
      <c r="AA101" s="44"/>
      <c r="AB101" s="44"/>
      <c r="AC101" s="44"/>
      <c r="AD101" s="44"/>
      <c r="AE101" s="44"/>
      <c r="AF101" s="44"/>
      <c r="AG101" s="44"/>
      <c r="AH101" s="45"/>
      <c r="AI101" s="45"/>
      <c r="AJ101" s="45"/>
      <c r="AK101" s="45"/>
      <c r="AL101" s="45"/>
      <c r="AM101" s="1"/>
      <c r="AN101" s="47"/>
      <c r="AO101" s="44"/>
      <c r="AP101" s="44"/>
      <c r="AQ101" s="44"/>
      <c r="AR101" s="44"/>
      <c r="AS101" s="44"/>
      <c r="AT101" s="44"/>
      <c r="AU101" s="44"/>
      <c r="AV101" s="44"/>
      <c r="AW101" s="45"/>
      <c r="AX101" s="45"/>
      <c r="AY101" s="45"/>
      <c r="AZ101" s="45"/>
      <c r="BA101" s="45"/>
      <c r="BB101" s="45"/>
      <c r="BC101" s="47"/>
      <c r="BD101" s="44"/>
      <c r="BE101" s="44"/>
      <c r="BF101" s="44"/>
      <c r="BG101" s="44"/>
      <c r="BH101" s="44"/>
      <c r="BI101" s="44"/>
      <c r="BJ101" s="44"/>
      <c r="BK101" s="44"/>
      <c r="BL101" s="44"/>
      <c r="BM101" s="44"/>
      <c r="BN101" s="34"/>
      <c r="BO101" s="34"/>
      <c r="BP101" s="34"/>
    </row>
    <row r="102" spans="2:68">
      <c r="B102" s="3">
        <f>'G. MGMA Specialty List'!A100</f>
        <v>95</v>
      </c>
      <c r="C102" s="3" t="str">
        <f>'G. MGMA Specialty List'!B100</f>
        <v>SS</v>
      </c>
      <c r="D102" s="74" t="str">
        <f>'G. MGMA Specialty List'!D100</f>
        <v>Surgery: Endovascular (Primary)</v>
      </c>
      <c r="E102" s="65">
        <f>'C. Schedule 1A - Employed'!E102+'C. Schedule 1B -Contracted'!E102+'C. Schedule 1C - Related Entity'!E102</f>
        <v>0</v>
      </c>
      <c r="F102" s="65">
        <f>'C. Schedule 1A - Employed'!F102+'C. Schedule 1B -Contracted'!F102+'C. Schedule 1C - Related Entity'!F102</f>
        <v>0</v>
      </c>
      <c r="G102" s="65">
        <f>'C. Schedule 1A - Employed'!G102+'C. Schedule 1B -Contracted'!G102+'C. Schedule 1C - Related Entity'!G102</f>
        <v>0</v>
      </c>
      <c r="H102" s="65">
        <f>'C. Schedule 1A - Employed'!H102+'C. Schedule 1B -Contracted'!H102+'C. Schedule 1C - Related Entity'!H102</f>
        <v>0</v>
      </c>
      <c r="I102" s="65">
        <f>'C. Schedule 1A - Employed'!I102+'C. Schedule 1B -Contracted'!I102+'C. Schedule 1C - Related Entity'!I102</f>
        <v>0</v>
      </c>
      <c r="J102" s="65">
        <f>'C. Schedule 1A - Employed'!J102+'C. Schedule 1B -Contracted'!J102+'C. Schedule 1C - Related Entity'!J102</f>
        <v>0</v>
      </c>
      <c r="K102" s="65">
        <f>'C. Schedule 1A - Employed'!K102+'C. Schedule 1B -Contracted'!K102+'C. Schedule 1C - Related Entity'!K102</f>
        <v>0</v>
      </c>
      <c r="L102" s="65">
        <f>'C. Schedule 1A - Employed'!L102+'C. Schedule 1B -Contracted'!L102+'C. Schedule 1C - Related Entity'!L102</f>
        <v>0</v>
      </c>
      <c r="M102" s="65">
        <f>'C. Schedule 1A - Employed'!M102+'C. Schedule 1B -Contracted'!M102+'C. Schedule 1C - Related Entity'!M102</f>
        <v>0</v>
      </c>
      <c r="N102" s="65">
        <f>'C. Schedule 1A - Employed'!N102+'C. Schedule 1B -Contracted'!N102+'C. Schedule 1C - Related Entity'!N102</f>
        <v>0</v>
      </c>
      <c r="O102" s="263">
        <f>'C. Schedule 1A - Employed'!O102</f>
        <v>0</v>
      </c>
      <c r="P102" s="264">
        <f>SUMIFS('C. Schedule 1A - Employed'!P:P,'C. Schedule 1A - Employed'!$D:$D,$D102)</f>
        <v>0</v>
      </c>
      <c r="Q102" s="264">
        <f>SUMIFS('C. Schedule 1B -Contracted'!O:O,'C. Schedule 1B -Contracted'!$D:$D,$D102)+SUMIFS('C. Schedule 1C - Related Entity'!O:O,'C. Schedule 1C - Related Entity'!$D:$D,$D102)</f>
        <v>0</v>
      </c>
      <c r="R102" s="264">
        <f>SUMIFS('C. Schedule 1A - Employed'!Q:Q,'C. Schedule 1A - Employed'!$D:$D,$D102)+SUMIFS('C. Schedule 1B -Contracted'!P:P,'C. Schedule 1B -Contracted'!$D:$D,$D102)+SUMIFS('C. Schedule 1C - Related Entity'!P:P,'C. Schedule 1C - Related Entity'!$D:$D,$D102)</f>
        <v>0</v>
      </c>
      <c r="S102" s="265">
        <f>SUMIFS('C. Schedule 1B -Contracted'!Q:Q,'C. Schedule 1B -Contracted'!$D:$D,$D102)+SUMIFS('C. Schedule 1C - Related Entity'!Q:Q,'C. Schedule 1C - Related Entity'!$D:$D,$D102)</f>
        <v>0</v>
      </c>
      <c r="T102" s="267">
        <f t="shared" si="2"/>
        <v>0</v>
      </c>
      <c r="U102" s="34"/>
      <c r="X102" s="44"/>
      <c r="Y102" s="44"/>
      <c r="Z102" s="44"/>
      <c r="AA102" s="44"/>
      <c r="AB102" s="44"/>
      <c r="AC102" s="44"/>
      <c r="AD102" s="44"/>
      <c r="AE102" s="44"/>
      <c r="AF102" s="44"/>
      <c r="AG102" s="44"/>
      <c r="AH102" s="45"/>
      <c r="AI102" s="45"/>
      <c r="AJ102" s="45"/>
      <c r="AK102" s="45"/>
      <c r="AL102" s="45"/>
      <c r="AO102" s="44"/>
      <c r="AP102" s="44"/>
      <c r="AQ102" s="44"/>
      <c r="AR102" s="44"/>
      <c r="AS102" s="44"/>
      <c r="AT102" s="44"/>
      <c r="AU102" s="44"/>
      <c r="AV102" s="44"/>
      <c r="AW102" s="45"/>
      <c r="AX102" s="45"/>
      <c r="AY102" s="45"/>
      <c r="AZ102" s="45"/>
      <c r="BA102" s="45"/>
      <c r="BB102" s="45"/>
      <c r="BD102" s="44"/>
      <c r="BE102" s="44"/>
      <c r="BF102" s="44"/>
      <c r="BG102" s="44"/>
      <c r="BH102" s="44"/>
      <c r="BI102" s="44"/>
      <c r="BJ102" s="44"/>
      <c r="BK102" s="44"/>
      <c r="BL102" s="44"/>
      <c r="BM102" s="44"/>
      <c r="BN102" s="34"/>
      <c r="BO102" s="34"/>
      <c r="BP102" s="34"/>
    </row>
    <row r="103" spans="2:68">
      <c r="B103" s="3">
        <f>'G. MGMA Specialty List'!A101</f>
        <v>96</v>
      </c>
      <c r="C103" s="3" t="str">
        <f>'G. MGMA Specialty List'!B101</f>
        <v>SS</v>
      </c>
      <c r="D103" s="74" t="str">
        <f>'G. MGMA Specialty List'!D101</f>
        <v>Surgery: General</v>
      </c>
      <c r="E103" s="65">
        <f>'C. Schedule 1A - Employed'!E103+'C. Schedule 1B -Contracted'!E103+'C. Schedule 1C - Related Entity'!E103</f>
        <v>0</v>
      </c>
      <c r="F103" s="65">
        <f>'C. Schedule 1A - Employed'!F103+'C. Schedule 1B -Contracted'!F103+'C. Schedule 1C - Related Entity'!F103</f>
        <v>0</v>
      </c>
      <c r="G103" s="65">
        <f>'C. Schedule 1A - Employed'!G103+'C. Schedule 1B -Contracted'!G103+'C. Schedule 1C - Related Entity'!G103</f>
        <v>0</v>
      </c>
      <c r="H103" s="65">
        <f>'C. Schedule 1A - Employed'!H103+'C. Schedule 1B -Contracted'!H103+'C. Schedule 1C - Related Entity'!H103</f>
        <v>0</v>
      </c>
      <c r="I103" s="65">
        <f>'C. Schedule 1A - Employed'!I103+'C. Schedule 1B -Contracted'!I103+'C. Schedule 1C - Related Entity'!I103</f>
        <v>0</v>
      </c>
      <c r="J103" s="65">
        <f>'C. Schedule 1A - Employed'!J103+'C. Schedule 1B -Contracted'!J103+'C. Schedule 1C - Related Entity'!J103</f>
        <v>0</v>
      </c>
      <c r="K103" s="65">
        <f>'C. Schedule 1A - Employed'!K103+'C. Schedule 1B -Contracted'!K103+'C. Schedule 1C - Related Entity'!K103</f>
        <v>0</v>
      </c>
      <c r="L103" s="65">
        <f>'C. Schedule 1A - Employed'!L103+'C. Schedule 1B -Contracted'!L103+'C. Schedule 1C - Related Entity'!L103</f>
        <v>0</v>
      </c>
      <c r="M103" s="65">
        <f>'C. Schedule 1A - Employed'!M103+'C. Schedule 1B -Contracted'!M103+'C. Schedule 1C - Related Entity'!M103</f>
        <v>0</v>
      </c>
      <c r="N103" s="65">
        <f>'C. Schedule 1A - Employed'!N103+'C. Schedule 1B -Contracted'!N103+'C. Schedule 1C - Related Entity'!N103</f>
        <v>0</v>
      </c>
      <c r="O103" s="263">
        <f>'C. Schedule 1A - Employed'!O103</f>
        <v>0</v>
      </c>
      <c r="P103" s="264">
        <f>SUMIFS('C. Schedule 1A - Employed'!P:P,'C. Schedule 1A - Employed'!$D:$D,$D103)</f>
        <v>0</v>
      </c>
      <c r="Q103" s="264">
        <f>SUMIFS('C. Schedule 1B -Contracted'!O:O,'C. Schedule 1B -Contracted'!$D:$D,$D103)+SUMIFS('C. Schedule 1C - Related Entity'!O:O,'C. Schedule 1C - Related Entity'!$D:$D,$D103)</f>
        <v>0</v>
      </c>
      <c r="R103" s="264">
        <f>SUMIFS('C. Schedule 1A - Employed'!Q:Q,'C. Schedule 1A - Employed'!$D:$D,$D103)+SUMIFS('C. Schedule 1B -Contracted'!P:P,'C. Schedule 1B -Contracted'!$D:$D,$D103)+SUMIFS('C. Schedule 1C - Related Entity'!P:P,'C. Schedule 1C - Related Entity'!$D:$D,$D103)</f>
        <v>0</v>
      </c>
      <c r="S103" s="265">
        <f>SUMIFS('C. Schedule 1B -Contracted'!Q:Q,'C. Schedule 1B -Contracted'!$D:$D,$D103)+SUMIFS('C. Schedule 1C - Related Entity'!Q:Q,'C. Schedule 1C - Related Entity'!$D:$D,$D103)</f>
        <v>0</v>
      </c>
      <c r="T103" s="267">
        <f t="shared" ref="T103:T119" si="3">O103+P103+Q103-R103+S103</f>
        <v>0</v>
      </c>
      <c r="U103" s="34"/>
      <c r="W103" s="32"/>
      <c r="X103" s="44"/>
      <c r="Y103" s="44"/>
      <c r="Z103" s="44"/>
      <c r="AA103" s="44"/>
      <c r="AB103" s="44"/>
      <c r="AC103" s="44"/>
      <c r="AD103" s="44"/>
      <c r="AE103" s="44"/>
      <c r="AF103" s="44"/>
      <c r="AG103" s="44"/>
      <c r="AH103" s="45"/>
      <c r="AI103" s="45"/>
      <c r="AJ103" s="45"/>
      <c r="AK103" s="45"/>
      <c r="AL103" s="45"/>
      <c r="AO103" s="44"/>
      <c r="AP103" s="44"/>
      <c r="AQ103" s="44"/>
      <c r="AR103" s="44"/>
      <c r="AS103" s="44"/>
      <c r="AT103" s="44"/>
      <c r="AU103" s="44"/>
      <c r="AV103" s="44"/>
      <c r="AW103" s="45"/>
      <c r="AX103" s="45"/>
      <c r="AY103" s="45"/>
      <c r="AZ103" s="45"/>
      <c r="BA103" s="45"/>
      <c r="BB103" s="45"/>
      <c r="BD103" s="44"/>
      <c r="BE103" s="44"/>
      <c r="BF103" s="44"/>
      <c r="BG103" s="44"/>
      <c r="BH103" s="44"/>
      <c r="BI103" s="44"/>
      <c r="BJ103" s="44"/>
      <c r="BK103" s="44"/>
      <c r="BL103" s="44"/>
      <c r="BM103" s="44"/>
      <c r="BN103" s="34"/>
      <c r="BO103" s="34"/>
      <c r="BP103" s="34"/>
    </row>
    <row r="104" spans="2:68">
      <c r="B104" s="3">
        <f>'G. MGMA Specialty List'!A102</f>
        <v>97</v>
      </c>
      <c r="C104" s="3" t="str">
        <f>'G. MGMA Specialty List'!B102</f>
        <v>SS</v>
      </c>
      <c r="D104" s="74" t="str">
        <f>'G. MGMA Specialty List'!D102</f>
        <v>Surgery: Neurological</v>
      </c>
      <c r="E104" s="65">
        <f>'C. Schedule 1A - Employed'!E104+'C. Schedule 1B -Contracted'!E104+'C. Schedule 1C - Related Entity'!E104</f>
        <v>0</v>
      </c>
      <c r="F104" s="65">
        <f>'C. Schedule 1A - Employed'!F104+'C. Schedule 1B -Contracted'!F104+'C. Schedule 1C - Related Entity'!F104</f>
        <v>0</v>
      </c>
      <c r="G104" s="65">
        <f>'C. Schedule 1A - Employed'!G104+'C. Schedule 1B -Contracted'!G104+'C. Schedule 1C - Related Entity'!G104</f>
        <v>0</v>
      </c>
      <c r="H104" s="65">
        <f>'C. Schedule 1A - Employed'!H104+'C. Schedule 1B -Contracted'!H104+'C. Schedule 1C - Related Entity'!H104</f>
        <v>0</v>
      </c>
      <c r="I104" s="65">
        <f>'C. Schedule 1A - Employed'!I104+'C. Schedule 1B -Contracted'!I104+'C. Schedule 1C - Related Entity'!I104</f>
        <v>0</v>
      </c>
      <c r="J104" s="65">
        <f>'C. Schedule 1A - Employed'!J104+'C. Schedule 1B -Contracted'!J104+'C. Schedule 1C - Related Entity'!J104</f>
        <v>0</v>
      </c>
      <c r="K104" s="65">
        <f>'C. Schedule 1A - Employed'!K104+'C. Schedule 1B -Contracted'!K104+'C. Schedule 1C - Related Entity'!K104</f>
        <v>0</v>
      </c>
      <c r="L104" s="65">
        <f>'C. Schedule 1A - Employed'!L104+'C. Schedule 1B -Contracted'!L104+'C. Schedule 1C - Related Entity'!L104</f>
        <v>0</v>
      </c>
      <c r="M104" s="65">
        <f>'C. Schedule 1A - Employed'!M104+'C. Schedule 1B -Contracted'!M104+'C. Schedule 1C - Related Entity'!M104</f>
        <v>0</v>
      </c>
      <c r="N104" s="65">
        <f>'C. Schedule 1A - Employed'!N104+'C. Schedule 1B -Contracted'!N104+'C. Schedule 1C - Related Entity'!N104</f>
        <v>0</v>
      </c>
      <c r="O104" s="263">
        <f>'C. Schedule 1A - Employed'!O104</f>
        <v>0</v>
      </c>
      <c r="P104" s="264">
        <f>SUMIFS('C. Schedule 1A - Employed'!P:P,'C. Schedule 1A - Employed'!$D:$D,$D104)</f>
        <v>0</v>
      </c>
      <c r="Q104" s="264">
        <f>SUMIFS('C. Schedule 1B -Contracted'!O:O,'C. Schedule 1B -Contracted'!$D:$D,$D104)+SUMIFS('C. Schedule 1C - Related Entity'!O:O,'C. Schedule 1C - Related Entity'!$D:$D,$D104)</f>
        <v>0</v>
      </c>
      <c r="R104" s="264">
        <f>SUMIFS('C. Schedule 1A - Employed'!Q:Q,'C. Schedule 1A - Employed'!$D:$D,$D104)+SUMIFS('C. Schedule 1B -Contracted'!P:P,'C. Schedule 1B -Contracted'!$D:$D,$D104)+SUMIFS('C. Schedule 1C - Related Entity'!P:P,'C. Schedule 1C - Related Entity'!$D:$D,$D104)</f>
        <v>0</v>
      </c>
      <c r="S104" s="265">
        <f>SUMIFS('C. Schedule 1B -Contracted'!Q:Q,'C. Schedule 1B -Contracted'!$D:$D,$D104)+SUMIFS('C. Schedule 1C - Related Entity'!Q:Q,'C. Schedule 1C - Related Entity'!$D:$D,$D104)</f>
        <v>0</v>
      </c>
      <c r="T104" s="267">
        <f t="shared" si="3"/>
        <v>0</v>
      </c>
      <c r="U104" s="34"/>
      <c r="W104" s="32"/>
      <c r="X104" s="44"/>
      <c r="Y104" s="44"/>
      <c r="Z104" s="44"/>
      <c r="AA104" s="44"/>
      <c r="AB104" s="44"/>
      <c r="AC104" s="44"/>
      <c r="AD104" s="44"/>
      <c r="AE104" s="44"/>
      <c r="AF104" s="44"/>
      <c r="AG104" s="44"/>
      <c r="AH104" s="45"/>
      <c r="AI104" s="45"/>
      <c r="AJ104" s="45"/>
      <c r="AK104" s="45"/>
      <c r="AL104" s="45"/>
      <c r="AO104" s="44"/>
      <c r="AP104" s="44"/>
      <c r="AQ104" s="44"/>
      <c r="AR104" s="44"/>
      <c r="AS104" s="44"/>
      <c r="AT104" s="44"/>
      <c r="AU104" s="44"/>
      <c r="AV104" s="44"/>
      <c r="AW104" s="45"/>
      <c r="AX104" s="45"/>
      <c r="AY104" s="45"/>
      <c r="AZ104" s="45"/>
      <c r="BA104" s="45"/>
      <c r="BB104" s="45"/>
      <c r="BD104" s="44"/>
      <c r="BE104" s="44"/>
      <c r="BF104" s="44"/>
      <c r="BG104" s="44"/>
      <c r="BH104" s="44"/>
      <c r="BI104" s="44"/>
      <c r="BJ104" s="44"/>
      <c r="BK104" s="44"/>
      <c r="BL104" s="44"/>
      <c r="BM104" s="44"/>
      <c r="BN104" s="34"/>
      <c r="BO104" s="34"/>
      <c r="BP104" s="34"/>
    </row>
    <row r="105" spans="2:68">
      <c r="B105" s="3">
        <f>'G. MGMA Specialty List'!A103</f>
        <v>98</v>
      </c>
      <c r="C105" s="3" t="str">
        <f>'G. MGMA Specialty List'!B103</f>
        <v>SS</v>
      </c>
      <c r="D105" s="74" t="str">
        <f>'G. MGMA Specialty List'!D103</f>
        <v>Surgery: Oncology</v>
      </c>
      <c r="E105" s="65">
        <f>'C. Schedule 1A - Employed'!E105+'C. Schedule 1B -Contracted'!E105+'C. Schedule 1C - Related Entity'!E105</f>
        <v>0</v>
      </c>
      <c r="F105" s="65">
        <f>'C. Schedule 1A - Employed'!F105+'C. Schedule 1B -Contracted'!F105+'C. Schedule 1C - Related Entity'!F105</f>
        <v>0</v>
      </c>
      <c r="G105" s="65">
        <f>'C. Schedule 1A - Employed'!G105+'C. Schedule 1B -Contracted'!G105+'C. Schedule 1C - Related Entity'!G105</f>
        <v>0</v>
      </c>
      <c r="H105" s="65">
        <f>'C. Schedule 1A - Employed'!H105+'C. Schedule 1B -Contracted'!H105+'C. Schedule 1C - Related Entity'!H105</f>
        <v>0</v>
      </c>
      <c r="I105" s="65">
        <f>'C. Schedule 1A - Employed'!I105+'C. Schedule 1B -Contracted'!I105+'C. Schedule 1C - Related Entity'!I105</f>
        <v>0</v>
      </c>
      <c r="J105" s="65">
        <f>'C. Schedule 1A - Employed'!J105+'C. Schedule 1B -Contracted'!J105+'C. Schedule 1C - Related Entity'!J105</f>
        <v>0</v>
      </c>
      <c r="K105" s="65">
        <f>'C. Schedule 1A - Employed'!K105+'C. Schedule 1B -Contracted'!K105+'C. Schedule 1C - Related Entity'!K105</f>
        <v>0</v>
      </c>
      <c r="L105" s="65">
        <f>'C. Schedule 1A - Employed'!L105+'C. Schedule 1B -Contracted'!L105+'C. Schedule 1C - Related Entity'!L105</f>
        <v>0</v>
      </c>
      <c r="M105" s="65">
        <f>'C. Schedule 1A - Employed'!M105+'C. Schedule 1B -Contracted'!M105+'C. Schedule 1C - Related Entity'!M105</f>
        <v>0</v>
      </c>
      <c r="N105" s="65">
        <f>'C. Schedule 1A - Employed'!N105+'C. Schedule 1B -Contracted'!N105+'C. Schedule 1C - Related Entity'!N105</f>
        <v>0</v>
      </c>
      <c r="O105" s="263">
        <f>'C. Schedule 1A - Employed'!O105</f>
        <v>0</v>
      </c>
      <c r="P105" s="264">
        <f>SUMIFS('C. Schedule 1A - Employed'!P:P,'C. Schedule 1A - Employed'!$D:$D,$D105)</f>
        <v>0</v>
      </c>
      <c r="Q105" s="264">
        <f>SUMIFS('C. Schedule 1B -Contracted'!O:O,'C. Schedule 1B -Contracted'!$D:$D,$D105)+SUMIFS('C. Schedule 1C - Related Entity'!O:O,'C. Schedule 1C - Related Entity'!$D:$D,$D105)</f>
        <v>0</v>
      </c>
      <c r="R105" s="264">
        <f>SUMIFS('C. Schedule 1A - Employed'!Q:Q,'C. Schedule 1A - Employed'!$D:$D,$D105)+SUMIFS('C. Schedule 1B -Contracted'!P:P,'C. Schedule 1B -Contracted'!$D:$D,$D105)+SUMIFS('C. Schedule 1C - Related Entity'!P:P,'C. Schedule 1C - Related Entity'!$D:$D,$D105)</f>
        <v>0</v>
      </c>
      <c r="S105" s="265">
        <f>SUMIFS('C. Schedule 1B -Contracted'!Q:Q,'C. Schedule 1B -Contracted'!$D:$D,$D105)+SUMIFS('C. Schedule 1C - Related Entity'!Q:Q,'C. Schedule 1C - Related Entity'!$D:$D,$D105)</f>
        <v>0</v>
      </c>
      <c r="T105" s="267">
        <f t="shared" si="3"/>
        <v>0</v>
      </c>
      <c r="U105" s="34"/>
      <c r="W105" s="32"/>
      <c r="X105" s="44"/>
      <c r="Y105" s="44"/>
      <c r="Z105" s="44"/>
      <c r="AA105" s="44"/>
      <c r="AB105" s="44"/>
      <c r="AC105" s="44"/>
      <c r="AD105" s="44"/>
      <c r="AE105" s="44"/>
      <c r="AF105" s="44"/>
      <c r="AG105" s="44"/>
      <c r="AH105" s="45"/>
      <c r="AI105" s="45"/>
      <c r="AJ105" s="45"/>
      <c r="AK105" s="45"/>
      <c r="AL105" s="45"/>
      <c r="AO105" s="44"/>
      <c r="AP105" s="44"/>
      <c r="AQ105" s="44"/>
      <c r="AR105" s="44"/>
      <c r="AS105" s="44"/>
      <c r="AT105" s="44"/>
      <c r="AU105" s="44"/>
      <c r="AV105" s="44"/>
      <c r="AW105" s="45"/>
      <c r="AX105" s="45"/>
      <c r="AY105" s="45"/>
      <c r="AZ105" s="45"/>
      <c r="BA105" s="45"/>
      <c r="BB105" s="45"/>
      <c r="BD105" s="44"/>
      <c r="BE105" s="44"/>
      <c r="BF105" s="44"/>
      <c r="BG105" s="44"/>
      <c r="BH105" s="44"/>
      <c r="BI105" s="44"/>
      <c r="BJ105" s="44"/>
      <c r="BK105" s="44"/>
      <c r="BL105" s="44"/>
      <c r="BM105" s="44"/>
      <c r="BN105" s="34"/>
      <c r="BO105" s="34"/>
      <c r="BP105" s="34"/>
    </row>
    <row r="106" spans="2:68">
      <c r="B106" s="3">
        <f>'G. MGMA Specialty List'!A104</f>
        <v>99</v>
      </c>
      <c r="C106" s="3" t="str">
        <f>'G. MGMA Specialty List'!B104</f>
        <v>SS</v>
      </c>
      <c r="D106" s="74" t="str">
        <f>'G. MGMA Specialty List'!D104</f>
        <v>Surgery: Oral</v>
      </c>
      <c r="E106" s="65">
        <f>'C. Schedule 1A - Employed'!E106+'C. Schedule 1B -Contracted'!E106+'C. Schedule 1C - Related Entity'!E106</f>
        <v>0</v>
      </c>
      <c r="F106" s="65">
        <f>'C. Schedule 1A - Employed'!F106+'C. Schedule 1B -Contracted'!F106+'C. Schedule 1C - Related Entity'!F106</f>
        <v>0</v>
      </c>
      <c r="G106" s="65">
        <f>'C. Schedule 1A - Employed'!G106+'C. Schedule 1B -Contracted'!G106+'C. Schedule 1C - Related Entity'!G106</f>
        <v>0</v>
      </c>
      <c r="H106" s="65">
        <f>'C. Schedule 1A - Employed'!H106+'C. Schedule 1B -Contracted'!H106+'C. Schedule 1C - Related Entity'!H106</f>
        <v>0</v>
      </c>
      <c r="I106" s="65">
        <f>'C. Schedule 1A - Employed'!I106+'C. Schedule 1B -Contracted'!I106+'C. Schedule 1C - Related Entity'!I106</f>
        <v>0</v>
      </c>
      <c r="J106" s="65">
        <f>'C. Schedule 1A - Employed'!J106+'C. Schedule 1B -Contracted'!J106+'C. Schedule 1C - Related Entity'!J106</f>
        <v>0</v>
      </c>
      <c r="K106" s="65">
        <f>'C. Schedule 1A - Employed'!K106+'C. Schedule 1B -Contracted'!K106+'C. Schedule 1C - Related Entity'!K106</f>
        <v>0</v>
      </c>
      <c r="L106" s="65">
        <f>'C. Schedule 1A - Employed'!L106+'C. Schedule 1B -Contracted'!L106+'C. Schedule 1C - Related Entity'!L106</f>
        <v>0</v>
      </c>
      <c r="M106" s="65">
        <f>'C. Schedule 1A - Employed'!M106+'C. Schedule 1B -Contracted'!M106+'C. Schedule 1C - Related Entity'!M106</f>
        <v>0</v>
      </c>
      <c r="N106" s="65">
        <f>'C. Schedule 1A - Employed'!N106+'C. Schedule 1B -Contracted'!N106+'C. Schedule 1C - Related Entity'!N106</f>
        <v>0</v>
      </c>
      <c r="O106" s="263">
        <f>'C. Schedule 1A - Employed'!O106</f>
        <v>0</v>
      </c>
      <c r="P106" s="264">
        <f>SUMIFS('C. Schedule 1A - Employed'!P:P,'C. Schedule 1A - Employed'!$D:$D,$D106)</f>
        <v>0</v>
      </c>
      <c r="Q106" s="264">
        <f>SUMIFS('C. Schedule 1B -Contracted'!O:O,'C. Schedule 1B -Contracted'!$D:$D,$D106)+SUMIFS('C. Schedule 1C - Related Entity'!O:O,'C. Schedule 1C - Related Entity'!$D:$D,$D106)</f>
        <v>0</v>
      </c>
      <c r="R106" s="264">
        <f>SUMIFS('C. Schedule 1A - Employed'!Q:Q,'C. Schedule 1A - Employed'!$D:$D,$D106)+SUMIFS('C. Schedule 1B -Contracted'!P:P,'C. Schedule 1B -Contracted'!$D:$D,$D106)+SUMIFS('C. Schedule 1C - Related Entity'!P:P,'C. Schedule 1C - Related Entity'!$D:$D,$D106)</f>
        <v>0</v>
      </c>
      <c r="S106" s="265">
        <f>SUMIFS('C. Schedule 1B -Contracted'!Q:Q,'C. Schedule 1B -Contracted'!$D:$D,$D106)+SUMIFS('C. Schedule 1C - Related Entity'!Q:Q,'C. Schedule 1C - Related Entity'!$D:$D,$D106)</f>
        <v>0</v>
      </c>
      <c r="T106" s="267">
        <f t="shared" si="3"/>
        <v>0</v>
      </c>
      <c r="U106" s="34"/>
      <c r="W106" s="32"/>
      <c r="X106" s="44"/>
      <c r="Y106" s="44"/>
      <c r="Z106" s="44"/>
      <c r="AA106" s="44"/>
      <c r="AB106" s="44"/>
      <c r="AC106" s="44"/>
      <c r="AD106" s="44"/>
      <c r="AE106" s="44"/>
      <c r="AF106" s="44"/>
      <c r="AG106" s="44"/>
      <c r="AH106" s="45"/>
      <c r="AI106" s="45"/>
      <c r="AJ106" s="45"/>
      <c r="AK106" s="45"/>
      <c r="AL106" s="45"/>
      <c r="AO106" s="44"/>
      <c r="AP106" s="44"/>
      <c r="AQ106" s="44"/>
      <c r="AR106" s="44"/>
      <c r="AS106" s="44"/>
      <c r="AT106" s="44"/>
      <c r="AU106" s="44"/>
      <c r="AV106" s="44"/>
      <c r="AW106" s="45"/>
      <c r="AX106" s="45"/>
      <c r="AY106" s="45"/>
      <c r="AZ106" s="45"/>
      <c r="BA106" s="45"/>
      <c r="BB106" s="45"/>
      <c r="BD106" s="44"/>
      <c r="BE106" s="44"/>
      <c r="BF106" s="44"/>
      <c r="BG106" s="44"/>
      <c r="BH106" s="44"/>
      <c r="BI106" s="44"/>
      <c r="BJ106" s="44"/>
      <c r="BK106" s="44"/>
      <c r="BL106" s="44"/>
      <c r="BM106" s="44"/>
      <c r="BN106" s="34"/>
      <c r="BO106" s="34"/>
      <c r="BP106" s="34"/>
    </row>
    <row r="107" spans="2:68">
      <c r="B107" s="3">
        <f>'G. MGMA Specialty List'!A105</f>
        <v>100</v>
      </c>
      <c r="C107" s="3" t="str">
        <f>'G. MGMA Specialty List'!B105</f>
        <v>SS</v>
      </c>
      <c r="D107" s="74" t="str">
        <f>'G. MGMA Specialty List'!D105</f>
        <v xml:space="preserve">Surgery: Pediatrics </v>
      </c>
      <c r="E107" s="65">
        <f>'C. Schedule 1A - Employed'!E107+'C. Schedule 1B -Contracted'!E107+'C. Schedule 1C - Related Entity'!E107</f>
        <v>0</v>
      </c>
      <c r="F107" s="65">
        <f>'C. Schedule 1A - Employed'!F107+'C. Schedule 1B -Contracted'!F107+'C. Schedule 1C - Related Entity'!F107</f>
        <v>0</v>
      </c>
      <c r="G107" s="65">
        <f>'C. Schedule 1A - Employed'!G107+'C. Schedule 1B -Contracted'!G107+'C. Schedule 1C - Related Entity'!G107</f>
        <v>0</v>
      </c>
      <c r="H107" s="65">
        <f>'C. Schedule 1A - Employed'!H107+'C. Schedule 1B -Contracted'!H107+'C. Schedule 1C - Related Entity'!H107</f>
        <v>0</v>
      </c>
      <c r="I107" s="65">
        <f>'C. Schedule 1A - Employed'!I107+'C. Schedule 1B -Contracted'!I107+'C. Schedule 1C - Related Entity'!I107</f>
        <v>0</v>
      </c>
      <c r="J107" s="65">
        <f>'C. Schedule 1A - Employed'!J107+'C. Schedule 1B -Contracted'!J107+'C. Schedule 1C - Related Entity'!J107</f>
        <v>0</v>
      </c>
      <c r="K107" s="65">
        <f>'C. Schedule 1A - Employed'!K107+'C. Schedule 1B -Contracted'!K107+'C. Schedule 1C - Related Entity'!K107</f>
        <v>0</v>
      </c>
      <c r="L107" s="65">
        <f>'C. Schedule 1A - Employed'!L107+'C. Schedule 1B -Contracted'!L107+'C. Schedule 1C - Related Entity'!L107</f>
        <v>0</v>
      </c>
      <c r="M107" s="65">
        <f>'C. Schedule 1A - Employed'!M107+'C. Schedule 1B -Contracted'!M107+'C. Schedule 1C - Related Entity'!M107</f>
        <v>0</v>
      </c>
      <c r="N107" s="65">
        <f>'C. Schedule 1A - Employed'!N107+'C. Schedule 1B -Contracted'!N107+'C. Schedule 1C - Related Entity'!N107</f>
        <v>0</v>
      </c>
      <c r="O107" s="263">
        <f>'C. Schedule 1A - Employed'!O107</f>
        <v>0</v>
      </c>
      <c r="P107" s="264">
        <f>SUMIFS('C. Schedule 1A - Employed'!P:P,'C. Schedule 1A - Employed'!$D:$D,$D107)</f>
        <v>0</v>
      </c>
      <c r="Q107" s="264">
        <f>SUMIFS('C. Schedule 1B -Contracted'!O:O,'C. Schedule 1B -Contracted'!$D:$D,$D107)+SUMIFS('C. Schedule 1C - Related Entity'!O:O,'C. Schedule 1C - Related Entity'!$D:$D,$D107)</f>
        <v>0</v>
      </c>
      <c r="R107" s="264">
        <f>SUMIFS('C. Schedule 1A - Employed'!Q:Q,'C. Schedule 1A - Employed'!$D:$D,$D107)+SUMIFS('C. Schedule 1B -Contracted'!P:P,'C. Schedule 1B -Contracted'!$D:$D,$D107)+SUMIFS('C. Schedule 1C - Related Entity'!P:P,'C. Schedule 1C - Related Entity'!$D:$D,$D107)</f>
        <v>0</v>
      </c>
      <c r="S107" s="265">
        <f>SUMIFS('C. Schedule 1B -Contracted'!Q:Q,'C. Schedule 1B -Contracted'!$D:$D,$D107)+SUMIFS('C. Schedule 1C - Related Entity'!Q:Q,'C. Schedule 1C - Related Entity'!$D:$D,$D107)</f>
        <v>0</v>
      </c>
      <c r="T107" s="267">
        <f t="shared" si="3"/>
        <v>0</v>
      </c>
      <c r="U107" s="34"/>
      <c r="W107" s="32"/>
      <c r="X107" s="44"/>
      <c r="Y107" s="44"/>
      <c r="Z107" s="44"/>
      <c r="AA107" s="44"/>
      <c r="AB107" s="44"/>
      <c r="AC107" s="44"/>
      <c r="AD107" s="44"/>
      <c r="AE107" s="44"/>
      <c r="AF107" s="44"/>
      <c r="AG107" s="44"/>
      <c r="AH107" s="45"/>
      <c r="AI107" s="45"/>
      <c r="AJ107" s="45"/>
      <c r="AK107" s="45"/>
      <c r="AL107" s="45"/>
      <c r="AO107" s="44"/>
      <c r="AP107" s="44"/>
      <c r="AQ107" s="44"/>
      <c r="AR107" s="44"/>
      <c r="AS107" s="44"/>
      <c r="AT107" s="44"/>
      <c r="AU107" s="44"/>
      <c r="AV107" s="44"/>
      <c r="AW107" s="45"/>
      <c r="AX107" s="45"/>
      <c r="AY107" s="45"/>
      <c r="AZ107" s="45"/>
      <c r="BA107" s="45"/>
      <c r="BB107" s="45"/>
      <c r="BD107" s="44"/>
      <c r="BE107" s="44"/>
      <c r="BF107" s="44"/>
      <c r="BG107" s="44"/>
      <c r="BH107" s="44"/>
      <c r="BI107" s="44"/>
      <c r="BJ107" s="44"/>
      <c r="BK107" s="44"/>
      <c r="BL107" s="44"/>
      <c r="BM107" s="44"/>
      <c r="BN107" s="34"/>
      <c r="BO107" s="34"/>
      <c r="BP107" s="34"/>
    </row>
    <row r="108" spans="2:68">
      <c r="B108" s="3">
        <f>'G. MGMA Specialty List'!A106</f>
        <v>101</v>
      </c>
      <c r="C108" s="3" t="str">
        <f>'G. MGMA Specialty List'!B106</f>
        <v>SS</v>
      </c>
      <c r="D108" s="74" t="str">
        <f>'G. MGMA Specialty List'!D106</f>
        <v>Surgery: Plastic and Reconstruction</v>
      </c>
      <c r="E108" s="65">
        <f>'C. Schedule 1A - Employed'!E108+'C. Schedule 1B -Contracted'!E108+'C. Schedule 1C - Related Entity'!E108</f>
        <v>0</v>
      </c>
      <c r="F108" s="65">
        <f>'C. Schedule 1A - Employed'!F108+'C. Schedule 1B -Contracted'!F108+'C. Schedule 1C - Related Entity'!F108</f>
        <v>0</v>
      </c>
      <c r="G108" s="65">
        <f>'C. Schedule 1A - Employed'!G108+'C. Schedule 1B -Contracted'!G108+'C. Schedule 1C - Related Entity'!G108</f>
        <v>0</v>
      </c>
      <c r="H108" s="65">
        <f>'C. Schedule 1A - Employed'!H108+'C. Schedule 1B -Contracted'!H108+'C. Schedule 1C - Related Entity'!H108</f>
        <v>0</v>
      </c>
      <c r="I108" s="65">
        <f>'C. Schedule 1A - Employed'!I108+'C. Schedule 1B -Contracted'!I108+'C. Schedule 1C - Related Entity'!I108</f>
        <v>0</v>
      </c>
      <c r="J108" s="65">
        <f>'C. Schedule 1A - Employed'!J108+'C. Schedule 1B -Contracted'!J108+'C. Schedule 1C - Related Entity'!J108</f>
        <v>0</v>
      </c>
      <c r="K108" s="65">
        <f>'C. Schedule 1A - Employed'!K108+'C. Schedule 1B -Contracted'!K108+'C. Schedule 1C - Related Entity'!K108</f>
        <v>0</v>
      </c>
      <c r="L108" s="65">
        <f>'C. Schedule 1A - Employed'!L108+'C. Schedule 1B -Contracted'!L108+'C. Schedule 1C - Related Entity'!L108</f>
        <v>0</v>
      </c>
      <c r="M108" s="65">
        <f>'C. Schedule 1A - Employed'!M108+'C. Schedule 1B -Contracted'!M108+'C. Schedule 1C - Related Entity'!M108</f>
        <v>0</v>
      </c>
      <c r="N108" s="65">
        <f>'C. Schedule 1A - Employed'!N108+'C. Schedule 1B -Contracted'!N108+'C. Schedule 1C - Related Entity'!N108</f>
        <v>0</v>
      </c>
      <c r="O108" s="263">
        <f>'C. Schedule 1A - Employed'!O108</f>
        <v>0</v>
      </c>
      <c r="P108" s="264">
        <f>SUMIFS('C. Schedule 1A - Employed'!P:P,'C. Schedule 1A - Employed'!$D:$D,$D108)</f>
        <v>0</v>
      </c>
      <c r="Q108" s="264">
        <f>SUMIFS('C. Schedule 1B -Contracted'!O:O,'C. Schedule 1B -Contracted'!$D:$D,$D108)+SUMIFS('C. Schedule 1C - Related Entity'!O:O,'C. Schedule 1C - Related Entity'!$D:$D,$D108)</f>
        <v>0</v>
      </c>
      <c r="R108" s="264">
        <f>SUMIFS('C. Schedule 1A - Employed'!Q:Q,'C. Schedule 1A - Employed'!$D:$D,$D108)+SUMIFS('C. Schedule 1B -Contracted'!P:P,'C. Schedule 1B -Contracted'!$D:$D,$D108)+SUMIFS('C. Schedule 1C - Related Entity'!P:P,'C. Schedule 1C - Related Entity'!$D:$D,$D108)</f>
        <v>0</v>
      </c>
      <c r="S108" s="265">
        <f>SUMIFS('C. Schedule 1B -Contracted'!Q:Q,'C. Schedule 1B -Contracted'!$D:$D,$D108)+SUMIFS('C. Schedule 1C - Related Entity'!Q:Q,'C. Schedule 1C - Related Entity'!$D:$D,$D108)</f>
        <v>0</v>
      </c>
      <c r="T108" s="267">
        <f t="shared" si="3"/>
        <v>0</v>
      </c>
      <c r="U108" s="34"/>
      <c r="W108" s="32"/>
      <c r="X108" s="44"/>
      <c r="Y108" s="44"/>
      <c r="Z108" s="44"/>
      <c r="AA108" s="44"/>
      <c r="AB108" s="44"/>
      <c r="AC108" s="44"/>
      <c r="AD108" s="44"/>
      <c r="AE108" s="44"/>
      <c r="AF108" s="44"/>
      <c r="AG108" s="44"/>
      <c r="AH108" s="45"/>
      <c r="AI108" s="45"/>
      <c r="AJ108" s="45"/>
      <c r="AK108" s="45"/>
      <c r="AL108" s="45"/>
      <c r="AO108" s="44"/>
      <c r="AP108" s="44"/>
      <c r="AQ108" s="44"/>
      <c r="AR108" s="44"/>
      <c r="AS108" s="44"/>
      <c r="AT108" s="44"/>
      <c r="AU108" s="44"/>
      <c r="AV108" s="44"/>
      <c r="AW108" s="45"/>
      <c r="AX108" s="45"/>
      <c r="AY108" s="45"/>
      <c r="AZ108" s="45"/>
      <c r="BA108" s="45"/>
      <c r="BB108" s="45"/>
      <c r="BD108" s="44"/>
      <c r="BE108" s="44"/>
      <c r="BF108" s="44"/>
      <c r="BG108" s="44"/>
      <c r="BH108" s="44"/>
      <c r="BI108" s="44"/>
      <c r="BJ108" s="44"/>
      <c r="BK108" s="44"/>
      <c r="BL108" s="44"/>
      <c r="BM108" s="44"/>
      <c r="BN108" s="34"/>
      <c r="BO108" s="34"/>
      <c r="BP108" s="34"/>
    </row>
    <row r="109" spans="2:68">
      <c r="B109" s="3">
        <f>'G. MGMA Specialty List'!A107</f>
        <v>102</v>
      </c>
      <c r="C109" s="3" t="str">
        <f>'G. MGMA Specialty List'!B107</f>
        <v>SS</v>
      </c>
      <c r="D109" s="74" t="str">
        <f>'G. MGMA Specialty List'!D107</f>
        <v>Surgery: Plastic and Reconstruction-Hand</v>
      </c>
      <c r="E109" s="65">
        <f>'C. Schedule 1A - Employed'!E109+'C. Schedule 1B -Contracted'!E109+'C. Schedule 1C - Related Entity'!E109</f>
        <v>0</v>
      </c>
      <c r="F109" s="65">
        <f>'C. Schedule 1A - Employed'!F109+'C. Schedule 1B -Contracted'!F109+'C. Schedule 1C - Related Entity'!F109</f>
        <v>0</v>
      </c>
      <c r="G109" s="65">
        <f>'C. Schedule 1A - Employed'!G109+'C. Schedule 1B -Contracted'!G109+'C. Schedule 1C - Related Entity'!G109</f>
        <v>0</v>
      </c>
      <c r="H109" s="65">
        <f>'C. Schedule 1A - Employed'!H109+'C. Schedule 1B -Contracted'!H109+'C. Schedule 1C - Related Entity'!H109</f>
        <v>0</v>
      </c>
      <c r="I109" s="65">
        <f>'C. Schedule 1A - Employed'!I109+'C. Schedule 1B -Contracted'!I109+'C. Schedule 1C - Related Entity'!I109</f>
        <v>0</v>
      </c>
      <c r="J109" s="65">
        <f>'C. Schedule 1A - Employed'!J109+'C. Schedule 1B -Contracted'!J109+'C. Schedule 1C - Related Entity'!J109</f>
        <v>0</v>
      </c>
      <c r="K109" s="65">
        <f>'C. Schedule 1A - Employed'!K109+'C. Schedule 1B -Contracted'!K109+'C. Schedule 1C - Related Entity'!K109</f>
        <v>0</v>
      </c>
      <c r="L109" s="65">
        <f>'C. Schedule 1A - Employed'!L109+'C. Schedule 1B -Contracted'!L109+'C. Schedule 1C - Related Entity'!L109</f>
        <v>0</v>
      </c>
      <c r="M109" s="65">
        <f>'C. Schedule 1A - Employed'!M109+'C. Schedule 1B -Contracted'!M109+'C. Schedule 1C - Related Entity'!M109</f>
        <v>0</v>
      </c>
      <c r="N109" s="65">
        <f>'C. Schedule 1A - Employed'!N109+'C. Schedule 1B -Contracted'!N109+'C. Schedule 1C - Related Entity'!N109</f>
        <v>0</v>
      </c>
      <c r="O109" s="263">
        <f>'C. Schedule 1A - Employed'!O109</f>
        <v>0</v>
      </c>
      <c r="P109" s="264">
        <f>SUMIFS('C. Schedule 1A - Employed'!P:P,'C. Schedule 1A - Employed'!$D:$D,$D109)</f>
        <v>0</v>
      </c>
      <c r="Q109" s="264">
        <f>SUMIFS('C. Schedule 1B -Contracted'!O:O,'C. Schedule 1B -Contracted'!$D:$D,$D109)+SUMIFS('C. Schedule 1C - Related Entity'!O:O,'C. Schedule 1C - Related Entity'!$D:$D,$D109)</f>
        <v>0</v>
      </c>
      <c r="R109" s="264">
        <f>SUMIFS('C. Schedule 1A - Employed'!Q:Q,'C. Schedule 1A - Employed'!$D:$D,$D109)+SUMIFS('C. Schedule 1B -Contracted'!P:P,'C. Schedule 1B -Contracted'!$D:$D,$D109)+SUMIFS('C. Schedule 1C - Related Entity'!P:P,'C. Schedule 1C - Related Entity'!$D:$D,$D109)</f>
        <v>0</v>
      </c>
      <c r="S109" s="265">
        <f>SUMIFS('C. Schedule 1B -Contracted'!Q:Q,'C. Schedule 1B -Contracted'!$D:$D,$D109)+SUMIFS('C. Schedule 1C - Related Entity'!Q:Q,'C. Schedule 1C - Related Entity'!$D:$D,$D109)</f>
        <v>0</v>
      </c>
      <c r="T109" s="267">
        <f t="shared" si="3"/>
        <v>0</v>
      </c>
      <c r="U109" s="34"/>
      <c r="W109" s="32"/>
      <c r="X109" s="44"/>
      <c r="Y109" s="44"/>
      <c r="Z109" s="44"/>
      <c r="AA109" s="44"/>
      <c r="AB109" s="44"/>
      <c r="AC109" s="44"/>
      <c r="AD109" s="44"/>
      <c r="AE109" s="44"/>
      <c r="AF109" s="44"/>
      <c r="AG109" s="44"/>
      <c r="AH109" s="45"/>
      <c r="AI109" s="45"/>
      <c r="AJ109" s="45"/>
      <c r="AK109" s="45"/>
      <c r="AL109" s="45"/>
      <c r="AO109" s="44"/>
      <c r="AP109" s="44"/>
      <c r="AQ109" s="44"/>
      <c r="AR109" s="44"/>
      <c r="AS109" s="44"/>
      <c r="AT109" s="44"/>
      <c r="AU109" s="44"/>
      <c r="AV109" s="44"/>
      <c r="AW109" s="45"/>
      <c r="AX109" s="45"/>
      <c r="AY109" s="45"/>
      <c r="AZ109" s="45"/>
      <c r="BA109" s="45"/>
      <c r="BB109" s="45"/>
      <c r="BD109" s="44"/>
      <c r="BE109" s="44"/>
      <c r="BF109" s="44"/>
      <c r="BG109" s="44"/>
      <c r="BH109" s="44"/>
      <c r="BI109" s="44"/>
      <c r="BJ109" s="44"/>
      <c r="BK109" s="44"/>
      <c r="BL109" s="44"/>
      <c r="BM109" s="44"/>
      <c r="BN109" s="34"/>
      <c r="BO109" s="34"/>
      <c r="BP109" s="34"/>
    </row>
    <row r="110" spans="2:68">
      <c r="B110" s="3">
        <f>'G. MGMA Specialty List'!A108</f>
        <v>103</v>
      </c>
      <c r="C110" s="3" t="str">
        <f>'G. MGMA Specialty List'!B108</f>
        <v>SS</v>
      </c>
      <c r="D110" s="74" t="str">
        <f>'G. MGMA Specialty List'!D108</f>
        <v>Surgery: Thoracic (Primary)</v>
      </c>
      <c r="E110" s="65">
        <f>'C. Schedule 1A - Employed'!E110+'C. Schedule 1B -Contracted'!E110+'C. Schedule 1C - Related Entity'!E110</f>
        <v>0</v>
      </c>
      <c r="F110" s="65">
        <f>'C. Schedule 1A - Employed'!F110+'C. Schedule 1B -Contracted'!F110+'C. Schedule 1C - Related Entity'!F110</f>
        <v>0</v>
      </c>
      <c r="G110" s="65">
        <f>'C. Schedule 1A - Employed'!G110+'C. Schedule 1B -Contracted'!G110+'C. Schedule 1C - Related Entity'!G110</f>
        <v>0</v>
      </c>
      <c r="H110" s="65">
        <f>'C. Schedule 1A - Employed'!H110+'C. Schedule 1B -Contracted'!H110+'C. Schedule 1C - Related Entity'!H110</f>
        <v>0</v>
      </c>
      <c r="I110" s="65">
        <f>'C. Schedule 1A - Employed'!I110+'C. Schedule 1B -Contracted'!I110+'C. Schedule 1C - Related Entity'!I110</f>
        <v>0</v>
      </c>
      <c r="J110" s="65">
        <f>'C. Schedule 1A - Employed'!J110+'C. Schedule 1B -Contracted'!J110+'C. Schedule 1C - Related Entity'!J110</f>
        <v>0</v>
      </c>
      <c r="K110" s="65">
        <f>'C. Schedule 1A - Employed'!K110+'C. Schedule 1B -Contracted'!K110+'C. Schedule 1C - Related Entity'!K110</f>
        <v>0</v>
      </c>
      <c r="L110" s="65">
        <f>'C. Schedule 1A - Employed'!L110+'C. Schedule 1B -Contracted'!L110+'C. Schedule 1C - Related Entity'!L110</f>
        <v>0</v>
      </c>
      <c r="M110" s="65">
        <f>'C. Schedule 1A - Employed'!M110+'C. Schedule 1B -Contracted'!M110+'C. Schedule 1C - Related Entity'!M110</f>
        <v>0</v>
      </c>
      <c r="N110" s="65">
        <f>'C. Schedule 1A - Employed'!N110+'C. Schedule 1B -Contracted'!N110+'C. Schedule 1C - Related Entity'!N110</f>
        <v>0</v>
      </c>
      <c r="O110" s="263">
        <f>'C. Schedule 1A - Employed'!O110</f>
        <v>0</v>
      </c>
      <c r="P110" s="264">
        <f>SUMIFS('C. Schedule 1A - Employed'!P:P,'C. Schedule 1A - Employed'!$D:$D,$D110)</f>
        <v>0</v>
      </c>
      <c r="Q110" s="264">
        <f>SUMIFS('C. Schedule 1B -Contracted'!O:O,'C. Schedule 1B -Contracted'!$D:$D,$D110)+SUMIFS('C. Schedule 1C - Related Entity'!O:O,'C. Schedule 1C - Related Entity'!$D:$D,$D110)</f>
        <v>0</v>
      </c>
      <c r="R110" s="264">
        <f>SUMIFS('C. Schedule 1A - Employed'!Q:Q,'C. Schedule 1A - Employed'!$D:$D,$D110)+SUMIFS('C. Schedule 1B -Contracted'!P:P,'C. Schedule 1B -Contracted'!$D:$D,$D110)+SUMIFS('C. Schedule 1C - Related Entity'!P:P,'C. Schedule 1C - Related Entity'!$D:$D,$D110)</f>
        <v>0</v>
      </c>
      <c r="S110" s="265">
        <f>SUMIFS('C. Schedule 1B -Contracted'!Q:Q,'C. Schedule 1B -Contracted'!$D:$D,$D110)+SUMIFS('C. Schedule 1C - Related Entity'!Q:Q,'C. Schedule 1C - Related Entity'!$D:$D,$D110)</f>
        <v>0</v>
      </c>
      <c r="T110" s="267">
        <f t="shared" si="3"/>
        <v>0</v>
      </c>
      <c r="U110" s="34"/>
      <c r="W110" s="32"/>
      <c r="X110" s="44"/>
      <c r="Y110" s="44"/>
      <c r="Z110" s="44"/>
      <c r="AA110" s="44"/>
      <c r="AB110" s="44"/>
      <c r="AC110" s="44"/>
      <c r="AD110" s="44"/>
      <c r="AE110" s="44"/>
      <c r="AF110" s="44"/>
      <c r="AG110" s="44"/>
      <c r="AH110" s="45"/>
      <c r="AI110" s="45"/>
      <c r="AJ110" s="45"/>
      <c r="AK110" s="45"/>
      <c r="AL110" s="45"/>
      <c r="AO110" s="44"/>
      <c r="AP110" s="44"/>
      <c r="AQ110" s="44"/>
      <c r="AR110" s="44"/>
      <c r="AS110" s="44"/>
      <c r="AT110" s="44"/>
      <c r="AU110" s="44"/>
      <c r="AV110" s="44"/>
      <c r="AW110" s="45"/>
      <c r="AX110" s="45"/>
      <c r="AY110" s="45"/>
      <c r="AZ110" s="45"/>
      <c r="BA110" s="45"/>
      <c r="BB110" s="45"/>
      <c r="BD110" s="44"/>
      <c r="BE110" s="44"/>
      <c r="BF110" s="44"/>
      <c r="BG110" s="44"/>
      <c r="BH110" s="44"/>
      <c r="BI110" s="44"/>
      <c r="BJ110" s="44"/>
      <c r="BK110" s="44"/>
      <c r="BL110" s="44"/>
      <c r="BM110" s="44"/>
      <c r="BN110" s="34"/>
      <c r="BO110" s="34"/>
      <c r="BP110" s="34"/>
    </row>
    <row r="111" spans="2:68">
      <c r="B111" s="3">
        <f>'G. MGMA Specialty List'!A109</f>
        <v>104</v>
      </c>
      <c r="C111" s="3" t="str">
        <f>'G. MGMA Specialty List'!B109</f>
        <v>SS</v>
      </c>
      <c r="D111" s="74" t="str">
        <f>'G. MGMA Specialty List'!D109</f>
        <v>Surgery: Transplant</v>
      </c>
      <c r="E111" s="65">
        <f>'C. Schedule 1A - Employed'!E111+'C. Schedule 1B -Contracted'!E111+'C. Schedule 1C - Related Entity'!E111</f>
        <v>0</v>
      </c>
      <c r="F111" s="65">
        <f>'C. Schedule 1A - Employed'!F111+'C. Schedule 1B -Contracted'!F111+'C. Schedule 1C - Related Entity'!F111</f>
        <v>0</v>
      </c>
      <c r="G111" s="65">
        <f>'C. Schedule 1A - Employed'!G111+'C. Schedule 1B -Contracted'!G111+'C. Schedule 1C - Related Entity'!G111</f>
        <v>0</v>
      </c>
      <c r="H111" s="65">
        <f>'C. Schedule 1A - Employed'!H111+'C. Schedule 1B -Contracted'!H111+'C. Schedule 1C - Related Entity'!H111</f>
        <v>0</v>
      </c>
      <c r="I111" s="65">
        <f>'C. Schedule 1A - Employed'!I111+'C. Schedule 1B -Contracted'!I111+'C. Schedule 1C - Related Entity'!I111</f>
        <v>0</v>
      </c>
      <c r="J111" s="65">
        <f>'C. Schedule 1A - Employed'!J111+'C. Schedule 1B -Contracted'!J111+'C. Schedule 1C - Related Entity'!J111</f>
        <v>0</v>
      </c>
      <c r="K111" s="65">
        <f>'C. Schedule 1A - Employed'!K111+'C. Schedule 1B -Contracted'!K111+'C. Schedule 1C - Related Entity'!K111</f>
        <v>0</v>
      </c>
      <c r="L111" s="65">
        <f>'C. Schedule 1A - Employed'!L111+'C. Schedule 1B -Contracted'!L111+'C. Schedule 1C - Related Entity'!L111</f>
        <v>0</v>
      </c>
      <c r="M111" s="65">
        <f>'C. Schedule 1A - Employed'!M111+'C. Schedule 1B -Contracted'!M111+'C. Schedule 1C - Related Entity'!M111</f>
        <v>0</v>
      </c>
      <c r="N111" s="65">
        <f>'C. Schedule 1A - Employed'!N111+'C. Schedule 1B -Contracted'!N111+'C. Schedule 1C - Related Entity'!N111</f>
        <v>0</v>
      </c>
      <c r="O111" s="263">
        <f>'C. Schedule 1A - Employed'!O111</f>
        <v>0</v>
      </c>
      <c r="P111" s="264">
        <f>SUMIFS('C. Schedule 1A - Employed'!P:P,'C. Schedule 1A - Employed'!$D:$D,$D111)</f>
        <v>0</v>
      </c>
      <c r="Q111" s="264">
        <f>SUMIFS('C. Schedule 1B -Contracted'!O:O,'C. Schedule 1B -Contracted'!$D:$D,$D111)+SUMIFS('C. Schedule 1C - Related Entity'!O:O,'C. Schedule 1C - Related Entity'!$D:$D,$D111)</f>
        <v>0</v>
      </c>
      <c r="R111" s="264">
        <f>SUMIFS('C. Schedule 1A - Employed'!Q:Q,'C. Schedule 1A - Employed'!$D:$D,$D111)+SUMIFS('C. Schedule 1B -Contracted'!P:P,'C. Schedule 1B -Contracted'!$D:$D,$D111)+SUMIFS('C. Schedule 1C - Related Entity'!P:P,'C. Schedule 1C - Related Entity'!$D:$D,$D111)</f>
        <v>0</v>
      </c>
      <c r="S111" s="265">
        <f>SUMIFS('C. Schedule 1B -Contracted'!Q:Q,'C. Schedule 1B -Contracted'!$D:$D,$D111)+SUMIFS('C. Schedule 1C - Related Entity'!Q:Q,'C. Schedule 1C - Related Entity'!$D:$D,$D111)</f>
        <v>0</v>
      </c>
      <c r="T111" s="267">
        <f t="shared" si="3"/>
        <v>0</v>
      </c>
      <c r="U111" s="34"/>
      <c r="W111" s="32"/>
      <c r="X111" s="44"/>
      <c r="Y111" s="44"/>
      <c r="Z111" s="44"/>
      <c r="AA111" s="44"/>
      <c r="AB111" s="44"/>
      <c r="AC111" s="44"/>
      <c r="AD111" s="44"/>
      <c r="AE111" s="44"/>
      <c r="AF111" s="44"/>
      <c r="AG111" s="44"/>
      <c r="AH111" s="45"/>
      <c r="AI111" s="45"/>
      <c r="AJ111" s="45"/>
      <c r="AK111" s="45"/>
      <c r="AL111" s="45"/>
      <c r="AO111" s="44"/>
      <c r="AP111" s="44"/>
      <c r="AQ111" s="44"/>
      <c r="AR111" s="44"/>
      <c r="AS111" s="44"/>
      <c r="AT111" s="44"/>
      <c r="AU111" s="44"/>
      <c r="AV111" s="44"/>
      <c r="AW111" s="45"/>
      <c r="AX111" s="45"/>
      <c r="AY111" s="45"/>
      <c r="AZ111" s="45"/>
      <c r="BA111" s="45"/>
      <c r="BB111" s="45"/>
      <c r="BD111" s="44"/>
      <c r="BE111" s="44"/>
      <c r="BF111" s="44"/>
      <c r="BG111" s="44"/>
      <c r="BH111" s="44"/>
      <c r="BI111" s="44"/>
      <c r="BJ111" s="44"/>
      <c r="BK111" s="44"/>
      <c r="BL111" s="44"/>
      <c r="BM111" s="44"/>
      <c r="BN111" s="34"/>
      <c r="BO111" s="34"/>
      <c r="BP111" s="34"/>
    </row>
    <row r="112" spans="2:68">
      <c r="B112" s="3">
        <f>'G. MGMA Specialty List'!A110</f>
        <v>105</v>
      </c>
      <c r="C112" s="3" t="str">
        <f>'G. MGMA Specialty List'!B110</f>
        <v>SS</v>
      </c>
      <c r="D112" s="74" t="str">
        <f>'G. MGMA Specialty List'!D110</f>
        <v>Surgery: Transplant-Heart</v>
      </c>
      <c r="E112" s="65">
        <f>'C. Schedule 1A - Employed'!E112+'C. Schedule 1B -Contracted'!E112+'C. Schedule 1C - Related Entity'!E112</f>
        <v>0</v>
      </c>
      <c r="F112" s="65">
        <f>'C. Schedule 1A - Employed'!F112+'C. Schedule 1B -Contracted'!F112+'C. Schedule 1C - Related Entity'!F112</f>
        <v>0</v>
      </c>
      <c r="G112" s="65">
        <f>'C. Schedule 1A - Employed'!G112+'C. Schedule 1B -Contracted'!G112+'C. Schedule 1C - Related Entity'!G112</f>
        <v>0</v>
      </c>
      <c r="H112" s="65">
        <f>'C. Schedule 1A - Employed'!H112+'C. Schedule 1B -Contracted'!H112+'C. Schedule 1C - Related Entity'!H112</f>
        <v>0</v>
      </c>
      <c r="I112" s="65">
        <f>'C. Schedule 1A - Employed'!I112+'C. Schedule 1B -Contracted'!I112+'C. Schedule 1C - Related Entity'!I112</f>
        <v>0</v>
      </c>
      <c r="J112" s="65">
        <f>'C. Schedule 1A - Employed'!J112+'C. Schedule 1B -Contracted'!J112+'C. Schedule 1C - Related Entity'!J112</f>
        <v>0</v>
      </c>
      <c r="K112" s="65">
        <f>'C. Schedule 1A - Employed'!K112+'C. Schedule 1B -Contracted'!K112+'C. Schedule 1C - Related Entity'!K112</f>
        <v>0</v>
      </c>
      <c r="L112" s="65">
        <f>'C. Schedule 1A - Employed'!L112+'C. Schedule 1B -Contracted'!L112+'C. Schedule 1C - Related Entity'!L112</f>
        <v>0</v>
      </c>
      <c r="M112" s="65">
        <f>'C. Schedule 1A - Employed'!M112+'C. Schedule 1B -Contracted'!M112+'C. Schedule 1C - Related Entity'!M112</f>
        <v>0</v>
      </c>
      <c r="N112" s="65">
        <f>'C. Schedule 1A - Employed'!N112+'C. Schedule 1B -Contracted'!N112+'C. Schedule 1C - Related Entity'!N112</f>
        <v>0</v>
      </c>
      <c r="O112" s="263">
        <f>'C. Schedule 1A - Employed'!O112</f>
        <v>0</v>
      </c>
      <c r="P112" s="264">
        <f>SUMIFS('C. Schedule 1A - Employed'!P:P,'C. Schedule 1A - Employed'!$D:$D,$D112)</f>
        <v>0</v>
      </c>
      <c r="Q112" s="264">
        <f>SUMIFS('C. Schedule 1B -Contracted'!O:O,'C. Schedule 1B -Contracted'!$D:$D,$D112)+SUMIFS('C. Schedule 1C - Related Entity'!O:O,'C. Schedule 1C - Related Entity'!$D:$D,$D112)</f>
        <v>0</v>
      </c>
      <c r="R112" s="264">
        <f>SUMIFS('C. Schedule 1A - Employed'!Q:Q,'C. Schedule 1A - Employed'!$D:$D,$D112)+SUMIFS('C. Schedule 1B -Contracted'!P:P,'C. Schedule 1B -Contracted'!$D:$D,$D112)+SUMIFS('C. Schedule 1C - Related Entity'!P:P,'C. Schedule 1C - Related Entity'!$D:$D,$D112)</f>
        <v>0</v>
      </c>
      <c r="S112" s="265">
        <f>SUMIFS('C. Schedule 1B -Contracted'!Q:Q,'C. Schedule 1B -Contracted'!$D:$D,$D112)+SUMIFS('C. Schedule 1C - Related Entity'!Q:Q,'C. Schedule 1C - Related Entity'!$D:$D,$D112)</f>
        <v>0</v>
      </c>
      <c r="T112" s="267">
        <f t="shared" si="3"/>
        <v>0</v>
      </c>
      <c r="U112" s="34"/>
      <c r="W112" s="32"/>
      <c r="X112" s="44"/>
      <c r="Y112" s="44"/>
      <c r="Z112" s="44"/>
      <c r="AA112" s="44"/>
      <c r="AB112" s="44"/>
      <c r="AC112" s="44"/>
      <c r="AD112" s="44"/>
      <c r="AE112" s="44"/>
      <c r="AF112" s="44"/>
      <c r="AG112" s="44"/>
      <c r="AH112" s="45"/>
      <c r="AI112" s="45"/>
      <c r="AJ112" s="45"/>
      <c r="AK112" s="45"/>
      <c r="AL112" s="45"/>
      <c r="AO112" s="44"/>
      <c r="AP112" s="44"/>
      <c r="AQ112" s="44"/>
      <c r="AR112" s="44"/>
      <c r="AS112" s="44"/>
      <c r="AT112" s="44"/>
      <c r="AU112" s="44"/>
      <c r="AV112" s="44"/>
      <c r="AW112" s="45"/>
      <c r="AX112" s="45"/>
      <c r="AY112" s="45"/>
      <c r="AZ112" s="45"/>
      <c r="BA112" s="45"/>
      <c r="BB112" s="45"/>
      <c r="BD112" s="44"/>
      <c r="BE112" s="44"/>
      <c r="BF112" s="44"/>
      <c r="BG112" s="44"/>
      <c r="BH112" s="44"/>
      <c r="BI112" s="44"/>
      <c r="BJ112" s="44"/>
      <c r="BK112" s="44"/>
      <c r="BL112" s="44"/>
      <c r="BM112" s="44"/>
      <c r="BN112" s="34"/>
      <c r="BO112" s="34"/>
      <c r="BP112" s="34"/>
    </row>
    <row r="113" spans="2:68">
      <c r="B113" s="3">
        <f>'G. MGMA Specialty List'!A111</f>
        <v>106</v>
      </c>
      <c r="C113" s="3" t="str">
        <f>'G. MGMA Specialty List'!B111</f>
        <v>SS</v>
      </c>
      <c r="D113" s="74" t="str">
        <f>'G. MGMA Specialty List'!D111</f>
        <v>Surgery: Transplant-Heart/Lung</v>
      </c>
      <c r="E113" s="65">
        <f>'C. Schedule 1A - Employed'!E113+'C. Schedule 1B -Contracted'!E113+'C. Schedule 1C - Related Entity'!E113</f>
        <v>0</v>
      </c>
      <c r="F113" s="65">
        <f>'C. Schedule 1A - Employed'!F113+'C. Schedule 1B -Contracted'!F113+'C. Schedule 1C - Related Entity'!F113</f>
        <v>0</v>
      </c>
      <c r="G113" s="65">
        <f>'C. Schedule 1A - Employed'!G113+'C. Schedule 1B -Contracted'!G113+'C. Schedule 1C - Related Entity'!G113</f>
        <v>0</v>
      </c>
      <c r="H113" s="65">
        <f>'C. Schedule 1A - Employed'!H113+'C. Schedule 1B -Contracted'!H113+'C. Schedule 1C - Related Entity'!H113</f>
        <v>0</v>
      </c>
      <c r="I113" s="65">
        <f>'C. Schedule 1A - Employed'!I113+'C. Schedule 1B -Contracted'!I113+'C. Schedule 1C - Related Entity'!I113</f>
        <v>0</v>
      </c>
      <c r="J113" s="65">
        <f>'C. Schedule 1A - Employed'!J113+'C. Schedule 1B -Contracted'!J113+'C. Schedule 1C - Related Entity'!J113</f>
        <v>0</v>
      </c>
      <c r="K113" s="65">
        <f>'C. Schedule 1A - Employed'!K113+'C. Schedule 1B -Contracted'!K113+'C. Schedule 1C - Related Entity'!K113</f>
        <v>0</v>
      </c>
      <c r="L113" s="65">
        <f>'C. Schedule 1A - Employed'!L113+'C. Schedule 1B -Contracted'!L113+'C. Schedule 1C - Related Entity'!L113</f>
        <v>0</v>
      </c>
      <c r="M113" s="65">
        <f>'C. Schedule 1A - Employed'!M113+'C. Schedule 1B -Contracted'!M113+'C. Schedule 1C - Related Entity'!M113</f>
        <v>0</v>
      </c>
      <c r="N113" s="65">
        <f>'C. Schedule 1A - Employed'!N113+'C. Schedule 1B -Contracted'!N113+'C. Schedule 1C - Related Entity'!N113</f>
        <v>0</v>
      </c>
      <c r="O113" s="263">
        <f>'C. Schedule 1A - Employed'!O113</f>
        <v>0</v>
      </c>
      <c r="P113" s="264">
        <f>SUMIFS('C. Schedule 1A - Employed'!P:P,'C. Schedule 1A - Employed'!$D:$D,$D113)</f>
        <v>0</v>
      </c>
      <c r="Q113" s="264">
        <f>SUMIFS('C. Schedule 1B -Contracted'!O:O,'C. Schedule 1B -Contracted'!$D:$D,$D113)+SUMIFS('C. Schedule 1C - Related Entity'!O:O,'C. Schedule 1C - Related Entity'!$D:$D,$D113)</f>
        <v>0</v>
      </c>
      <c r="R113" s="264">
        <f>SUMIFS('C. Schedule 1A - Employed'!Q:Q,'C. Schedule 1A - Employed'!$D:$D,$D113)+SUMIFS('C. Schedule 1B -Contracted'!P:P,'C. Schedule 1B -Contracted'!$D:$D,$D113)+SUMIFS('C. Schedule 1C - Related Entity'!P:P,'C. Schedule 1C - Related Entity'!$D:$D,$D113)</f>
        <v>0</v>
      </c>
      <c r="S113" s="265">
        <f>SUMIFS('C. Schedule 1B -Contracted'!Q:Q,'C. Schedule 1B -Contracted'!$D:$D,$D113)+SUMIFS('C. Schedule 1C - Related Entity'!Q:Q,'C. Schedule 1C - Related Entity'!$D:$D,$D113)</f>
        <v>0</v>
      </c>
      <c r="T113" s="267">
        <f t="shared" si="3"/>
        <v>0</v>
      </c>
      <c r="U113" s="34"/>
      <c r="W113" s="32"/>
      <c r="X113" s="44"/>
      <c r="Y113" s="44"/>
      <c r="Z113" s="44"/>
      <c r="AA113" s="44"/>
      <c r="AB113" s="44"/>
      <c r="AC113" s="44"/>
      <c r="AD113" s="44"/>
      <c r="AE113" s="44"/>
      <c r="AF113" s="44"/>
      <c r="AG113" s="44"/>
      <c r="AH113" s="45"/>
      <c r="AI113" s="45"/>
      <c r="AJ113" s="45"/>
      <c r="AK113" s="45"/>
      <c r="AL113" s="45"/>
      <c r="AO113" s="44"/>
      <c r="AP113" s="44"/>
      <c r="AQ113" s="44"/>
      <c r="AR113" s="44"/>
      <c r="AS113" s="44"/>
      <c r="AT113" s="44"/>
      <c r="AU113" s="44"/>
      <c r="AV113" s="44"/>
      <c r="AW113" s="45"/>
      <c r="AX113" s="45"/>
      <c r="AY113" s="45"/>
      <c r="AZ113" s="45"/>
      <c r="BA113" s="45"/>
      <c r="BB113" s="45"/>
      <c r="BD113" s="44"/>
      <c r="BE113" s="44"/>
      <c r="BF113" s="44"/>
      <c r="BG113" s="44"/>
      <c r="BH113" s="44"/>
      <c r="BI113" s="44"/>
      <c r="BJ113" s="44"/>
      <c r="BK113" s="44"/>
      <c r="BL113" s="44"/>
      <c r="BM113" s="44"/>
      <c r="BN113" s="34"/>
      <c r="BO113" s="34"/>
      <c r="BP113" s="34"/>
    </row>
    <row r="114" spans="2:68">
      <c r="B114" s="3">
        <f>'G. MGMA Specialty List'!A112</f>
        <v>107</v>
      </c>
      <c r="C114" s="3" t="str">
        <f>'G. MGMA Specialty List'!B112</f>
        <v>SS</v>
      </c>
      <c r="D114" s="74" t="str">
        <f>'G. MGMA Specialty List'!D112</f>
        <v>Surgery: Transplant-Kidney</v>
      </c>
      <c r="E114" s="65">
        <f>'C. Schedule 1A - Employed'!E114+'C. Schedule 1B -Contracted'!E114+'C. Schedule 1C - Related Entity'!E114</f>
        <v>0</v>
      </c>
      <c r="F114" s="65">
        <f>'C. Schedule 1A - Employed'!F114+'C. Schedule 1B -Contracted'!F114+'C. Schedule 1C - Related Entity'!F114</f>
        <v>0</v>
      </c>
      <c r="G114" s="65">
        <f>'C. Schedule 1A - Employed'!G114+'C. Schedule 1B -Contracted'!G114+'C. Schedule 1C - Related Entity'!G114</f>
        <v>0</v>
      </c>
      <c r="H114" s="65">
        <f>'C. Schedule 1A - Employed'!H114+'C. Schedule 1B -Contracted'!H114+'C. Schedule 1C - Related Entity'!H114</f>
        <v>0</v>
      </c>
      <c r="I114" s="65">
        <f>'C. Schedule 1A - Employed'!I114+'C. Schedule 1B -Contracted'!I114+'C. Schedule 1C - Related Entity'!I114</f>
        <v>0</v>
      </c>
      <c r="J114" s="65">
        <f>'C. Schedule 1A - Employed'!J114+'C. Schedule 1B -Contracted'!J114+'C. Schedule 1C - Related Entity'!J114</f>
        <v>0</v>
      </c>
      <c r="K114" s="65">
        <f>'C. Schedule 1A - Employed'!K114+'C. Schedule 1B -Contracted'!K114+'C. Schedule 1C - Related Entity'!K114</f>
        <v>0</v>
      </c>
      <c r="L114" s="65">
        <f>'C. Schedule 1A - Employed'!L114+'C. Schedule 1B -Contracted'!L114+'C. Schedule 1C - Related Entity'!L114</f>
        <v>0</v>
      </c>
      <c r="M114" s="65">
        <f>'C. Schedule 1A - Employed'!M114+'C. Schedule 1B -Contracted'!M114+'C. Schedule 1C - Related Entity'!M114</f>
        <v>0</v>
      </c>
      <c r="N114" s="65">
        <f>'C. Schedule 1A - Employed'!N114+'C. Schedule 1B -Contracted'!N114+'C. Schedule 1C - Related Entity'!N114</f>
        <v>0</v>
      </c>
      <c r="O114" s="263">
        <f>'C. Schedule 1A - Employed'!O114</f>
        <v>0</v>
      </c>
      <c r="P114" s="264">
        <f>SUMIFS('C. Schedule 1A - Employed'!P:P,'C. Schedule 1A - Employed'!$D:$D,$D114)</f>
        <v>0</v>
      </c>
      <c r="Q114" s="264">
        <f>SUMIFS('C. Schedule 1B -Contracted'!O:O,'C. Schedule 1B -Contracted'!$D:$D,$D114)+SUMIFS('C. Schedule 1C - Related Entity'!O:O,'C. Schedule 1C - Related Entity'!$D:$D,$D114)</f>
        <v>0</v>
      </c>
      <c r="R114" s="264">
        <f>SUMIFS('C. Schedule 1A - Employed'!Q:Q,'C. Schedule 1A - Employed'!$D:$D,$D114)+SUMIFS('C. Schedule 1B -Contracted'!P:P,'C. Schedule 1B -Contracted'!$D:$D,$D114)+SUMIFS('C. Schedule 1C - Related Entity'!P:P,'C. Schedule 1C - Related Entity'!$D:$D,$D114)</f>
        <v>0</v>
      </c>
      <c r="S114" s="265">
        <f>SUMIFS('C. Schedule 1B -Contracted'!Q:Q,'C. Schedule 1B -Contracted'!$D:$D,$D114)+SUMIFS('C. Schedule 1C - Related Entity'!Q:Q,'C. Schedule 1C - Related Entity'!$D:$D,$D114)</f>
        <v>0</v>
      </c>
      <c r="T114" s="267">
        <f t="shared" si="3"/>
        <v>0</v>
      </c>
      <c r="U114" s="34"/>
      <c r="W114" s="32"/>
      <c r="X114" s="44"/>
      <c r="Y114" s="44"/>
      <c r="Z114" s="44"/>
      <c r="AA114" s="44"/>
      <c r="AB114" s="44"/>
      <c r="AC114" s="44"/>
      <c r="AD114" s="44"/>
      <c r="AE114" s="44"/>
      <c r="AF114" s="44"/>
      <c r="AG114" s="44"/>
      <c r="AH114" s="45"/>
      <c r="AI114" s="45"/>
      <c r="AJ114" s="45"/>
      <c r="AK114" s="45"/>
      <c r="AL114" s="45"/>
      <c r="AO114" s="44"/>
      <c r="AP114" s="44"/>
      <c r="AQ114" s="44"/>
      <c r="AR114" s="44"/>
      <c r="AS114" s="44"/>
      <c r="AT114" s="44"/>
      <c r="AU114" s="44"/>
      <c r="AV114" s="44"/>
      <c r="AW114" s="45"/>
      <c r="AX114" s="45"/>
      <c r="AY114" s="45"/>
      <c r="AZ114" s="45"/>
      <c r="BA114" s="45"/>
      <c r="BB114" s="45"/>
      <c r="BD114" s="44"/>
      <c r="BE114" s="44"/>
      <c r="BF114" s="44"/>
      <c r="BG114" s="44"/>
      <c r="BH114" s="44"/>
      <c r="BI114" s="44"/>
      <c r="BJ114" s="44"/>
      <c r="BK114" s="44"/>
      <c r="BL114" s="44"/>
      <c r="BM114" s="44"/>
      <c r="BN114" s="34"/>
      <c r="BO114" s="34"/>
      <c r="BP114" s="34"/>
    </row>
    <row r="115" spans="2:68">
      <c r="B115" s="3">
        <f>'G. MGMA Specialty List'!A113</f>
        <v>108</v>
      </c>
      <c r="C115" s="3" t="str">
        <f>'G. MGMA Specialty List'!B113</f>
        <v>SS</v>
      </c>
      <c r="D115" s="74" t="str">
        <f>'G. MGMA Specialty List'!D113</f>
        <v>Surgery: Transplant-Liver</v>
      </c>
      <c r="E115" s="65">
        <f>'C. Schedule 1A - Employed'!E115+'C. Schedule 1B -Contracted'!E115+'C. Schedule 1C - Related Entity'!E115</f>
        <v>0</v>
      </c>
      <c r="F115" s="65">
        <f>'C. Schedule 1A - Employed'!F115+'C. Schedule 1B -Contracted'!F115+'C. Schedule 1C - Related Entity'!F115</f>
        <v>0</v>
      </c>
      <c r="G115" s="65">
        <f>'C. Schedule 1A - Employed'!G115+'C. Schedule 1B -Contracted'!G115+'C. Schedule 1C - Related Entity'!G115</f>
        <v>0</v>
      </c>
      <c r="H115" s="65">
        <f>'C. Schedule 1A - Employed'!H115+'C. Schedule 1B -Contracted'!H115+'C. Schedule 1C - Related Entity'!H115</f>
        <v>0</v>
      </c>
      <c r="I115" s="65">
        <f>'C. Schedule 1A - Employed'!I115+'C. Schedule 1B -Contracted'!I115+'C. Schedule 1C - Related Entity'!I115</f>
        <v>0</v>
      </c>
      <c r="J115" s="65">
        <f>'C. Schedule 1A - Employed'!J115+'C. Schedule 1B -Contracted'!J115+'C. Schedule 1C - Related Entity'!J115</f>
        <v>0</v>
      </c>
      <c r="K115" s="65">
        <f>'C. Schedule 1A - Employed'!K115+'C. Schedule 1B -Contracted'!K115+'C. Schedule 1C - Related Entity'!K115</f>
        <v>0</v>
      </c>
      <c r="L115" s="65">
        <f>'C. Schedule 1A - Employed'!L115+'C. Schedule 1B -Contracted'!L115+'C. Schedule 1C - Related Entity'!L115</f>
        <v>0</v>
      </c>
      <c r="M115" s="65">
        <f>'C. Schedule 1A - Employed'!M115+'C. Schedule 1B -Contracted'!M115+'C. Schedule 1C - Related Entity'!M115</f>
        <v>0</v>
      </c>
      <c r="N115" s="65">
        <f>'C. Schedule 1A - Employed'!N115+'C. Schedule 1B -Contracted'!N115+'C. Schedule 1C - Related Entity'!N115</f>
        <v>0</v>
      </c>
      <c r="O115" s="263">
        <f>'C. Schedule 1A - Employed'!O115</f>
        <v>0</v>
      </c>
      <c r="P115" s="264">
        <f>SUMIFS('C. Schedule 1A - Employed'!P:P,'C. Schedule 1A - Employed'!$D:$D,$D115)</f>
        <v>0</v>
      </c>
      <c r="Q115" s="264">
        <f>SUMIFS('C. Schedule 1B -Contracted'!O:O,'C. Schedule 1B -Contracted'!$D:$D,$D115)+SUMIFS('C. Schedule 1C - Related Entity'!O:O,'C. Schedule 1C - Related Entity'!$D:$D,$D115)</f>
        <v>0</v>
      </c>
      <c r="R115" s="264">
        <f>SUMIFS('C. Schedule 1A - Employed'!Q:Q,'C. Schedule 1A - Employed'!$D:$D,$D115)+SUMIFS('C. Schedule 1B -Contracted'!P:P,'C. Schedule 1B -Contracted'!$D:$D,$D115)+SUMIFS('C. Schedule 1C - Related Entity'!P:P,'C. Schedule 1C - Related Entity'!$D:$D,$D115)</f>
        <v>0</v>
      </c>
      <c r="S115" s="265">
        <f>SUMIFS('C. Schedule 1B -Contracted'!Q:Q,'C. Schedule 1B -Contracted'!$D:$D,$D115)+SUMIFS('C. Schedule 1C - Related Entity'!Q:Q,'C. Schedule 1C - Related Entity'!$D:$D,$D115)</f>
        <v>0</v>
      </c>
      <c r="T115" s="267">
        <f t="shared" si="3"/>
        <v>0</v>
      </c>
      <c r="U115" s="34"/>
      <c r="W115" s="32"/>
      <c r="X115" s="44"/>
      <c r="Y115" s="44"/>
      <c r="Z115" s="44"/>
      <c r="AA115" s="44"/>
      <c r="AB115" s="44"/>
      <c r="AC115" s="44"/>
      <c r="AD115" s="44"/>
      <c r="AE115" s="44"/>
      <c r="AF115" s="44"/>
      <c r="AG115" s="44"/>
      <c r="AH115" s="45"/>
      <c r="AI115" s="45"/>
      <c r="AJ115" s="45"/>
      <c r="AK115" s="45"/>
      <c r="AL115" s="45"/>
      <c r="AO115" s="44"/>
      <c r="AP115" s="44"/>
      <c r="AQ115" s="44"/>
      <c r="AR115" s="44"/>
      <c r="AS115" s="44"/>
      <c r="AT115" s="44"/>
      <c r="AU115" s="44"/>
      <c r="AV115" s="44"/>
      <c r="AW115" s="45"/>
      <c r="AX115" s="45"/>
      <c r="AY115" s="45"/>
      <c r="AZ115" s="45"/>
      <c r="BA115" s="45"/>
      <c r="BB115" s="45"/>
      <c r="BD115" s="44"/>
      <c r="BE115" s="44"/>
      <c r="BF115" s="44"/>
      <c r="BG115" s="44"/>
      <c r="BH115" s="44"/>
      <c r="BI115" s="44"/>
      <c r="BJ115" s="44"/>
      <c r="BK115" s="44"/>
      <c r="BL115" s="44"/>
      <c r="BM115" s="44"/>
      <c r="BN115" s="34"/>
      <c r="BO115" s="34"/>
      <c r="BP115" s="34"/>
    </row>
    <row r="116" spans="2:68">
      <c r="B116" s="3">
        <f>'G. MGMA Specialty List'!A114</f>
        <v>109</v>
      </c>
      <c r="C116" s="3" t="str">
        <f>'G. MGMA Specialty List'!B114</f>
        <v>SS</v>
      </c>
      <c r="D116" s="74" t="str">
        <f>'G. MGMA Specialty List'!D114</f>
        <v>Surgery: Trauma</v>
      </c>
      <c r="E116" s="65">
        <f>'C. Schedule 1A - Employed'!E116+'C. Schedule 1B -Contracted'!E116+'C. Schedule 1C - Related Entity'!E116</f>
        <v>0</v>
      </c>
      <c r="F116" s="65">
        <f>'C. Schedule 1A - Employed'!F116+'C. Schedule 1B -Contracted'!F116+'C. Schedule 1C - Related Entity'!F116</f>
        <v>0</v>
      </c>
      <c r="G116" s="65">
        <f>'C. Schedule 1A - Employed'!G116+'C. Schedule 1B -Contracted'!G116+'C. Schedule 1C - Related Entity'!G116</f>
        <v>0</v>
      </c>
      <c r="H116" s="65">
        <f>'C. Schedule 1A - Employed'!H116+'C. Schedule 1B -Contracted'!H116+'C. Schedule 1C - Related Entity'!H116</f>
        <v>0</v>
      </c>
      <c r="I116" s="65">
        <f>'C. Schedule 1A - Employed'!I116+'C. Schedule 1B -Contracted'!I116+'C. Schedule 1C - Related Entity'!I116</f>
        <v>0</v>
      </c>
      <c r="J116" s="65">
        <f>'C. Schedule 1A - Employed'!J116+'C. Schedule 1B -Contracted'!J116+'C. Schedule 1C - Related Entity'!J116</f>
        <v>0</v>
      </c>
      <c r="K116" s="65">
        <f>'C. Schedule 1A - Employed'!K116+'C. Schedule 1B -Contracted'!K116+'C. Schedule 1C - Related Entity'!K116</f>
        <v>0</v>
      </c>
      <c r="L116" s="65">
        <f>'C. Schedule 1A - Employed'!L116+'C. Schedule 1B -Contracted'!L116+'C. Schedule 1C - Related Entity'!L116</f>
        <v>0</v>
      </c>
      <c r="M116" s="65">
        <f>'C. Schedule 1A - Employed'!M116+'C. Schedule 1B -Contracted'!M116+'C. Schedule 1C - Related Entity'!M116</f>
        <v>0</v>
      </c>
      <c r="N116" s="65">
        <f>'C. Schedule 1A - Employed'!N116+'C. Schedule 1B -Contracted'!N116+'C. Schedule 1C - Related Entity'!N116</f>
        <v>0</v>
      </c>
      <c r="O116" s="263">
        <f>'C. Schedule 1A - Employed'!O116</f>
        <v>0</v>
      </c>
      <c r="P116" s="264">
        <f>SUMIFS('C. Schedule 1A - Employed'!P:P,'C. Schedule 1A - Employed'!$D:$D,$D116)</f>
        <v>0</v>
      </c>
      <c r="Q116" s="264">
        <f>SUMIFS('C. Schedule 1B -Contracted'!O:O,'C. Schedule 1B -Contracted'!$D:$D,$D116)+SUMIFS('C. Schedule 1C - Related Entity'!O:O,'C. Schedule 1C - Related Entity'!$D:$D,$D116)</f>
        <v>0</v>
      </c>
      <c r="R116" s="264">
        <f>SUMIFS('C. Schedule 1A - Employed'!Q:Q,'C. Schedule 1A - Employed'!$D:$D,$D116)+SUMIFS('C. Schedule 1B -Contracted'!P:P,'C. Schedule 1B -Contracted'!$D:$D,$D116)+SUMIFS('C. Schedule 1C - Related Entity'!P:P,'C. Schedule 1C - Related Entity'!$D:$D,$D116)</f>
        <v>0</v>
      </c>
      <c r="S116" s="265">
        <f>SUMIFS('C. Schedule 1B -Contracted'!Q:Q,'C. Schedule 1B -Contracted'!$D:$D,$D116)+SUMIFS('C. Schedule 1C - Related Entity'!Q:Q,'C. Schedule 1C - Related Entity'!$D:$D,$D116)</f>
        <v>0</v>
      </c>
      <c r="T116" s="267">
        <f t="shared" si="3"/>
        <v>0</v>
      </c>
      <c r="U116" s="34"/>
      <c r="W116" s="32"/>
      <c r="X116" s="44"/>
      <c r="Y116" s="44"/>
      <c r="Z116" s="44"/>
      <c r="AA116" s="44"/>
      <c r="AB116" s="44"/>
      <c r="AC116" s="44"/>
      <c r="AD116" s="44"/>
      <c r="AE116" s="44"/>
      <c r="AF116" s="44"/>
      <c r="AG116" s="44"/>
      <c r="AH116" s="45"/>
      <c r="AI116" s="45"/>
      <c r="AJ116" s="45"/>
      <c r="AK116" s="45"/>
      <c r="AL116" s="45"/>
      <c r="AO116" s="44"/>
      <c r="AP116" s="44"/>
      <c r="AQ116" s="44"/>
      <c r="AR116" s="44"/>
      <c r="AS116" s="44"/>
      <c r="AT116" s="44"/>
      <c r="AU116" s="44"/>
      <c r="AV116" s="44"/>
      <c r="AW116" s="45"/>
      <c r="AX116" s="45"/>
      <c r="AY116" s="45"/>
      <c r="AZ116" s="45"/>
      <c r="BA116" s="45"/>
      <c r="BB116" s="45"/>
      <c r="BD116" s="44"/>
      <c r="BE116" s="44"/>
      <c r="BF116" s="44"/>
      <c r="BG116" s="44"/>
      <c r="BH116" s="44"/>
      <c r="BI116" s="44"/>
      <c r="BJ116" s="44"/>
      <c r="BK116" s="44"/>
      <c r="BL116" s="44"/>
      <c r="BM116" s="44"/>
      <c r="BN116" s="34"/>
      <c r="BO116" s="34"/>
      <c r="BP116" s="34"/>
    </row>
    <row r="117" spans="2:68">
      <c r="B117" s="3">
        <f>'G. MGMA Specialty List'!A115</f>
        <v>110</v>
      </c>
      <c r="C117" s="3" t="str">
        <f>'G. MGMA Specialty List'!B115</f>
        <v>SS</v>
      </c>
      <c r="D117" s="74" t="str">
        <f>'G. MGMA Specialty List'!D115</f>
        <v>Surgery: Trauma-Burn</v>
      </c>
      <c r="E117" s="65">
        <f>'C. Schedule 1A - Employed'!E117+'C. Schedule 1B -Contracted'!E117+'C. Schedule 1C - Related Entity'!E117</f>
        <v>0</v>
      </c>
      <c r="F117" s="65">
        <f>'C. Schedule 1A - Employed'!F117+'C. Schedule 1B -Contracted'!F117+'C. Schedule 1C - Related Entity'!F117</f>
        <v>0</v>
      </c>
      <c r="G117" s="65">
        <f>'C. Schedule 1A - Employed'!G117+'C. Schedule 1B -Contracted'!G117+'C. Schedule 1C - Related Entity'!G117</f>
        <v>0</v>
      </c>
      <c r="H117" s="65">
        <f>'C. Schedule 1A - Employed'!H117+'C. Schedule 1B -Contracted'!H117+'C. Schedule 1C - Related Entity'!H117</f>
        <v>0</v>
      </c>
      <c r="I117" s="65">
        <f>'C. Schedule 1A - Employed'!I117+'C. Schedule 1B -Contracted'!I117+'C. Schedule 1C - Related Entity'!I117</f>
        <v>0</v>
      </c>
      <c r="J117" s="65">
        <f>'C. Schedule 1A - Employed'!J117+'C. Schedule 1B -Contracted'!J117+'C. Schedule 1C - Related Entity'!J117</f>
        <v>0</v>
      </c>
      <c r="K117" s="65">
        <f>'C. Schedule 1A - Employed'!K117+'C. Schedule 1B -Contracted'!K117+'C. Schedule 1C - Related Entity'!K117</f>
        <v>0</v>
      </c>
      <c r="L117" s="65">
        <f>'C. Schedule 1A - Employed'!L117+'C. Schedule 1B -Contracted'!L117+'C. Schedule 1C - Related Entity'!L117</f>
        <v>0</v>
      </c>
      <c r="M117" s="65">
        <f>'C. Schedule 1A - Employed'!M117+'C. Schedule 1B -Contracted'!M117+'C. Schedule 1C - Related Entity'!M117</f>
        <v>0</v>
      </c>
      <c r="N117" s="65">
        <f>'C. Schedule 1A - Employed'!N117+'C. Schedule 1B -Contracted'!N117+'C. Schedule 1C - Related Entity'!N117</f>
        <v>0</v>
      </c>
      <c r="O117" s="263">
        <f>'C. Schedule 1A - Employed'!O117</f>
        <v>0</v>
      </c>
      <c r="P117" s="264">
        <f>SUMIFS('C. Schedule 1A - Employed'!P:P,'C. Schedule 1A - Employed'!$D:$D,$D117)</f>
        <v>0</v>
      </c>
      <c r="Q117" s="264">
        <f>SUMIFS('C. Schedule 1B -Contracted'!O:O,'C. Schedule 1B -Contracted'!$D:$D,$D117)+SUMIFS('C. Schedule 1C - Related Entity'!O:O,'C. Schedule 1C - Related Entity'!$D:$D,$D117)</f>
        <v>0</v>
      </c>
      <c r="R117" s="264">
        <f>SUMIFS('C. Schedule 1A - Employed'!Q:Q,'C. Schedule 1A - Employed'!$D:$D,$D117)+SUMIFS('C. Schedule 1B -Contracted'!P:P,'C. Schedule 1B -Contracted'!$D:$D,$D117)+SUMIFS('C. Schedule 1C - Related Entity'!P:P,'C. Schedule 1C - Related Entity'!$D:$D,$D117)</f>
        <v>0</v>
      </c>
      <c r="S117" s="265">
        <f>SUMIFS('C. Schedule 1B -Contracted'!Q:Q,'C. Schedule 1B -Contracted'!$D:$D,$D117)+SUMIFS('C. Schedule 1C - Related Entity'!Q:Q,'C. Schedule 1C - Related Entity'!$D:$D,$D117)</f>
        <v>0</v>
      </c>
      <c r="T117" s="267">
        <f t="shared" si="3"/>
        <v>0</v>
      </c>
      <c r="U117" s="34"/>
      <c r="W117" s="32"/>
      <c r="X117" s="44"/>
      <c r="Y117" s="44"/>
      <c r="Z117" s="44"/>
      <c r="AA117" s="44"/>
      <c r="AB117" s="44"/>
      <c r="AC117" s="44"/>
      <c r="AD117" s="44"/>
      <c r="AE117" s="44"/>
      <c r="AF117" s="44"/>
      <c r="AG117" s="44"/>
      <c r="AH117" s="45"/>
      <c r="AI117" s="45"/>
      <c r="AJ117" s="45"/>
      <c r="AK117" s="45"/>
      <c r="AL117" s="45"/>
      <c r="AO117" s="44"/>
      <c r="AP117" s="44"/>
      <c r="AQ117" s="44"/>
      <c r="AR117" s="44"/>
      <c r="AS117" s="44"/>
      <c r="AT117" s="44"/>
      <c r="AU117" s="44"/>
      <c r="AV117" s="44"/>
      <c r="AW117" s="45"/>
      <c r="AX117" s="45"/>
      <c r="AY117" s="45"/>
      <c r="AZ117" s="45"/>
      <c r="BA117" s="45"/>
      <c r="BB117" s="45"/>
      <c r="BD117" s="44"/>
      <c r="BE117" s="44"/>
      <c r="BF117" s="44"/>
      <c r="BG117" s="44"/>
      <c r="BH117" s="44"/>
      <c r="BI117" s="44"/>
      <c r="BJ117" s="44"/>
      <c r="BK117" s="44"/>
      <c r="BL117" s="44"/>
      <c r="BM117" s="44"/>
      <c r="BN117" s="34"/>
      <c r="BO117" s="34"/>
      <c r="BP117" s="34"/>
    </row>
    <row r="118" spans="2:68">
      <c r="B118" s="3">
        <f>'G. MGMA Specialty List'!A116</f>
        <v>111</v>
      </c>
      <c r="C118" s="3" t="str">
        <f>'G. MGMA Specialty List'!B116</f>
        <v>SS</v>
      </c>
      <c r="D118" s="74" t="str">
        <f>'G. MGMA Specialty List'!D116</f>
        <v>Surgery: Vascular (Primary)</v>
      </c>
      <c r="E118" s="65">
        <f>'C. Schedule 1A - Employed'!E118+'C. Schedule 1B -Contracted'!E118+'C. Schedule 1C - Related Entity'!E118</f>
        <v>0</v>
      </c>
      <c r="F118" s="65">
        <f>'C. Schedule 1A - Employed'!F118+'C. Schedule 1B -Contracted'!F118+'C. Schedule 1C - Related Entity'!F118</f>
        <v>0</v>
      </c>
      <c r="G118" s="65">
        <f>'C. Schedule 1A - Employed'!G118+'C. Schedule 1B -Contracted'!G118+'C. Schedule 1C - Related Entity'!G118</f>
        <v>0</v>
      </c>
      <c r="H118" s="65">
        <f>'C. Schedule 1A - Employed'!H118+'C. Schedule 1B -Contracted'!H118+'C. Schedule 1C - Related Entity'!H118</f>
        <v>0</v>
      </c>
      <c r="I118" s="65">
        <f>'C. Schedule 1A - Employed'!I118+'C. Schedule 1B -Contracted'!I118+'C. Schedule 1C - Related Entity'!I118</f>
        <v>0</v>
      </c>
      <c r="J118" s="65">
        <f>'C. Schedule 1A - Employed'!J118+'C. Schedule 1B -Contracted'!J118+'C. Schedule 1C - Related Entity'!J118</f>
        <v>0</v>
      </c>
      <c r="K118" s="65">
        <f>'C. Schedule 1A - Employed'!K118+'C. Schedule 1B -Contracted'!K118+'C. Schedule 1C - Related Entity'!K118</f>
        <v>0</v>
      </c>
      <c r="L118" s="65">
        <f>'C. Schedule 1A - Employed'!L118+'C. Schedule 1B -Contracted'!L118+'C. Schedule 1C - Related Entity'!L118</f>
        <v>0</v>
      </c>
      <c r="M118" s="65">
        <f>'C. Schedule 1A - Employed'!M118+'C. Schedule 1B -Contracted'!M118+'C. Schedule 1C - Related Entity'!M118</f>
        <v>0</v>
      </c>
      <c r="N118" s="65">
        <f>'C. Schedule 1A - Employed'!N118+'C. Schedule 1B -Contracted'!N118+'C. Schedule 1C - Related Entity'!N118</f>
        <v>0</v>
      </c>
      <c r="O118" s="263">
        <f>'C. Schedule 1A - Employed'!O118</f>
        <v>0</v>
      </c>
      <c r="P118" s="264">
        <f>SUMIFS('C. Schedule 1A - Employed'!P:P,'C. Schedule 1A - Employed'!$D:$D,$D118)</f>
        <v>0</v>
      </c>
      <c r="Q118" s="264">
        <f>SUMIFS('C. Schedule 1B -Contracted'!O:O,'C. Schedule 1B -Contracted'!$D:$D,$D118)+SUMIFS('C. Schedule 1C - Related Entity'!O:O,'C. Schedule 1C - Related Entity'!$D:$D,$D118)</f>
        <v>0</v>
      </c>
      <c r="R118" s="264">
        <f>SUMIFS('C. Schedule 1A - Employed'!Q:Q,'C. Schedule 1A - Employed'!$D:$D,$D118)+SUMIFS('C. Schedule 1B -Contracted'!P:P,'C. Schedule 1B -Contracted'!$D:$D,$D118)+SUMIFS('C. Schedule 1C - Related Entity'!P:P,'C. Schedule 1C - Related Entity'!$D:$D,$D118)</f>
        <v>0</v>
      </c>
      <c r="S118" s="265">
        <f>SUMIFS('C. Schedule 1B -Contracted'!Q:Q,'C. Schedule 1B -Contracted'!$D:$D,$D118)+SUMIFS('C. Schedule 1C - Related Entity'!Q:Q,'C. Schedule 1C - Related Entity'!$D:$D,$D118)</f>
        <v>0</v>
      </c>
      <c r="T118" s="267">
        <f t="shared" si="3"/>
        <v>0</v>
      </c>
      <c r="U118" s="34"/>
      <c r="W118" s="32"/>
      <c r="X118" s="44"/>
      <c r="Y118" s="44"/>
      <c r="Z118" s="44"/>
      <c r="AA118" s="44"/>
      <c r="AB118" s="44"/>
      <c r="AC118" s="44"/>
      <c r="AD118" s="44"/>
      <c r="AE118" s="44"/>
      <c r="AF118" s="44"/>
      <c r="AG118" s="44"/>
      <c r="AH118" s="45"/>
      <c r="AI118" s="45"/>
      <c r="AJ118" s="45"/>
      <c r="AK118" s="45"/>
      <c r="AL118" s="45"/>
      <c r="AO118" s="44"/>
      <c r="AP118" s="44"/>
      <c r="AQ118" s="44"/>
      <c r="AR118" s="44"/>
      <c r="AS118" s="44"/>
      <c r="AT118" s="44"/>
      <c r="AU118" s="44"/>
      <c r="AV118" s="44"/>
      <c r="AW118" s="45"/>
      <c r="AX118" s="45"/>
      <c r="AY118" s="45"/>
      <c r="AZ118" s="45"/>
      <c r="BA118" s="45"/>
      <c r="BB118" s="45"/>
      <c r="BD118" s="44"/>
      <c r="BE118" s="44"/>
      <c r="BF118" s="44"/>
      <c r="BG118" s="44"/>
      <c r="BH118" s="44"/>
      <c r="BI118" s="44"/>
      <c r="BJ118" s="44"/>
      <c r="BK118" s="44"/>
      <c r="BL118" s="44"/>
      <c r="BM118" s="44"/>
      <c r="BN118" s="34"/>
      <c r="BO118" s="34"/>
      <c r="BP118" s="34"/>
    </row>
    <row r="119" spans="2:68">
      <c r="B119" s="3">
        <f>'G. MGMA Specialty List'!A117</f>
        <v>112</v>
      </c>
      <c r="C119" s="3" t="str">
        <f>'G. MGMA Specialty List'!B117</f>
        <v>SS</v>
      </c>
      <c r="D119" s="74" t="str">
        <f>'G. MGMA Specialty List'!D117</f>
        <v>Urology</v>
      </c>
      <c r="E119" s="65">
        <f>'C. Schedule 1A - Employed'!E119+'C. Schedule 1B -Contracted'!E119+'C. Schedule 1C - Related Entity'!E119</f>
        <v>0</v>
      </c>
      <c r="F119" s="65">
        <f>'C. Schedule 1A - Employed'!F119+'C. Schedule 1B -Contracted'!F119+'C. Schedule 1C - Related Entity'!F119</f>
        <v>0</v>
      </c>
      <c r="G119" s="65">
        <f>'C. Schedule 1A - Employed'!G119+'C. Schedule 1B -Contracted'!G119+'C. Schedule 1C - Related Entity'!G119</f>
        <v>0</v>
      </c>
      <c r="H119" s="65">
        <f>'C. Schedule 1A - Employed'!H119+'C. Schedule 1B -Contracted'!H119+'C. Schedule 1C - Related Entity'!H119</f>
        <v>0</v>
      </c>
      <c r="I119" s="65">
        <f>'C. Schedule 1A - Employed'!I119+'C. Schedule 1B -Contracted'!I119+'C. Schedule 1C - Related Entity'!I119</f>
        <v>0</v>
      </c>
      <c r="J119" s="65">
        <f>'C. Schedule 1A - Employed'!J119+'C. Schedule 1B -Contracted'!J119+'C. Schedule 1C - Related Entity'!J119</f>
        <v>0</v>
      </c>
      <c r="K119" s="65">
        <f>'C. Schedule 1A - Employed'!K119+'C. Schedule 1B -Contracted'!K119+'C. Schedule 1C - Related Entity'!K119</f>
        <v>0</v>
      </c>
      <c r="L119" s="65">
        <f>'C. Schedule 1A - Employed'!L119+'C. Schedule 1B -Contracted'!L119+'C. Schedule 1C - Related Entity'!L119</f>
        <v>0</v>
      </c>
      <c r="M119" s="65">
        <f>'C. Schedule 1A - Employed'!M119+'C. Schedule 1B -Contracted'!M119+'C. Schedule 1C - Related Entity'!M119</f>
        <v>0</v>
      </c>
      <c r="N119" s="65">
        <f>'C. Schedule 1A - Employed'!N119+'C. Schedule 1B -Contracted'!N119+'C. Schedule 1C - Related Entity'!N119</f>
        <v>0</v>
      </c>
      <c r="O119" s="263">
        <f>'C. Schedule 1A - Employed'!O119</f>
        <v>0</v>
      </c>
      <c r="P119" s="264">
        <f>SUMIFS('C. Schedule 1A - Employed'!P:P,'C. Schedule 1A - Employed'!$D:$D,$D119)</f>
        <v>0</v>
      </c>
      <c r="Q119" s="264">
        <f>SUMIFS('C. Schedule 1B -Contracted'!O:O,'C. Schedule 1B -Contracted'!$D:$D,$D119)+SUMIFS('C. Schedule 1C - Related Entity'!O:O,'C. Schedule 1C - Related Entity'!$D:$D,$D119)</f>
        <v>0</v>
      </c>
      <c r="R119" s="264">
        <f>SUMIFS('C. Schedule 1A - Employed'!Q:Q,'C. Schedule 1A - Employed'!$D:$D,$D119)+SUMIFS('C. Schedule 1B -Contracted'!P:P,'C. Schedule 1B -Contracted'!$D:$D,$D119)+SUMIFS('C. Schedule 1C - Related Entity'!P:P,'C. Schedule 1C - Related Entity'!$D:$D,$D119)</f>
        <v>0</v>
      </c>
      <c r="S119" s="265">
        <f>SUMIFS('C. Schedule 1B -Contracted'!Q:Q,'C. Schedule 1B -Contracted'!$D:$D,$D119)+SUMIFS('C. Schedule 1C - Related Entity'!Q:Q,'C. Schedule 1C - Related Entity'!$D:$D,$D119)</f>
        <v>0</v>
      </c>
      <c r="T119" s="267">
        <f t="shared" si="3"/>
        <v>0</v>
      </c>
      <c r="U119" s="34"/>
      <c r="W119" s="32"/>
      <c r="X119" s="44"/>
      <c r="Y119" s="44"/>
      <c r="Z119" s="44"/>
      <c r="AA119" s="44"/>
      <c r="AB119" s="44"/>
      <c r="AC119" s="44"/>
      <c r="AD119" s="44"/>
      <c r="AE119" s="44"/>
      <c r="AF119" s="44"/>
      <c r="AG119" s="44"/>
      <c r="AH119" s="45"/>
      <c r="AI119" s="45"/>
      <c r="AJ119" s="45"/>
      <c r="AK119" s="45"/>
      <c r="AL119" s="45"/>
      <c r="AO119" s="44"/>
      <c r="AP119" s="44"/>
      <c r="AQ119" s="44"/>
      <c r="AR119" s="44"/>
      <c r="AS119" s="44"/>
      <c r="AT119" s="44"/>
      <c r="AU119" s="44"/>
      <c r="AV119" s="44"/>
      <c r="AW119" s="45"/>
      <c r="AX119" s="45"/>
      <c r="AY119" s="45"/>
      <c r="AZ119" s="45"/>
      <c r="BA119" s="45"/>
      <c r="BB119" s="45"/>
      <c r="BD119" s="44"/>
      <c r="BE119" s="44"/>
      <c r="BF119" s="44"/>
      <c r="BG119" s="44"/>
      <c r="BH119" s="44"/>
      <c r="BI119" s="44"/>
      <c r="BJ119" s="44"/>
      <c r="BK119" s="44"/>
      <c r="BL119" s="44"/>
      <c r="BM119" s="44"/>
      <c r="BN119" s="34"/>
      <c r="BO119" s="34"/>
      <c r="BP119" s="34"/>
    </row>
    <row r="120" spans="2:68">
      <c r="B120" s="18"/>
      <c r="C120" s="1"/>
      <c r="D120" s="281" t="s">
        <v>309</v>
      </c>
      <c r="E120" s="283"/>
      <c r="F120" s="283"/>
      <c r="G120" s="283"/>
      <c r="H120" s="283"/>
      <c r="I120" s="283"/>
      <c r="J120" s="283"/>
      <c r="K120" s="283"/>
      <c r="L120" s="283"/>
      <c r="M120" s="283"/>
      <c r="N120" s="283"/>
      <c r="O120" s="284"/>
      <c r="P120" s="285"/>
      <c r="Q120" s="285"/>
      <c r="R120" s="285"/>
      <c r="S120" s="286"/>
      <c r="T120" s="287"/>
      <c r="U120" s="34"/>
      <c r="W120" s="32"/>
      <c r="X120" s="44"/>
      <c r="Y120" s="44"/>
      <c r="Z120" s="44"/>
      <c r="AA120" s="44"/>
      <c r="AB120" s="44"/>
      <c r="AC120" s="44"/>
      <c r="AD120" s="44"/>
      <c r="AE120" s="44"/>
      <c r="AF120" s="44"/>
      <c r="AG120" s="44"/>
      <c r="AH120" s="45"/>
      <c r="AI120" s="45"/>
      <c r="AJ120" s="45"/>
      <c r="AK120" s="45"/>
      <c r="AL120" s="45"/>
      <c r="AO120" s="44"/>
      <c r="AP120" s="44"/>
      <c r="AQ120" s="44"/>
      <c r="AR120" s="44"/>
      <c r="AS120" s="44"/>
      <c r="AT120" s="44"/>
      <c r="AU120" s="44"/>
      <c r="AV120" s="44"/>
      <c r="AW120" s="45"/>
      <c r="AX120" s="45"/>
      <c r="AY120" s="45"/>
      <c r="AZ120" s="45"/>
      <c r="BA120" s="45"/>
      <c r="BB120" s="45"/>
      <c r="BD120" s="44"/>
      <c r="BE120" s="44"/>
      <c r="BF120" s="44"/>
      <c r="BG120" s="44"/>
      <c r="BH120" s="44"/>
      <c r="BI120" s="44"/>
      <c r="BJ120" s="44"/>
      <c r="BK120" s="44"/>
      <c r="BL120" s="44"/>
      <c r="BM120" s="44"/>
      <c r="BN120" s="34"/>
      <c r="BO120" s="34"/>
      <c r="BP120" s="34"/>
    </row>
    <row r="121" spans="2:68">
      <c r="B121" s="18"/>
      <c r="C121" s="3" t="str">
        <f>IF('C. Schedule 1A - Employed'!C121&gt;0,'C. Schedule 1A - Employed'!C121,"")</f>
        <v/>
      </c>
      <c r="D121" s="15" t="str">
        <f>IF('C. Schedule 1A - Employed'!D121&gt;0,'C. Schedule 1A - Employed'!D121,"")</f>
        <v/>
      </c>
      <c r="E121" s="65">
        <f>'C. Schedule 1A - Employed'!E121</f>
        <v>0</v>
      </c>
      <c r="F121" s="65">
        <f>'C. Schedule 1A - Employed'!F121</f>
        <v>0</v>
      </c>
      <c r="G121" s="65">
        <f>'C. Schedule 1A - Employed'!G121</f>
        <v>0</v>
      </c>
      <c r="H121" s="65">
        <f>'C. Schedule 1A - Employed'!H121</f>
        <v>0</v>
      </c>
      <c r="I121" s="65">
        <f>'C. Schedule 1A - Employed'!I121</f>
        <v>0</v>
      </c>
      <c r="J121" s="65">
        <f>'C. Schedule 1A - Employed'!J121</f>
        <v>0</v>
      </c>
      <c r="K121" s="65">
        <f>'C. Schedule 1A - Employed'!K121</f>
        <v>0</v>
      </c>
      <c r="L121" s="65">
        <f>'C. Schedule 1A - Employed'!L121</f>
        <v>0</v>
      </c>
      <c r="M121" s="65">
        <f>'C. Schedule 1A - Employed'!M121</f>
        <v>0</v>
      </c>
      <c r="N121" s="65">
        <f>'C. Schedule 1A - Employed'!N121</f>
        <v>0</v>
      </c>
      <c r="O121" s="263">
        <f>'C. Schedule 1A - Employed'!O121</f>
        <v>0</v>
      </c>
      <c r="P121" s="264">
        <f>SUMIFS('C. Schedule 1A - Employed'!P:P,'C. Schedule 1A - Employed'!$D:$D,$D121)</f>
        <v>0</v>
      </c>
      <c r="Q121" s="264">
        <f>SUMIFS('C. Schedule 1B -Contracted'!O:O,'C. Schedule 1B -Contracted'!$D:$D,$D121)+SUMIFS('C. Schedule 1C - Related Entity'!O:O,'C. Schedule 1C - Related Entity'!$D:$D,$D121)</f>
        <v>0</v>
      </c>
      <c r="R121" s="264">
        <f>'C. Schedule 1A - Employed'!Q121</f>
        <v>0</v>
      </c>
      <c r="S121" s="265">
        <f>SUMIFS('C. Schedule 1B -Contracted'!Q:Q,'C. Schedule 1B -Contracted'!$D:$D,$D121)+SUMIFS('C. Schedule 1C - Related Entity'!Q:Q,'C. Schedule 1C - Related Entity'!$D:$D,$D121)</f>
        <v>0</v>
      </c>
      <c r="T121" s="267">
        <f t="shared" ref="T121:T126" si="4">O121+P121+Q121-R121+S121</f>
        <v>0</v>
      </c>
      <c r="U121" s="34"/>
      <c r="W121" s="32"/>
      <c r="X121" s="44"/>
      <c r="Y121" s="44"/>
      <c r="Z121" s="44"/>
      <c r="AA121" s="44"/>
      <c r="AB121" s="44"/>
      <c r="AC121" s="44"/>
      <c r="AD121" s="44"/>
      <c r="AE121" s="44"/>
      <c r="AF121" s="44"/>
      <c r="AG121" s="44"/>
      <c r="AH121" s="45"/>
      <c r="AI121" s="45"/>
      <c r="AJ121" s="45"/>
      <c r="AK121" s="45"/>
      <c r="AL121" s="45"/>
      <c r="AO121" s="44"/>
      <c r="AP121" s="44"/>
      <c r="AQ121" s="44"/>
      <c r="AR121" s="44"/>
      <c r="AS121" s="44"/>
      <c r="AT121" s="44"/>
      <c r="AU121" s="44"/>
      <c r="AV121" s="44"/>
      <c r="AW121" s="45"/>
      <c r="AX121" s="45"/>
      <c r="AY121" s="45"/>
      <c r="AZ121" s="45"/>
      <c r="BA121" s="45"/>
      <c r="BB121" s="45"/>
      <c r="BD121" s="44"/>
      <c r="BE121" s="44"/>
      <c r="BF121" s="44"/>
      <c r="BG121" s="44"/>
      <c r="BH121" s="44"/>
      <c r="BI121" s="44"/>
      <c r="BJ121" s="44"/>
      <c r="BK121" s="44"/>
      <c r="BL121" s="44"/>
      <c r="BM121" s="44"/>
      <c r="BN121" s="34"/>
      <c r="BO121" s="34"/>
      <c r="BP121" s="34"/>
    </row>
    <row r="122" spans="2:68">
      <c r="B122" s="18"/>
      <c r="C122" s="3" t="str">
        <f>IF('C. Schedule 1A - Employed'!C122&gt;0,'C. Schedule 1A - Employed'!C122,"")</f>
        <v/>
      </c>
      <c r="D122" s="15" t="str">
        <f>IF('C. Schedule 1A - Employed'!D122&gt;0,'C. Schedule 1A - Employed'!D122,"")</f>
        <v/>
      </c>
      <c r="E122" s="65">
        <f>'C. Schedule 1A - Employed'!E122</f>
        <v>0</v>
      </c>
      <c r="F122" s="65">
        <f>'C. Schedule 1A - Employed'!F122</f>
        <v>0</v>
      </c>
      <c r="G122" s="65">
        <f>'C. Schedule 1A - Employed'!G122</f>
        <v>0</v>
      </c>
      <c r="H122" s="65">
        <f>'C. Schedule 1A - Employed'!H122</f>
        <v>0</v>
      </c>
      <c r="I122" s="65">
        <f>'C. Schedule 1A - Employed'!I122</f>
        <v>0</v>
      </c>
      <c r="J122" s="65">
        <f>'C. Schedule 1A - Employed'!J122</f>
        <v>0</v>
      </c>
      <c r="K122" s="65">
        <f>'C. Schedule 1A - Employed'!K122</f>
        <v>0</v>
      </c>
      <c r="L122" s="65">
        <f>'C. Schedule 1A - Employed'!L122</f>
        <v>0</v>
      </c>
      <c r="M122" s="65">
        <f>'C. Schedule 1A - Employed'!M122</f>
        <v>0</v>
      </c>
      <c r="N122" s="65">
        <f>'C. Schedule 1A - Employed'!N122</f>
        <v>0</v>
      </c>
      <c r="O122" s="263">
        <f>'C. Schedule 1A - Employed'!O122</f>
        <v>0</v>
      </c>
      <c r="P122" s="264">
        <f>SUMIFS('C. Schedule 1A - Employed'!P:P,'C. Schedule 1A - Employed'!$D:$D,$D122)</f>
        <v>0</v>
      </c>
      <c r="Q122" s="264">
        <f>SUMIFS('C. Schedule 1B -Contracted'!O:O,'C. Schedule 1B -Contracted'!$D:$D,$D122)+SUMIFS('C. Schedule 1C - Related Entity'!O:O,'C. Schedule 1C - Related Entity'!$D:$D,$D122)</f>
        <v>0</v>
      </c>
      <c r="R122" s="264">
        <f>'C. Schedule 1A - Employed'!Q122</f>
        <v>0</v>
      </c>
      <c r="S122" s="265">
        <f>SUMIFS('C. Schedule 1B -Contracted'!Q:Q,'C. Schedule 1B -Contracted'!$D:$D,$D122)+SUMIFS('C. Schedule 1C - Related Entity'!Q:Q,'C. Schedule 1C - Related Entity'!$D:$D,$D122)</f>
        <v>0</v>
      </c>
      <c r="T122" s="267">
        <f t="shared" si="4"/>
        <v>0</v>
      </c>
      <c r="U122" s="34"/>
      <c r="W122" s="32"/>
      <c r="X122" s="44"/>
      <c r="Y122" s="44"/>
      <c r="Z122" s="44"/>
      <c r="AA122" s="44"/>
      <c r="AB122" s="44"/>
      <c r="AC122" s="44"/>
      <c r="AD122" s="44"/>
      <c r="AE122" s="44"/>
      <c r="AF122" s="44"/>
      <c r="AG122" s="44"/>
      <c r="AH122" s="45"/>
      <c r="AI122" s="45"/>
      <c r="AJ122" s="45"/>
      <c r="AK122" s="45"/>
      <c r="AL122" s="45"/>
      <c r="AO122" s="44"/>
      <c r="AP122" s="44"/>
      <c r="AQ122" s="44"/>
      <c r="AR122" s="44"/>
      <c r="AS122" s="44"/>
      <c r="AT122" s="44"/>
      <c r="AU122" s="44"/>
      <c r="AV122" s="44"/>
      <c r="AW122" s="45"/>
      <c r="AX122" s="45"/>
      <c r="AY122" s="45"/>
      <c r="AZ122" s="45"/>
      <c r="BA122" s="45"/>
      <c r="BB122" s="45"/>
      <c r="BD122" s="44"/>
      <c r="BE122" s="44"/>
      <c r="BF122" s="44"/>
      <c r="BG122" s="44"/>
      <c r="BH122" s="44"/>
      <c r="BI122" s="44"/>
      <c r="BJ122" s="44"/>
      <c r="BK122" s="44"/>
      <c r="BL122" s="44"/>
      <c r="BM122" s="44"/>
      <c r="BN122" s="34"/>
      <c r="BO122" s="34"/>
      <c r="BP122" s="34"/>
    </row>
    <row r="123" spans="2:68">
      <c r="B123" s="18"/>
      <c r="C123" s="3" t="str">
        <f>IF('C. Schedule 1A - Employed'!C123&gt;0,'C. Schedule 1A - Employed'!C123,"")</f>
        <v/>
      </c>
      <c r="D123" s="15" t="str">
        <f>IF('C. Schedule 1A - Employed'!D123&gt;0,'C. Schedule 1A - Employed'!D123,"")</f>
        <v/>
      </c>
      <c r="E123" s="65">
        <f>'C. Schedule 1A - Employed'!E123</f>
        <v>0</v>
      </c>
      <c r="F123" s="65">
        <f>'C. Schedule 1A - Employed'!F123</f>
        <v>0</v>
      </c>
      <c r="G123" s="65">
        <f>'C. Schedule 1A - Employed'!G123</f>
        <v>0</v>
      </c>
      <c r="H123" s="65">
        <f>'C. Schedule 1A - Employed'!H123</f>
        <v>0</v>
      </c>
      <c r="I123" s="65">
        <f>'C. Schedule 1A - Employed'!I123</f>
        <v>0</v>
      </c>
      <c r="J123" s="65">
        <f>'C. Schedule 1A - Employed'!J123</f>
        <v>0</v>
      </c>
      <c r="K123" s="65">
        <f>'C. Schedule 1A - Employed'!K123</f>
        <v>0</v>
      </c>
      <c r="L123" s="65">
        <f>'C. Schedule 1A - Employed'!L123</f>
        <v>0</v>
      </c>
      <c r="M123" s="65">
        <f>'C. Schedule 1A - Employed'!M123</f>
        <v>0</v>
      </c>
      <c r="N123" s="65">
        <f>'C. Schedule 1A - Employed'!N123</f>
        <v>0</v>
      </c>
      <c r="O123" s="263">
        <f>'C. Schedule 1A - Employed'!O123</f>
        <v>0</v>
      </c>
      <c r="P123" s="264">
        <f>SUMIFS('C. Schedule 1A - Employed'!P:P,'C. Schedule 1A - Employed'!$D:$D,$D123)</f>
        <v>0</v>
      </c>
      <c r="Q123" s="264">
        <f>SUMIFS('C. Schedule 1B -Contracted'!O:O,'C. Schedule 1B -Contracted'!$D:$D,$D123)+SUMIFS('C. Schedule 1C - Related Entity'!O:O,'C. Schedule 1C - Related Entity'!$D:$D,$D123)</f>
        <v>0</v>
      </c>
      <c r="R123" s="264">
        <f>'C. Schedule 1A - Employed'!Q123</f>
        <v>0</v>
      </c>
      <c r="S123" s="265">
        <f>SUMIFS('C. Schedule 1B -Contracted'!Q:Q,'C. Schedule 1B -Contracted'!$D:$D,$D123)+SUMIFS('C. Schedule 1C - Related Entity'!Q:Q,'C. Schedule 1C - Related Entity'!$D:$D,$D123)</f>
        <v>0</v>
      </c>
      <c r="T123" s="267">
        <f t="shared" si="4"/>
        <v>0</v>
      </c>
      <c r="U123" s="34"/>
      <c r="W123" s="32"/>
      <c r="X123" s="44"/>
      <c r="Y123" s="44"/>
      <c r="Z123" s="44"/>
      <c r="AA123" s="44"/>
      <c r="AB123" s="44"/>
      <c r="AC123" s="44"/>
      <c r="AD123" s="44"/>
      <c r="AE123" s="44"/>
      <c r="AF123" s="44"/>
      <c r="AG123" s="44"/>
      <c r="AH123" s="45"/>
      <c r="AI123" s="45"/>
      <c r="AJ123" s="45"/>
      <c r="AK123" s="45"/>
      <c r="AL123" s="45"/>
      <c r="AO123" s="44"/>
      <c r="AP123" s="44"/>
      <c r="AQ123" s="44"/>
      <c r="AR123" s="44"/>
      <c r="AS123" s="44"/>
      <c r="AT123" s="44"/>
      <c r="AU123" s="44"/>
      <c r="AV123" s="44"/>
      <c r="AW123" s="45"/>
      <c r="AX123" s="45"/>
      <c r="AY123" s="45"/>
      <c r="AZ123" s="45"/>
      <c r="BA123" s="45"/>
      <c r="BB123" s="45"/>
      <c r="BD123" s="44"/>
      <c r="BE123" s="44"/>
      <c r="BF123" s="44"/>
      <c r="BG123" s="44"/>
      <c r="BH123" s="44"/>
      <c r="BI123" s="44"/>
      <c r="BJ123" s="44"/>
      <c r="BK123" s="44"/>
      <c r="BL123" s="44"/>
      <c r="BM123" s="44"/>
      <c r="BN123" s="34"/>
      <c r="BO123" s="34"/>
      <c r="BP123" s="34"/>
    </row>
    <row r="124" spans="2:68">
      <c r="B124" s="18"/>
      <c r="C124" s="3" t="str">
        <f>IF('C. Schedule 1A - Employed'!C124&gt;0,'C. Schedule 1A - Employed'!C124,"")</f>
        <v/>
      </c>
      <c r="D124" s="15" t="str">
        <f>IF('C. Schedule 1A - Employed'!D124&gt;0,'C. Schedule 1A - Employed'!D124,"")</f>
        <v/>
      </c>
      <c r="E124" s="65">
        <f>'C. Schedule 1A - Employed'!E124</f>
        <v>0</v>
      </c>
      <c r="F124" s="65">
        <f>'C. Schedule 1A - Employed'!F124</f>
        <v>0</v>
      </c>
      <c r="G124" s="65">
        <f>'C. Schedule 1A - Employed'!G124</f>
        <v>0</v>
      </c>
      <c r="H124" s="65">
        <f>'C. Schedule 1A - Employed'!H124</f>
        <v>0</v>
      </c>
      <c r="I124" s="65">
        <f>'C. Schedule 1A - Employed'!I124</f>
        <v>0</v>
      </c>
      <c r="J124" s="65">
        <f>'C. Schedule 1A - Employed'!J124</f>
        <v>0</v>
      </c>
      <c r="K124" s="65">
        <f>'C. Schedule 1A - Employed'!K124</f>
        <v>0</v>
      </c>
      <c r="L124" s="65">
        <f>'C. Schedule 1A - Employed'!L124</f>
        <v>0</v>
      </c>
      <c r="M124" s="65">
        <f>'C. Schedule 1A - Employed'!M124</f>
        <v>0</v>
      </c>
      <c r="N124" s="65">
        <f>'C. Schedule 1A - Employed'!N124</f>
        <v>0</v>
      </c>
      <c r="O124" s="263">
        <f>'C. Schedule 1A - Employed'!O124</f>
        <v>0</v>
      </c>
      <c r="P124" s="264">
        <f>SUMIFS('C. Schedule 1A - Employed'!P:P,'C. Schedule 1A - Employed'!$D:$D,$D124)</f>
        <v>0</v>
      </c>
      <c r="Q124" s="264">
        <f>SUMIFS('C. Schedule 1B -Contracted'!O:O,'C. Schedule 1B -Contracted'!$D:$D,$D124)+SUMIFS('C. Schedule 1C - Related Entity'!O:O,'C. Schedule 1C - Related Entity'!$D:$D,$D124)</f>
        <v>0</v>
      </c>
      <c r="R124" s="264">
        <f>'C. Schedule 1A - Employed'!Q124</f>
        <v>0</v>
      </c>
      <c r="S124" s="265">
        <f>SUMIFS('C. Schedule 1B -Contracted'!Q:Q,'C. Schedule 1B -Contracted'!$D:$D,$D124)+SUMIFS('C. Schedule 1C - Related Entity'!Q:Q,'C. Schedule 1C - Related Entity'!$D:$D,$D124)</f>
        <v>0</v>
      </c>
      <c r="T124" s="267">
        <f t="shared" si="4"/>
        <v>0</v>
      </c>
      <c r="U124" s="34"/>
      <c r="W124" s="32"/>
      <c r="X124" s="44"/>
      <c r="Y124" s="44"/>
      <c r="Z124" s="44"/>
      <c r="AA124" s="44"/>
      <c r="AB124" s="44"/>
      <c r="AC124" s="44"/>
      <c r="AD124" s="44"/>
      <c r="AE124" s="44"/>
      <c r="AF124" s="44"/>
      <c r="AG124" s="44"/>
      <c r="AH124" s="45"/>
      <c r="AI124" s="45"/>
      <c r="AJ124" s="45"/>
      <c r="AK124" s="45"/>
      <c r="AL124" s="45"/>
      <c r="AO124" s="44"/>
      <c r="AP124" s="44"/>
      <c r="AQ124" s="44"/>
      <c r="AR124" s="44"/>
      <c r="AS124" s="44"/>
      <c r="AT124" s="44"/>
      <c r="AU124" s="44"/>
      <c r="AV124" s="44"/>
      <c r="AW124" s="45"/>
      <c r="AX124" s="45"/>
      <c r="AY124" s="45"/>
      <c r="AZ124" s="45"/>
      <c r="BA124" s="45"/>
      <c r="BB124" s="45"/>
      <c r="BD124" s="44"/>
      <c r="BE124" s="44"/>
      <c r="BF124" s="44"/>
      <c r="BG124" s="44"/>
      <c r="BH124" s="44"/>
      <c r="BI124" s="44"/>
      <c r="BJ124" s="44"/>
      <c r="BK124" s="44"/>
      <c r="BL124" s="44"/>
      <c r="BM124" s="44"/>
      <c r="BN124" s="34"/>
      <c r="BO124" s="34"/>
      <c r="BP124" s="34"/>
    </row>
    <row r="125" spans="2:68">
      <c r="B125" s="18"/>
      <c r="C125" s="3" t="str">
        <f>IF('C. Schedule 1A - Employed'!C125&gt;0,'C. Schedule 1A - Employed'!C125,"")</f>
        <v/>
      </c>
      <c r="D125" s="15" t="str">
        <f>IF('C. Schedule 1A - Employed'!D125&gt;0,'C. Schedule 1A - Employed'!D125,"")</f>
        <v/>
      </c>
      <c r="E125" s="65">
        <f>'C. Schedule 1A - Employed'!E125</f>
        <v>0</v>
      </c>
      <c r="F125" s="65">
        <f>'C. Schedule 1A - Employed'!F125</f>
        <v>0</v>
      </c>
      <c r="G125" s="65">
        <f>'C. Schedule 1A - Employed'!G125</f>
        <v>0</v>
      </c>
      <c r="H125" s="65">
        <f>'C. Schedule 1A - Employed'!H125</f>
        <v>0</v>
      </c>
      <c r="I125" s="65">
        <f>'C. Schedule 1A - Employed'!I125</f>
        <v>0</v>
      </c>
      <c r="J125" s="65">
        <f>'C. Schedule 1A - Employed'!J125</f>
        <v>0</v>
      </c>
      <c r="K125" s="65">
        <f>'C. Schedule 1A - Employed'!K125</f>
        <v>0</v>
      </c>
      <c r="L125" s="65">
        <f>'C. Schedule 1A - Employed'!L125</f>
        <v>0</v>
      </c>
      <c r="M125" s="65">
        <f>'C. Schedule 1A - Employed'!M125</f>
        <v>0</v>
      </c>
      <c r="N125" s="65">
        <f>'C. Schedule 1A - Employed'!N125</f>
        <v>0</v>
      </c>
      <c r="O125" s="263">
        <f>'C. Schedule 1A - Employed'!O125</f>
        <v>0</v>
      </c>
      <c r="P125" s="264">
        <f>SUMIFS('C. Schedule 1A - Employed'!P:P,'C. Schedule 1A - Employed'!$D:$D,$D125)</f>
        <v>0</v>
      </c>
      <c r="Q125" s="264">
        <f>SUMIFS('C. Schedule 1B -Contracted'!O:O,'C. Schedule 1B -Contracted'!$D:$D,$D125)+SUMIFS('C. Schedule 1C - Related Entity'!O:O,'C. Schedule 1C - Related Entity'!$D:$D,$D125)</f>
        <v>0</v>
      </c>
      <c r="R125" s="264">
        <f>'C. Schedule 1A - Employed'!Q125</f>
        <v>0</v>
      </c>
      <c r="S125" s="265">
        <f>SUMIFS('C. Schedule 1B -Contracted'!Q:Q,'C. Schedule 1B -Contracted'!$D:$D,$D125)+SUMIFS('C. Schedule 1C - Related Entity'!Q:Q,'C. Schedule 1C - Related Entity'!$D:$D,$D125)</f>
        <v>0</v>
      </c>
      <c r="T125" s="267">
        <f t="shared" si="4"/>
        <v>0</v>
      </c>
      <c r="U125" s="34"/>
      <c r="W125" s="32"/>
      <c r="X125" s="44"/>
      <c r="Y125" s="44"/>
      <c r="Z125" s="44"/>
      <c r="AA125" s="44"/>
      <c r="AB125" s="44"/>
      <c r="AC125" s="44"/>
      <c r="AD125" s="44"/>
      <c r="AE125" s="44"/>
      <c r="AF125" s="44"/>
      <c r="AG125" s="44"/>
      <c r="AH125" s="45"/>
      <c r="AI125" s="45"/>
      <c r="AJ125" s="45"/>
      <c r="AK125" s="45"/>
      <c r="AL125" s="45"/>
      <c r="AO125" s="44"/>
      <c r="AP125" s="44"/>
      <c r="AQ125" s="44"/>
      <c r="AR125" s="44"/>
      <c r="AS125" s="44"/>
      <c r="AT125" s="44"/>
      <c r="AU125" s="44"/>
      <c r="AV125" s="44"/>
      <c r="AW125" s="45"/>
      <c r="AX125" s="45"/>
      <c r="AY125" s="45"/>
      <c r="AZ125" s="45"/>
      <c r="BA125" s="45"/>
      <c r="BB125" s="45"/>
      <c r="BD125" s="44"/>
      <c r="BE125" s="44"/>
      <c r="BF125" s="44"/>
      <c r="BG125" s="44"/>
      <c r="BH125" s="44"/>
      <c r="BI125" s="44"/>
      <c r="BJ125" s="44"/>
      <c r="BK125" s="44"/>
      <c r="BL125" s="44"/>
      <c r="BM125" s="44"/>
      <c r="BN125" s="34"/>
      <c r="BO125" s="34"/>
      <c r="BP125" s="34"/>
    </row>
    <row r="126" spans="2:68">
      <c r="B126" s="18"/>
      <c r="C126" s="3" t="str">
        <f>IF('C. Schedule 1A - Employed'!C126&gt;0,'C. Schedule 1A - Employed'!C126,"")</f>
        <v/>
      </c>
      <c r="D126" s="15" t="str">
        <f>IF('C. Schedule 1A - Employed'!D126&gt;0,'C. Schedule 1A - Employed'!D126,"")</f>
        <v/>
      </c>
      <c r="E126" s="65">
        <f>'C. Schedule 1A - Employed'!E126</f>
        <v>0</v>
      </c>
      <c r="F126" s="65">
        <f>'C. Schedule 1A - Employed'!F126</f>
        <v>0</v>
      </c>
      <c r="G126" s="65">
        <f>'C. Schedule 1A - Employed'!G126</f>
        <v>0</v>
      </c>
      <c r="H126" s="65">
        <f>'C. Schedule 1A - Employed'!H126</f>
        <v>0</v>
      </c>
      <c r="I126" s="65">
        <f>'C. Schedule 1A - Employed'!I126</f>
        <v>0</v>
      </c>
      <c r="J126" s="65">
        <f>'C. Schedule 1A - Employed'!J126</f>
        <v>0</v>
      </c>
      <c r="K126" s="65">
        <f>'C. Schedule 1A - Employed'!K126</f>
        <v>0</v>
      </c>
      <c r="L126" s="65">
        <f>'C. Schedule 1A - Employed'!L126</f>
        <v>0</v>
      </c>
      <c r="M126" s="65">
        <f>'C. Schedule 1A - Employed'!M126</f>
        <v>0</v>
      </c>
      <c r="N126" s="65">
        <f>'C. Schedule 1A - Employed'!N126</f>
        <v>0</v>
      </c>
      <c r="O126" s="263">
        <f>'C. Schedule 1A - Employed'!O126</f>
        <v>0</v>
      </c>
      <c r="P126" s="264">
        <f>SUMIFS('C. Schedule 1A - Employed'!P:P,'C. Schedule 1A - Employed'!$D:$D,$D126)</f>
        <v>0</v>
      </c>
      <c r="Q126" s="264">
        <f>SUMIFS('C. Schedule 1B -Contracted'!O:O,'C. Schedule 1B -Contracted'!$D:$D,$D126)+SUMIFS('C. Schedule 1C - Related Entity'!O:O,'C. Schedule 1C - Related Entity'!$D:$D,$D126)</f>
        <v>0</v>
      </c>
      <c r="R126" s="264">
        <f>'C. Schedule 1A - Employed'!Q126</f>
        <v>0</v>
      </c>
      <c r="S126" s="265">
        <f>SUMIFS('C. Schedule 1B -Contracted'!Q:Q,'C. Schedule 1B -Contracted'!$D:$D,$D126)+SUMIFS('C. Schedule 1C - Related Entity'!Q:Q,'C. Schedule 1C - Related Entity'!$D:$D,$D126)</f>
        <v>0</v>
      </c>
      <c r="T126" s="267">
        <f t="shared" si="4"/>
        <v>0</v>
      </c>
      <c r="U126" s="34"/>
      <c r="W126" s="32"/>
      <c r="X126" s="44"/>
      <c r="Y126" s="44"/>
      <c r="Z126" s="44"/>
      <c r="AA126" s="44"/>
      <c r="AB126" s="44"/>
      <c r="AC126" s="44"/>
      <c r="AD126" s="44"/>
      <c r="AE126" s="44"/>
      <c r="AF126" s="44"/>
      <c r="AG126" s="44"/>
      <c r="AH126" s="45"/>
      <c r="AI126" s="45"/>
      <c r="AJ126" s="45"/>
      <c r="AK126" s="45"/>
      <c r="AL126" s="45"/>
      <c r="AO126" s="44"/>
      <c r="AP126" s="44"/>
      <c r="AQ126" s="44"/>
      <c r="AR126" s="44"/>
      <c r="AS126" s="44"/>
      <c r="AT126" s="44"/>
      <c r="AU126" s="44"/>
      <c r="AV126" s="44"/>
      <c r="AW126" s="45"/>
      <c r="AX126" s="45"/>
      <c r="AY126" s="45"/>
      <c r="AZ126" s="45"/>
      <c r="BA126" s="45"/>
      <c r="BB126" s="45"/>
      <c r="BD126" s="44"/>
      <c r="BE126" s="44"/>
      <c r="BF126" s="44"/>
      <c r="BG126" s="44"/>
      <c r="BH126" s="44"/>
      <c r="BI126" s="44"/>
      <c r="BJ126" s="44"/>
      <c r="BK126" s="44"/>
      <c r="BL126" s="44"/>
      <c r="BM126" s="44"/>
      <c r="BN126" s="34"/>
      <c r="BO126" s="34"/>
      <c r="BP126" s="34"/>
    </row>
    <row r="127" spans="2:68">
      <c r="B127" s="18"/>
      <c r="C127" s="3"/>
      <c r="D127" s="312" t="s">
        <v>308</v>
      </c>
      <c r="E127" s="283"/>
      <c r="F127" s="283"/>
      <c r="G127" s="283"/>
      <c r="H127" s="283"/>
      <c r="I127" s="283"/>
      <c r="J127" s="283"/>
      <c r="K127" s="283"/>
      <c r="L127" s="283"/>
      <c r="M127" s="283"/>
      <c r="N127" s="283"/>
      <c r="O127" s="284"/>
      <c r="P127" s="285"/>
      <c r="Q127" s="285"/>
      <c r="R127" s="285"/>
      <c r="S127" s="286"/>
      <c r="T127" s="287"/>
      <c r="U127" s="34"/>
      <c r="W127" s="32"/>
      <c r="X127" s="44"/>
      <c r="Y127" s="44"/>
      <c r="Z127" s="44"/>
      <c r="AA127" s="44"/>
      <c r="AB127" s="44"/>
      <c r="AC127" s="44"/>
      <c r="AD127" s="44"/>
      <c r="AE127" s="44"/>
      <c r="AF127" s="44"/>
      <c r="AG127" s="44"/>
      <c r="AH127" s="45"/>
      <c r="AI127" s="45"/>
      <c r="AJ127" s="45"/>
      <c r="AK127" s="45"/>
      <c r="AL127" s="45"/>
      <c r="AO127" s="44"/>
      <c r="AP127" s="44"/>
      <c r="AQ127" s="44"/>
      <c r="AR127" s="44"/>
      <c r="AS127" s="44"/>
      <c r="AT127" s="44"/>
      <c r="AU127" s="44"/>
      <c r="AV127" s="44"/>
      <c r="AW127" s="45"/>
      <c r="AX127" s="45"/>
      <c r="AY127" s="45"/>
      <c r="AZ127" s="45"/>
      <c r="BA127" s="45"/>
      <c r="BB127" s="45"/>
      <c r="BD127" s="44"/>
      <c r="BE127" s="44"/>
      <c r="BF127" s="44"/>
      <c r="BG127" s="44"/>
      <c r="BH127" s="44"/>
      <c r="BI127" s="44"/>
      <c r="BJ127" s="44"/>
      <c r="BK127" s="44"/>
      <c r="BL127" s="44"/>
      <c r="BM127" s="44"/>
      <c r="BN127" s="34"/>
      <c r="BO127" s="34"/>
      <c r="BP127" s="34"/>
    </row>
    <row r="128" spans="2:68">
      <c r="B128" s="18"/>
      <c r="C128" s="3" t="str">
        <f>IF('C. Schedule 1B -Contracted'!C121&gt;0,'C. Schedule 1B -Contracted'!C121,"")</f>
        <v/>
      </c>
      <c r="D128" s="15" t="str">
        <f>IF('C. Schedule 1B -Contracted'!D121&gt;0,'C. Schedule 1B -Contracted'!D121,"")</f>
        <v/>
      </c>
      <c r="E128" s="65">
        <f>'C. Schedule 1B -Contracted'!E121</f>
        <v>0</v>
      </c>
      <c r="F128" s="65">
        <f>'C. Schedule 1B -Contracted'!F121</f>
        <v>0</v>
      </c>
      <c r="G128" s="65">
        <f>'C. Schedule 1B -Contracted'!G121</f>
        <v>0</v>
      </c>
      <c r="H128" s="65">
        <f>'C. Schedule 1B -Contracted'!H121</f>
        <v>0</v>
      </c>
      <c r="I128" s="65">
        <f>'C. Schedule 1B -Contracted'!I121</f>
        <v>0</v>
      </c>
      <c r="J128" s="65">
        <f>'C. Schedule 1B -Contracted'!J121</f>
        <v>0</v>
      </c>
      <c r="K128" s="65">
        <f>'C. Schedule 1B -Contracted'!K121</f>
        <v>0</v>
      </c>
      <c r="L128" s="65">
        <f>'C. Schedule 1B -Contracted'!L121</f>
        <v>0</v>
      </c>
      <c r="M128" s="65">
        <f>'C. Schedule 1B -Contracted'!M121</f>
        <v>0</v>
      </c>
      <c r="N128" s="65">
        <f>'C. Schedule 1B -Contracted'!N121</f>
        <v>0</v>
      </c>
      <c r="O128" s="263">
        <f>'C. Schedule 1A - Employed'!O128</f>
        <v>0</v>
      </c>
      <c r="P128" s="264">
        <f>SUMIFS('C. Schedule 1A - Employed'!P:P,'C. Schedule 1A - Employed'!$D:$D,$D128)</f>
        <v>0</v>
      </c>
      <c r="Q128" s="264">
        <f>'C. Schedule 1B -Contracted'!O121</f>
        <v>0</v>
      </c>
      <c r="R128" s="264">
        <f>'C. Schedule 1B -Contracted'!P121</f>
        <v>0</v>
      </c>
      <c r="S128" s="264">
        <f>'C. Schedule 1B -Contracted'!Q121</f>
        <v>0</v>
      </c>
      <c r="T128" s="267">
        <f t="shared" ref="T128:T133" si="5">O128+P128+Q128-R128+S128</f>
        <v>0</v>
      </c>
      <c r="U128" s="34"/>
      <c r="W128" s="32"/>
      <c r="X128" s="44"/>
      <c r="Y128" s="44"/>
      <c r="Z128" s="44"/>
      <c r="AA128" s="44"/>
      <c r="AB128" s="44"/>
      <c r="AC128" s="44"/>
      <c r="AD128" s="44"/>
      <c r="AE128" s="44"/>
      <c r="AF128" s="44"/>
      <c r="AG128" s="44"/>
      <c r="AH128" s="45"/>
      <c r="AI128" s="45"/>
      <c r="AJ128" s="45"/>
      <c r="AK128" s="45"/>
      <c r="AL128" s="45"/>
      <c r="AO128" s="44"/>
      <c r="AP128" s="44"/>
      <c r="AQ128" s="44"/>
      <c r="AR128" s="44"/>
      <c r="AS128" s="44"/>
      <c r="AT128" s="44"/>
      <c r="AU128" s="44"/>
      <c r="AV128" s="44"/>
      <c r="AW128" s="45"/>
      <c r="AX128" s="45"/>
      <c r="AY128" s="45"/>
      <c r="AZ128" s="45"/>
      <c r="BA128" s="45"/>
      <c r="BB128" s="45"/>
      <c r="BD128" s="44"/>
      <c r="BE128" s="44"/>
      <c r="BF128" s="44"/>
      <c r="BG128" s="44"/>
      <c r="BH128" s="44"/>
      <c r="BI128" s="44"/>
      <c r="BJ128" s="44"/>
      <c r="BK128" s="44"/>
      <c r="BL128" s="44"/>
      <c r="BM128" s="44"/>
      <c r="BN128" s="34"/>
      <c r="BO128" s="34"/>
      <c r="BP128" s="34"/>
    </row>
    <row r="129" spans="2:68">
      <c r="B129" s="18"/>
      <c r="C129" s="3" t="str">
        <f>IF('C. Schedule 1B -Contracted'!C122&gt;0,'C. Schedule 1B -Contracted'!C122,"")</f>
        <v/>
      </c>
      <c r="D129" s="15" t="str">
        <f>IF('C. Schedule 1B -Contracted'!D122&gt;0,'C. Schedule 1B -Contracted'!D122,"")</f>
        <v/>
      </c>
      <c r="E129" s="65">
        <f>'C. Schedule 1B -Contracted'!E122</f>
        <v>0</v>
      </c>
      <c r="F129" s="65">
        <f>'C. Schedule 1B -Contracted'!F122</f>
        <v>0</v>
      </c>
      <c r="G129" s="65">
        <f>'C. Schedule 1B -Contracted'!G122</f>
        <v>0</v>
      </c>
      <c r="H129" s="65">
        <f>'C. Schedule 1B -Contracted'!H122</f>
        <v>0</v>
      </c>
      <c r="I129" s="65">
        <f>'C. Schedule 1B -Contracted'!I122</f>
        <v>0</v>
      </c>
      <c r="J129" s="65">
        <f>'C. Schedule 1B -Contracted'!J122</f>
        <v>0</v>
      </c>
      <c r="K129" s="65">
        <f>'C. Schedule 1B -Contracted'!K122</f>
        <v>0</v>
      </c>
      <c r="L129" s="65">
        <f>'C. Schedule 1B -Contracted'!L122</f>
        <v>0</v>
      </c>
      <c r="M129" s="65">
        <f>'C. Schedule 1B -Contracted'!M122</f>
        <v>0</v>
      </c>
      <c r="N129" s="65">
        <f>'C. Schedule 1B -Contracted'!N122</f>
        <v>0</v>
      </c>
      <c r="O129" s="263">
        <f>'C. Schedule 1A - Employed'!O129</f>
        <v>0</v>
      </c>
      <c r="P129" s="264">
        <f>SUMIFS('C. Schedule 1A - Employed'!P:P,'C. Schedule 1A - Employed'!$D:$D,$D129)</f>
        <v>0</v>
      </c>
      <c r="Q129" s="264">
        <f>'C. Schedule 1B -Contracted'!O122</f>
        <v>0</v>
      </c>
      <c r="R129" s="264">
        <f>'C. Schedule 1B -Contracted'!P122</f>
        <v>0</v>
      </c>
      <c r="S129" s="264">
        <f>'C. Schedule 1B -Contracted'!Q122</f>
        <v>0</v>
      </c>
      <c r="T129" s="267">
        <f t="shared" si="5"/>
        <v>0</v>
      </c>
      <c r="U129" s="34"/>
      <c r="W129" s="32"/>
      <c r="X129" s="44"/>
      <c r="Y129" s="44"/>
      <c r="Z129" s="44"/>
      <c r="AA129" s="44"/>
      <c r="AB129" s="44"/>
      <c r="AC129" s="44"/>
      <c r="AD129" s="44"/>
      <c r="AE129" s="44"/>
      <c r="AF129" s="44"/>
      <c r="AG129" s="44"/>
      <c r="AH129" s="45"/>
      <c r="AI129" s="45"/>
      <c r="AJ129" s="45"/>
      <c r="AK129" s="45"/>
      <c r="AL129" s="45"/>
      <c r="AO129" s="44"/>
      <c r="AP129" s="44"/>
      <c r="AQ129" s="44"/>
      <c r="AR129" s="44"/>
      <c r="AS129" s="44"/>
      <c r="AT129" s="44"/>
      <c r="AU129" s="44"/>
      <c r="AV129" s="44"/>
      <c r="AW129" s="45"/>
      <c r="AX129" s="45"/>
      <c r="AY129" s="45"/>
      <c r="AZ129" s="45"/>
      <c r="BA129" s="45"/>
      <c r="BB129" s="45"/>
      <c r="BD129" s="44"/>
      <c r="BE129" s="44"/>
      <c r="BF129" s="44"/>
      <c r="BG129" s="44"/>
      <c r="BH129" s="44"/>
      <c r="BI129" s="44"/>
      <c r="BJ129" s="44"/>
      <c r="BK129" s="44"/>
      <c r="BL129" s="44"/>
      <c r="BM129" s="44"/>
      <c r="BN129" s="34"/>
      <c r="BO129" s="34"/>
      <c r="BP129" s="34"/>
    </row>
    <row r="130" spans="2:68">
      <c r="B130" s="18"/>
      <c r="C130" s="3" t="str">
        <f>IF('C. Schedule 1B -Contracted'!C123&gt;0,'C. Schedule 1B -Contracted'!C123,"")</f>
        <v/>
      </c>
      <c r="D130" s="15" t="str">
        <f>IF('C. Schedule 1B -Contracted'!D123&gt;0,'C. Schedule 1B -Contracted'!D123,"")</f>
        <v/>
      </c>
      <c r="E130" s="65">
        <f>'C. Schedule 1B -Contracted'!E123</f>
        <v>0</v>
      </c>
      <c r="F130" s="65">
        <f>'C. Schedule 1B -Contracted'!F123</f>
        <v>0</v>
      </c>
      <c r="G130" s="65">
        <f>'C. Schedule 1B -Contracted'!G123</f>
        <v>0</v>
      </c>
      <c r="H130" s="65">
        <f>'C. Schedule 1B -Contracted'!H123</f>
        <v>0</v>
      </c>
      <c r="I130" s="65">
        <f>'C. Schedule 1B -Contracted'!I123</f>
        <v>0</v>
      </c>
      <c r="J130" s="65">
        <f>'C. Schedule 1B -Contracted'!J123</f>
        <v>0</v>
      </c>
      <c r="K130" s="65">
        <f>'C. Schedule 1B -Contracted'!K123</f>
        <v>0</v>
      </c>
      <c r="L130" s="65">
        <f>'C. Schedule 1B -Contracted'!L123</f>
        <v>0</v>
      </c>
      <c r="M130" s="65">
        <f>'C. Schedule 1B -Contracted'!M123</f>
        <v>0</v>
      </c>
      <c r="N130" s="65">
        <f>'C. Schedule 1B -Contracted'!N123</f>
        <v>0</v>
      </c>
      <c r="O130" s="263">
        <f>'C. Schedule 1A - Employed'!O130</f>
        <v>0</v>
      </c>
      <c r="P130" s="264">
        <f>SUMIFS('C. Schedule 1A - Employed'!P:P,'C. Schedule 1A - Employed'!$D:$D,$D130)</f>
        <v>0</v>
      </c>
      <c r="Q130" s="264">
        <f>'C. Schedule 1B -Contracted'!O123</f>
        <v>0</v>
      </c>
      <c r="R130" s="264">
        <f>'C. Schedule 1B -Contracted'!P123</f>
        <v>0</v>
      </c>
      <c r="S130" s="264">
        <f>'C. Schedule 1B -Contracted'!Q123</f>
        <v>0</v>
      </c>
      <c r="T130" s="267">
        <f t="shared" si="5"/>
        <v>0</v>
      </c>
      <c r="U130" s="34"/>
      <c r="W130" s="32"/>
      <c r="X130" s="44"/>
      <c r="Y130" s="44"/>
      <c r="Z130" s="44"/>
      <c r="AA130" s="44"/>
      <c r="AB130" s="44"/>
      <c r="AC130" s="44"/>
      <c r="AD130" s="44"/>
      <c r="AE130" s="44"/>
      <c r="AF130" s="44"/>
      <c r="AG130" s="44"/>
      <c r="AH130" s="45"/>
      <c r="AI130" s="45"/>
      <c r="AJ130" s="45"/>
      <c r="AK130" s="45"/>
      <c r="AL130" s="45"/>
      <c r="AO130" s="44"/>
      <c r="AP130" s="44"/>
      <c r="AQ130" s="44"/>
      <c r="AR130" s="44"/>
      <c r="AS130" s="44"/>
      <c r="AT130" s="44"/>
      <c r="AU130" s="44"/>
      <c r="AV130" s="44"/>
      <c r="AW130" s="45"/>
      <c r="AX130" s="45"/>
      <c r="AY130" s="45"/>
      <c r="AZ130" s="45"/>
      <c r="BA130" s="45"/>
      <c r="BB130" s="45"/>
      <c r="BD130" s="44"/>
      <c r="BE130" s="44"/>
      <c r="BF130" s="44"/>
      <c r="BG130" s="44"/>
      <c r="BH130" s="44"/>
      <c r="BI130" s="44"/>
      <c r="BJ130" s="44"/>
      <c r="BK130" s="44"/>
      <c r="BL130" s="44"/>
      <c r="BM130" s="44"/>
      <c r="BN130" s="34"/>
      <c r="BO130" s="34"/>
      <c r="BP130" s="34"/>
    </row>
    <row r="131" spans="2:68">
      <c r="B131" s="18"/>
      <c r="C131" s="3" t="str">
        <f>IF('C. Schedule 1B -Contracted'!C124&gt;0,'C. Schedule 1B -Contracted'!C124,"")</f>
        <v/>
      </c>
      <c r="D131" s="15" t="str">
        <f>IF('C. Schedule 1B -Contracted'!D124&gt;0,'C. Schedule 1B -Contracted'!D124,"")</f>
        <v/>
      </c>
      <c r="E131" s="65">
        <f>'C. Schedule 1B -Contracted'!E124</f>
        <v>0</v>
      </c>
      <c r="F131" s="65">
        <f>'C. Schedule 1B -Contracted'!F124</f>
        <v>0</v>
      </c>
      <c r="G131" s="65">
        <f>'C. Schedule 1B -Contracted'!G124</f>
        <v>0</v>
      </c>
      <c r="H131" s="65">
        <f>'C. Schedule 1B -Contracted'!H124</f>
        <v>0</v>
      </c>
      <c r="I131" s="65">
        <f>'C. Schedule 1B -Contracted'!I124</f>
        <v>0</v>
      </c>
      <c r="J131" s="65">
        <f>'C. Schedule 1B -Contracted'!J124</f>
        <v>0</v>
      </c>
      <c r="K131" s="65">
        <f>'C. Schedule 1B -Contracted'!K124</f>
        <v>0</v>
      </c>
      <c r="L131" s="65">
        <f>'C. Schedule 1B -Contracted'!L124</f>
        <v>0</v>
      </c>
      <c r="M131" s="65">
        <f>'C. Schedule 1B -Contracted'!M124</f>
        <v>0</v>
      </c>
      <c r="N131" s="65">
        <f>'C. Schedule 1B -Contracted'!N124</f>
        <v>0</v>
      </c>
      <c r="O131" s="263">
        <f>'C. Schedule 1A - Employed'!O131</f>
        <v>0</v>
      </c>
      <c r="P131" s="264">
        <f>SUMIFS('C. Schedule 1A - Employed'!P:P,'C. Schedule 1A - Employed'!$D:$D,$D131)</f>
        <v>0</v>
      </c>
      <c r="Q131" s="264">
        <f>'C. Schedule 1B -Contracted'!O124</f>
        <v>0</v>
      </c>
      <c r="R131" s="264">
        <f>'C. Schedule 1B -Contracted'!P124</f>
        <v>0</v>
      </c>
      <c r="S131" s="264">
        <f>'C. Schedule 1B -Contracted'!Q124</f>
        <v>0</v>
      </c>
      <c r="T131" s="267">
        <f t="shared" si="5"/>
        <v>0</v>
      </c>
      <c r="U131" s="34"/>
      <c r="W131" s="32"/>
      <c r="X131" s="44"/>
      <c r="Y131" s="44"/>
      <c r="Z131" s="44"/>
      <c r="AA131" s="44"/>
      <c r="AB131" s="44"/>
      <c r="AC131" s="44"/>
      <c r="AD131" s="44"/>
      <c r="AE131" s="44"/>
      <c r="AF131" s="44"/>
      <c r="AG131" s="44"/>
      <c r="AH131" s="45"/>
      <c r="AI131" s="45"/>
      <c r="AJ131" s="45"/>
      <c r="AK131" s="45"/>
      <c r="AL131" s="45"/>
      <c r="AO131" s="44"/>
      <c r="AP131" s="44"/>
      <c r="AQ131" s="44"/>
      <c r="AR131" s="44"/>
      <c r="AS131" s="44"/>
      <c r="AT131" s="44"/>
      <c r="AU131" s="44"/>
      <c r="AV131" s="44"/>
      <c r="AW131" s="45"/>
      <c r="AX131" s="45"/>
      <c r="AY131" s="45"/>
      <c r="AZ131" s="45"/>
      <c r="BA131" s="45"/>
      <c r="BB131" s="45"/>
      <c r="BD131" s="44"/>
      <c r="BE131" s="44"/>
      <c r="BF131" s="44"/>
      <c r="BG131" s="44"/>
      <c r="BH131" s="44"/>
      <c r="BI131" s="44"/>
      <c r="BJ131" s="44"/>
      <c r="BK131" s="44"/>
      <c r="BL131" s="44"/>
      <c r="BM131" s="44"/>
      <c r="BN131" s="34"/>
      <c r="BO131" s="34"/>
      <c r="BP131" s="34"/>
    </row>
    <row r="132" spans="2:68">
      <c r="B132" s="18"/>
      <c r="C132" s="3" t="str">
        <f>IF('C. Schedule 1B -Contracted'!C125&gt;0,'C. Schedule 1B -Contracted'!C125,"")</f>
        <v/>
      </c>
      <c r="D132" s="15" t="str">
        <f>IF('C. Schedule 1B -Contracted'!D125&gt;0,'C. Schedule 1B -Contracted'!D125,"")</f>
        <v/>
      </c>
      <c r="E132" s="65">
        <f>'C. Schedule 1B -Contracted'!E125</f>
        <v>0</v>
      </c>
      <c r="F132" s="65">
        <f>'C. Schedule 1B -Contracted'!F125</f>
        <v>0</v>
      </c>
      <c r="G132" s="65">
        <f>'C. Schedule 1B -Contracted'!G125</f>
        <v>0</v>
      </c>
      <c r="H132" s="65">
        <f>'C. Schedule 1B -Contracted'!H125</f>
        <v>0</v>
      </c>
      <c r="I132" s="65">
        <f>'C. Schedule 1B -Contracted'!I125</f>
        <v>0</v>
      </c>
      <c r="J132" s="65">
        <f>'C. Schedule 1B -Contracted'!J125</f>
        <v>0</v>
      </c>
      <c r="K132" s="65">
        <f>'C. Schedule 1B -Contracted'!K125</f>
        <v>0</v>
      </c>
      <c r="L132" s="65">
        <f>'C. Schedule 1B -Contracted'!L125</f>
        <v>0</v>
      </c>
      <c r="M132" s="65">
        <f>'C. Schedule 1B -Contracted'!M125</f>
        <v>0</v>
      </c>
      <c r="N132" s="65">
        <f>'C. Schedule 1B -Contracted'!N125</f>
        <v>0</v>
      </c>
      <c r="O132" s="263">
        <f>'C. Schedule 1A - Employed'!O132</f>
        <v>0</v>
      </c>
      <c r="P132" s="264">
        <f>SUMIFS('C. Schedule 1A - Employed'!P:P,'C. Schedule 1A - Employed'!$D:$D,$D132)</f>
        <v>0</v>
      </c>
      <c r="Q132" s="264">
        <f>'C. Schedule 1B -Contracted'!O125</f>
        <v>0</v>
      </c>
      <c r="R132" s="264">
        <f>'C. Schedule 1B -Contracted'!P125</f>
        <v>0</v>
      </c>
      <c r="S132" s="264">
        <f>'C. Schedule 1B -Contracted'!Q125</f>
        <v>0</v>
      </c>
      <c r="T132" s="267">
        <f t="shared" si="5"/>
        <v>0</v>
      </c>
      <c r="U132" s="34"/>
      <c r="W132" s="32"/>
      <c r="X132" s="44"/>
      <c r="Y132" s="44"/>
      <c r="Z132" s="44"/>
      <c r="AA132" s="44"/>
      <c r="AB132" s="44"/>
      <c r="AC132" s="44"/>
      <c r="AD132" s="44"/>
      <c r="AE132" s="44"/>
      <c r="AF132" s="44"/>
      <c r="AG132" s="44"/>
      <c r="AH132" s="45"/>
      <c r="AI132" s="45"/>
      <c r="AJ132" s="45"/>
      <c r="AK132" s="45"/>
      <c r="AL132" s="45"/>
      <c r="AO132" s="44"/>
      <c r="AP132" s="44"/>
      <c r="AQ132" s="44"/>
      <c r="AR132" s="44"/>
      <c r="AS132" s="44"/>
      <c r="AT132" s="44"/>
      <c r="AU132" s="44"/>
      <c r="AV132" s="44"/>
      <c r="AW132" s="45"/>
      <c r="AX132" s="45"/>
      <c r="AY132" s="45"/>
      <c r="AZ132" s="45"/>
      <c r="BA132" s="45"/>
      <c r="BB132" s="45"/>
      <c r="BD132" s="44"/>
      <c r="BE132" s="44"/>
      <c r="BF132" s="44"/>
      <c r="BG132" s="44"/>
      <c r="BH132" s="44"/>
      <c r="BI132" s="44"/>
      <c r="BJ132" s="44"/>
      <c r="BK132" s="44"/>
      <c r="BL132" s="44"/>
      <c r="BM132" s="44"/>
      <c r="BN132" s="34"/>
      <c r="BO132" s="34"/>
      <c r="BP132" s="34"/>
    </row>
    <row r="133" spans="2:68">
      <c r="B133" s="18"/>
      <c r="C133" s="3" t="str">
        <f>IF('C. Schedule 1B -Contracted'!C126&gt;0,'C. Schedule 1B -Contracted'!C126,"")</f>
        <v/>
      </c>
      <c r="D133" s="15" t="str">
        <f>IF('C. Schedule 1B -Contracted'!D126&gt;0,'C. Schedule 1B -Contracted'!D126,"")</f>
        <v/>
      </c>
      <c r="E133" s="65">
        <f>'C. Schedule 1B -Contracted'!E126</f>
        <v>0</v>
      </c>
      <c r="F133" s="65">
        <f>'C. Schedule 1B -Contracted'!F126</f>
        <v>0</v>
      </c>
      <c r="G133" s="65">
        <f>'C. Schedule 1B -Contracted'!G126</f>
        <v>0</v>
      </c>
      <c r="H133" s="65">
        <f>'C. Schedule 1B -Contracted'!H126</f>
        <v>0</v>
      </c>
      <c r="I133" s="65">
        <f>'C. Schedule 1B -Contracted'!I126</f>
        <v>0</v>
      </c>
      <c r="J133" s="65">
        <f>'C. Schedule 1B -Contracted'!J126</f>
        <v>0</v>
      </c>
      <c r="K133" s="65">
        <f>'C. Schedule 1B -Contracted'!K126</f>
        <v>0</v>
      </c>
      <c r="L133" s="65">
        <f>'C. Schedule 1B -Contracted'!L126</f>
        <v>0</v>
      </c>
      <c r="M133" s="65">
        <f>'C. Schedule 1B -Contracted'!M126</f>
        <v>0</v>
      </c>
      <c r="N133" s="65">
        <f>'C. Schedule 1B -Contracted'!N126</f>
        <v>0</v>
      </c>
      <c r="O133" s="263">
        <f>'C. Schedule 1A - Employed'!O133</f>
        <v>0</v>
      </c>
      <c r="P133" s="264">
        <f>SUMIFS('C. Schedule 1A - Employed'!P:P,'C. Schedule 1A - Employed'!$D:$D,$D133)</f>
        <v>0</v>
      </c>
      <c r="Q133" s="264">
        <f>'C. Schedule 1B -Contracted'!O126</f>
        <v>0</v>
      </c>
      <c r="R133" s="264">
        <f>'C. Schedule 1B -Contracted'!P126</f>
        <v>0</v>
      </c>
      <c r="S133" s="264">
        <f>'C. Schedule 1B -Contracted'!Q126</f>
        <v>0</v>
      </c>
      <c r="T133" s="267">
        <f t="shared" si="5"/>
        <v>0</v>
      </c>
      <c r="U133" s="34"/>
      <c r="W133" s="32"/>
      <c r="X133" s="44"/>
      <c r="Y133" s="44"/>
      <c r="Z133" s="44"/>
      <c r="AA133" s="44"/>
      <c r="AB133" s="44"/>
      <c r="AC133" s="44"/>
      <c r="AD133" s="44"/>
      <c r="AE133" s="44"/>
      <c r="AF133" s="44"/>
      <c r="AG133" s="44"/>
      <c r="AH133" s="45"/>
      <c r="AI133" s="45"/>
      <c r="AJ133" s="45"/>
      <c r="AK133" s="45"/>
      <c r="AL133" s="45"/>
      <c r="AO133" s="44"/>
      <c r="AP133" s="44"/>
      <c r="AQ133" s="44"/>
      <c r="AR133" s="44"/>
      <c r="AS133" s="44"/>
      <c r="AT133" s="44"/>
      <c r="AU133" s="44"/>
      <c r="AV133" s="44"/>
      <c r="AW133" s="45"/>
      <c r="AX133" s="45"/>
      <c r="AY133" s="45"/>
      <c r="AZ133" s="45"/>
      <c r="BA133" s="45"/>
      <c r="BB133" s="45"/>
      <c r="BD133" s="44"/>
      <c r="BE133" s="44"/>
      <c r="BF133" s="44"/>
      <c r="BG133" s="44"/>
      <c r="BH133" s="44"/>
      <c r="BI133" s="44"/>
      <c r="BJ133" s="44"/>
      <c r="BK133" s="44"/>
      <c r="BL133" s="44"/>
      <c r="BM133" s="44"/>
      <c r="BN133" s="34"/>
      <c r="BO133" s="34"/>
      <c r="BP133" s="34"/>
    </row>
    <row r="134" spans="2:68">
      <c r="B134" s="18"/>
      <c r="C134" s="3"/>
      <c r="D134" s="312" t="s">
        <v>310</v>
      </c>
      <c r="E134" s="283"/>
      <c r="F134" s="283"/>
      <c r="G134" s="283"/>
      <c r="H134" s="283"/>
      <c r="I134" s="283"/>
      <c r="J134" s="283"/>
      <c r="K134" s="283"/>
      <c r="L134" s="283"/>
      <c r="M134" s="283"/>
      <c r="N134" s="283"/>
      <c r="O134" s="284"/>
      <c r="P134" s="285"/>
      <c r="Q134" s="285"/>
      <c r="R134" s="285"/>
      <c r="S134" s="286"/>
      <c r="T134" s="287"/>
      <c r="U134" s="34"/>
      <c r="W134" s="32"/>
      <c r="X134" s="44"/>
      <c r="Y134" s="44"/>
      <c r="Z134" s="44"/>
      <c r="AA134" s="44"/>
      <c r="AB134" s="44"/>
      <c r="AC134" s="44"/>
      <c r="AD134" s="44"/>
      <c r="AE134" s="44"/>
      <c r="AF134" s="44"/>
      <c r="AG134" s="44"/>
      <c r="AH134" s="45"/>
      <c r="AI134" s="45"/>
      <c r="AJ134" s="45"/>
      <c r="AK134" s="45"/>
      <c r="AL134" s="45"/>
      <c r="AO134" s="44"/>
      <c r="AP134" s="44"/>
      <c r="AQ134" s="44"/>
      <c r="AR134" s="44"/>
      <c r="AS134" s="44"/>
      <c r="AT134" s="44"/>
      <c r="AU134" s="44"/>
      <c r="AV134" s="44"/>
      <c r="AW134" s="45"/>
      <c r="AX134" s="45"/>
      <c r="AY134" s="45"/>
      <c r="AZ134" s="45"/>
      <c r="BA134" s="45"/>
      <c r="BB134" s="45"/>
      <c r="BD134" s="44"/>
      <c r="BE134" s="44"/>
      <c r="BF134" s="44"/>
      <c r="BG134" s="44"/>
      <c r="BH134" s="44"/>
      <c r="BI134" s="44"/>
      <c r="BJ134" s="44"/>
      <c r="BK134" s="44"/>
      <c r="BL134" s="44"/>
      <c r="BM134" s="44"/>
      <c r="BN134" s="34"/>
      <c r="BO134" s="34"/>
      <c r="BP134" s="34"/>
    </row>
    <row r="135" spans="2:68">
      <c r="B135" s="18"/>
      <c r="C135" s="3" t="str">
        <f>IF('C. Schedule 1C - Related Entity'!C121&gt;0,'C. Schedule 1C - Related Entity'!C121,"")</f>
        <v/>
      </c>
      <c r="D135" s="15" t="str">
        <f>IF('C. Schedule 1C - Related Entity'!D121&gt;0,'C. Schedule 1C - Related Entity'!D121,"")</f>
        <v/>
      </c>
      <c r="E135" s="65">
        <f>'C. Schedule 1C - Related Entity'!E121</f>
        <v>0</v>
      </c>
      <c r="F135" s="65">
        <f>'C. Schedule 1C - Related Entity'!F121</f>
        <v>0</v>
      </c>
      <c r="G135" s="65">
        <f>'C. Schedule 1C - Related Entity'!G121</f>
        <v>0</v>
      </c>
      <c r="H135" s="65">
        <f>'C. Schedule 1C - Related Entity'!H121</f>
        <v>0</v>
      </c>
      <c r="I135" s="65">
        <f>'C. Schedule 1C - Related Entity'!I121</f>
        <v>0</v>
      </c>
      <c r="J135" s="65">
        <f>'C. Schedule 1C - Related Entity'!J121</f>
        <v>0</v>
      </c>
      <c r="K135" s="65">
        <f>'C. Schedule 1C - Related Entity'!K121</f>
        <v>0</v>
      </c>
      <c r="L135" s="65">
        <f>'C. Schedule 1C - Related Entity'!L121</f>
        <v>0</v>
      </c>
      <c r="M135" s="65">
        <f>'C. Schedule 1C - Related Entity'!M121</f>
        <v>0</v>
      </c>
      <c r="N135" s="65">
        <f>'C. Schedule 1C - Related Entity'!N121</f>
        <v>0</v>
      </c>
      <c r="O135" s="263">
        <f>'C. Schedule 1A - Employed'!O135</f>
        <v>0</v>
      </c>
      <c r="P135" s="264">
        <f>SUMIFS('C. Schedule 1A - Employed'!P:P,'C. Schedule 1A - Employed'!$D:$D,$D135)</f>
        <v>0</v>
      </c>
      <c r="Q135" s="264">
        <f>'C. Schedule 1C - Related Entity'!O121</f>
        <v>0</v>
      </c>
      <c r="R135" s="264">
        <f>'C. Schedule 1C - Related Entity'!P121</f>
        <v>0</v>
      </c>
      <c r="S135" s="264">
        <f>'C. Schedule 1C - Related Entity'!Q121</f>
        <v>0</v>
      </c>
      <c r="T135" s="267">
        <f t="shared" ref="T135:T140" si="6">O135+P135+Q135-R135+S135</f>
        <v>0</v>
      </c>
      <c r="U135" s="34"/>
      <c r="W135" s="32"/>
      <c r="X135" s="44"/>
      <c r="Y135" s="44"/>
      <c r="Z135" s="44"/>
      <c r="AA135" s="44"/>
      <c r="AB135" s="44"/>
      <c r="AC135" s="44"/>
      <c r="AD135" s="44"/>
      <c r="AE135" s="44"/>
      <c r="AF135" s="44"/>
      <c r="AG135" s="44"/>
      <c r="AH135" s="45"/>
      <c r="AI135" s="45"/>
      <c r="AJ135" s="45"/>
      <c r="AK135" s="45"/>
      <c r="AL135" s="45"/>
      <c r="AO135" s="44"/>
      <c r="AP135" s="44"/>
      <c r="AQ135" s="44"/>
      <c r="AR135" s="44"/>
      <c r="AS135" s="44"/>
      <c r="AT135" s="44"/>
      <c r="AU135" s="44"/>
      <c r="AV135" s="44"/>
      <c r="AW135" s="45"/>
      <c r="AX135" s="45"/>
      <c r="AY135" s="45"/>
      <c r="AZ135" s="45"/>
      <c r="BA135" s="45"/>
      <c r="BB135" s="45"/>
      <c r="BD135" s="44"/>
      <c r="BE135" s="44"/>
      <c r="BF135" s="44"/>
      <c r="BG135" s="44"/>
      <c r="BH135" s="44"/>
      <c r="BI135" s="44"/>
      <c r="BJ135" s="44"/>
      <c r="BK135" s="44"/>
      <c r="BL135" s="44"/>
      <c r="BM135" s="44"/>
      <c r="BN135" s="34"/>
      <c r="BO135" s="34"/>
      <c r="BP135" s="34"/>
    </row>
    <row r="136" spans="2:68">
      <c r="B136" s="18"/>
      <c r="C136" s="3" t="str">
        <f>IF('C. Schedule 1C - Related Entity'!C122&gt;0,'C. Schedule 1C - Related Entity'!C122,"")</f>
        <v/>
      </c>
      <c r="D136" s="15" t="str">
        <f>IF('C. Schedule 1C - Related Entity'!D122&gt;0,'C. Schedule 1C - Related Entity'!D122,"")</f>
        <v/>
      </c>
      <c r="E136" s="65">
        <f>'C. Schedule 1C - Related Entity'!E122</f>
        <v>0</v>
      </c>
      <c r="F136" s="65">
        <f>'C. Schedule 1C - Related Entity'!F122</f>
        <v>0</v>
      </c>
      <c r="G136" s="65">
        <f>'C. Schedule 1C - Related Entity'!G122</f>
        <v>0</v>
      </c>
      <c r="H136" s="65">
        <f>'C. Schedule 1C - Related Entity'!H122</f>
        <v>0</v>
      </c>
      <c r="I136" s="65">
        <f>'C. Schedule 1C - Related Entity'!I122</f>
        <v>0</v>
      </c>
      <c r="J136" s="65">
        <f>'C. Schedule 1C - Related Entity'!J122</f>
        <v>0</v>
      </c>
      <c r="K136" s="65">
        <f>'C. Schedule 1C - Related Entity'!K122</f>
        <v>0</v>
      </c>
      <c r="L136" s="65">
        <f>'C. Schedule 1C - Related Entity'!L122</f>
        <v>0</v>
      </c>
      <c r="M136" s="65">
        <f>'C. Schedule 1C - Related Entity'!M122</f>
        <v>0</v>
      </c>
      <c r="N136" s="65">
        <f>'C. Schedule 1C - Related Entity'!N122</f>
        <v>0</v>
      </c>
      <c r="O136" s="263">
        <f>'C. Schedule 1A - Employed'!O136</f>
        <v>0</v>
      </c>
      <c r="P136" s="264">
        <f>SUMIFS('C. Schedule 1A - Employed'!P:P,'C. Schedule 1A - Employed'!$D:$D,$D136)</f>
        <v>0</v>
      </c>
      <c r="Q136" s="264">
        <f>'C. Schedule 1C - Related Entity'!O122</f>
        <v>0</v>
      </c>
      <c r="R136" s="264">
        <f>'C. Schedule 1C - Related Entity'!P122</f>
        <v>0</v>
      </c>
      <c r="S136" s="264">
        <f>'C. Schedule 1C - Related Entity'!Q122</f>
        <v>0</v>
      </c>
      <c r="T136" s="267">
        <f t="shared" si="6"/>
        <v>0</v>
      </c>
      <c r="U136" s="34"/>
      <c r="W136" s="32"/>
      <c r="X136" s="44"/>
      <c r="Y136" s="44"/>
      <c r="Z136" s="44"/>
      <c r="AA136" s="44"/>
      <c r="AB136" s="44"/>
      <c r="AC136" s="44"/>
      <c r="AD136" s="44"/>
      <c r="AE136" s="44"/>
      <c r="AF136" s="44"/>
      <c r="AG136" s="44"/>
      <c r="AH136" s="45"/>
      <c r="AI136" s="45"/>
      <c r="AJ136" s="45"/>
      <c r="AK136" s="45"/>
      <c r="AL136" s="45"/>
      <c r="AO136" s="44"/>
      <c r="AP136" s="44"/>
      <c r="AQ136" s="44"/>
      <c r="AR136" s="44"/>
      <c r="AS136" s="44"/>
      <c r="AT136" s="44"/>
      <c r="AU136" s="44"/>
      <c r="AV136" s="44"/>
      <c r="AW136" s="45"/>
      <c r="AX136" s="45"/>
      <c r="AY136" s="45"/>
      <c r="AZ136" s="45"/>
      <c r="BA136" s="45"/>
      <c r="BB136" s="45"/>
      <c r="BD136" s="44"/>
      <c r="BE136" s="44"/>
      <c r="BF136" s="44"/>
      <c r="BG136" s="44"/>
      <c r="BH136" s="44"/>
      <c r="BI136" s="44"/>
      <c r="BJ136" s="44"/>
      <c r="BK136" s="44"/>
      <c r="BL136" s="44"/>
      <c r="BM136" s="44"/>
      <c r="BN136" s="34"/>
      <c r="BO136" s="34"/>
      <c r="BP136" s="34"/>
    </row>
    <row r="137" spans="2:68">
      <c r="B137" s="18"/>
      <c r="C137" s="3" t="str">
        <f>IF('C. Schedule 1C - Related Entity'!C123&gt;0,'C. Schedule 1C - Related Entity'!C123,"")</f>
        <v/>
      </c>
      <c r="D137" s="15" t="str">
        <f>IF('C. Schedule 1C - Related Entity'!D123&gt;0,'C. Schedule 1C - Related Entity'!D123,"")</f>
        <v/>
      </c>
      <c r="E137" s="65">
        <f>'C. Schedule 1C - Related Entity'!E123</f>
        <v>0</v>
      </c>
      <c r="F137" s="65">
        <f>'C. Schedule 1C - Related Entity'!F123</f>
        <v>0</v>
      </c>
      <c r="G137" s="65">
        <f>'C. Schedule 1C - Related Entity'!G123</f>
        <v>0</v>
      </c>
      <c r="H137" s="65">
        <f>'C. Schedule 1C - Related Entity'!H123</f>
        <v>0</v>
      </c>
      <c r="I137" s="65">
        <f>'C. Schedule 1C - Related Entity'!I123</f>
        <v>0</v>
      </c>
      <c r="J137" s="65">
        <f>'C. Schedule 1C - Related Entity'!J123</f>
        <v>0</v>
      </c>
      <c r="K137" s="65">
        <f>'C. Schedule 1C - Related Entity'!K123</f>
        <v>0</v>
      </c>
      <c r="L137" s="65">
        <f>'C. Schedule 1C - Related Entity'!L123</f>
        <v>0</v>
      </c>
      <c r="M137" s="65">
        <f>'C. Schedule 1C - Related Entity'!M123</f>
        <v>0</v>
      </c>
      <c r="N137" s="65">
        <f>'C. Schedule 1C - Related Entity'!N123</f>
        <v>0</v>
      </c>
      <c r="O137" s="263">
        <f>'C. Schedule 1A - Employed'!O137</f>
        <v>0</v>
      </c>
      <c r="P137" s="264">
        <f>SUMIFS('C. Schedule 1A - Employed'!P:P,'C. Schedule 1A - Employed'!$D:$D,$D137)</f>
        <v>0</v>
      </c>
      <c r="Q137" s="264">
        <f>'C. Schedule 1C - Related Entity'!O123</f>
        <v>0</v>
      </c>
      <c r="R137" s="264">
        <f>'C. Schedule 1C - Related Entity'!P123</f>
        <v>0</v>
      </c>
      <c r="S137" s="264">
        <f>'C. Schedule 1C - Related Entity'!Q123</f>
        <v>0</v>
      </c>
      <c r="T137" s="267">
        <f t="shared" si="6"/>
        <v>0</v>
      </c>
      <c r="U137" s="34"/>
      <c r="W137" s="32"/>
      <c r="X137" s="44"/>
      <c r="Y137" s="44"/>
      <c r="Z137" s="44"/>
      <c r="AA137" s="44"/>
      <c r="AB137" s="44"/>
      <c r="AC137" s="44"/>
      <c r="AD137" s="44"/>
      <c r="AE137" s="44"/>
      <c r="AF137" s="44"/>
      <c r="AG137" s="44"/>
      <c r="AH137" s="45"/>
      <c r="AI137" s="45"/>
      <c r="AJ137" s="45"/>
      <c r="AK137" s="45"/>
      <c r="AL137" s="45"/>
      <c r="AO137" s="44"/>
      <c r="AP137" s="44"/>
      <c r="AQ137" s="44"/>
      <c r="AR137" s="44"/>
      <c r="AS137" s="44"/>
      <c r="AT137" s="44"/>
      <c r="AU137" s="44"/>
      <c r="AV137" s="44"/>
      <c r="AW137" s="45"/>
      <c r="AX137" s="45"/>
      <c r="AY137" s="45"/>
      <c r="AZ137" s="45"/>
      <c r="BA137" s="45"/>
      <c r="BB137" s="45"/>
      <c r="BD137" s="44"/>
      <c r="BE137" s="44"/>
      <c r="BF137" s="44"/>
      <c r="BG137" s="44"/>
      <c r="BH137" s="44"/>
      <c r="BI137" s="44"/>
      <c r="BJ137" s="44"/>
      <c r="BK137" s="44"/>
      <c r="BL137" s="44"/>
      <c r="BM137" s="44"/>
      <c r="BN137" s="34"/>
      <c r="BO137" s="34"/>
      <c r="BP137" s="34"/>
    </row>
    <row r="138" spans="2:68">
      <c r="B138" s="18"/>
      <c r="C138" s="3" t="str">
        <f>IF('C. Schedule 1C - Related Entity'!C124&gt;0,'C. Schedule 1C - Related Entity'!C124,"")</f>
        <v/>
      </c>
      <c r="D138" s="15" t="str">
        <f>IF('C. Schedule 1C - Related Entity'!D124&gt;0,'C. Schedule 1C - Related Entity'!D124,"")</f>
        <v/>
      </c>
      <c r="E138" s="65">
        <f>'C. Schedule 1C - Related Entity'!E124</f>
        <v>0</v>
      </c>
      <c r="F138" s="65">
        <f>'C. Schedule 1C - Related Entity'!F124</f>
        <v>0</v>
      </c>
      <c r="G138" s="65">
        <f>'C. Schedule 1C - Related Entity'!G124</f>
        <v>0</v>
      </c>
      <c r="H138" s="65">
        <f>'C. Schedule 1C - Related Entity'!H124</f>
        <v>0</v>
      </c>
      <c r="I138" s="65">
        <f>'C. Schedule 1C - Related Entity'!I124</f>
        <v>0</v>
      </c>
      <c r="J138" s="65">
        <f>'C. Schedule 1C - Related Entity'!J124</f>
        <v>0</v>
      </c>
      <c r="K138" s="65">
        <f>'C. Schedule 1C - Related Entity'!K124</f>
        <v>0</v>
      </c>
      <c r="L138" s="65">
        <f>'C. Schedule 1C - Related Entity'!L124</f>
        <v>0</v>
      </c>
      <c r="M138" s="65">
        <f>'C. Schedule 1C - Related Entity'!M124</f>
        <v>0</v>
      </c>
      <c r="N138" s="65">
        <f>'C. Schedule 1C - Related Entity'!N124</f>
        <v>0</v>
      </c>
      <c r="O138" s="263">
        <f>'C. Schedule 1A - Employed'!O138</f>
        <v>0</v>
      </c>
      <c r="P138" s="264">
        <f>SUMIFS('C. Schedule 1A - Employed'!P:P,'C. Schedule 1A - Employed'!$D:$D,$D138)</f>
        <v>0</v>
      </c>
      <c r="Q138" s="264">
        <f>'C. Schedule 1C - Related Entity'!O124</f>
        <v>0</v>
      </c>
      <c r="R138" s="264">
        <f>'C. Schedule 1C - Related Entity'!P124</f>
        <v>0</v>
      </c>
      <c r="S138" s="264">
        <f>'C. Schedule 1C - Related Entity'!Q124</f>
        <v>0</v>
      </c>
      <c r="T138" s="267">
        <f t="shared" si="6"/>
        <v>0</v>
      </c>
      <c r="U138" s="34"/>
      <c r="W138" s="32"/>
      <c r="X138" s="44"/>
      <c r="Y138" s="44"/>
      <c r="Z138" s="44"/>
      <c r="AA138" s="44"/>
      <c r="AB138" s="44"/>
      <c r="AC138" s="44"/>
      <c r="AD138" s="44"/>
      <c r="AE138" s="44"/>
      <c r="AF138" s="44"/>
      <c r="AG138" s="44"/>
      <c r="AH138" s="45"/>
      <c r="AI138" s="45"/>
      <c r="AJ138" s="45"/>
      <c r="AK138" s="45"/>
      <c r="AL138" s="45"/>
      <c r="AO138" s="44"/>
      <c r="AP138" s="44"/>
      <c r="AQ138" s="44"/>
      <c r="AR138" s="44"/>
      <c r="AS138" s="44"/>
      <c r="AT138" s="44"/>
      <c r="AU138" s="44"/>
      <c r="AV138" s="44"/>
      <c r="AW138" s="45"/>
      <c r="AX138" s="45"/>
      <c r="AY138" s="45"/>
      <c r="AZ138" s="45"/>
      <c r="BA138" s="45"/>
      <c r="BB138" s="45"/>
      <c r="BD138" s="44"/>
      <c r="BE138" s="44"/>
      <c r="BF138" s="44"/>
      <c r="BG138" s="44"/>
      <c r="BH138" s="44"/>
      <c r="BI138" s="44"/>
      <c r="BJ138" s="44"/>
      <c r="BK138" s="44"/>
      <c r="BL138" s="44"/>
      <c r="BM138" s="44"/>
      <c r="BN138" s="34"/>
      <c r="BO138" s="34"/>
      <c r="BP138" s="34"/>
    </row>
    <row r="139" spans="2:68">
      <c r="B139" s="18"/>
      <c r="C139" s="3" t="str">
        <f>IF('C. Schedule 1C - Related Entity'!C125&gt;0,'C. Schedule 1C - Related Entity'!C125,"")</f>
        <v/>
      </c>
      <c r="D139" s="15" t="str">
        <f>IF('C. Schedule 1C - Related Entity'!D125&gt;0,'C. Schedule 1C - Related Entity'!D125,"")</f>
        <v/>
      </c>
      <c r="E139" s="65">
        <f>'C. Schedule 1C - Related Entity'!E125</f>
        <v>0</v>
      </c>
      <c r="F139" s="65">
        <f>'C. Schedule 1C - Related Entity'!F125</f>
        <v>0</v>
      </c>
      <c r="G139" s="65">
        <f>'C. Schedule 1C - Related Entity'!G125</f>
        <v>0</v>
      </c>
      <c r="H139" s="65">
        <f>'C. Schedule 1C - Related Entity'!H125</f>
        <v>0</v>
      </c>
      <c r="I139" s="65">
        <f>'C. Schedule 1C - Related Entity'!I125</f>
        <v>0</v>
      </c>
      <c r="J139" s="65">
        <f>'C. Schedule 1C - Related Entity'!J125</f>
        <v>0</v>
      </c>
      <c r="K139" s="65">
        <f>'C. Schedule 1C - Related Entity'!K125</f>
        <v>0</v>
      </c>
      <c r="L139" s="65">
        <f>'C. Schedule 1C - Related Entity'!L125</f>
        <v>0</v>
      </c>
      <c r="M139" s="65">
        <f>'C. Schedule 1C - Related Entity'!M125</f>
        <v>0</v>
      </c>
      <c r="N139" s="65">
        <f>'C. Schedule 1C - Related Entity'!N125</f>
        <v>0</v>
      </c>
      <c r="O139" s="263">
        <f>'C. Schedule 1A - Employed'!O139</f>
        <v>0</v>
      </c>
      <c r="P139" s="264">
        <f>SUMIFS('C. Schedule 1A - Employed'!P:P,'C. Schedule 1A - Employed'!$D:$D,$D139)</f>
        <v>0</v>
      </c>
      <c r="Q139" s="264">
        <f>'C. Schedule 1C - Related Entity'!O125</f>
        <v>0</v>
      </c>
      <c r="R139" s="264">
        <f>'C. Schedule 1C - Related Entity'!P125</f>
        <v>0</v>
      </c>
      <c r="S139" s="264">
        <f>'C. Schedule 1C - Related Entity'!Q125</f>
        <v>0</v>
      </c>
      <c r="T139" s="267">
        <f t="shared" si="6"/>
        <v>0</v>
      </c>
      <c r="U139" s="34"/>
      <c r="W139" s="32"/>
      <c r="X139" s="44"/>
      <c r="Y139" s="44"/>
      <c r="Z139" s="44"/>
      <c r="AA139" s="44"/>
      <c r="AB139" s="44"/>
      <c r="AC139" s="44"/>
      <c r="AD139" s="44"/>
      <c r="AE139" s="44"/>
      <c r="AF139" s="44"/>
      <c r="AG139" s="44"/>
      <c r="AH139" s="45"/>
      <c r="AI139" s="45"/>
      <c r="AJ139" s="45"/>
      <c r="AK139" s="45"/>
      <c r="AL139" s="45"/>
      <c r="AO139" s="44"/>
      <c r="AP139" s="44"/>
      <c r="AQ139" s="44"/>
      <c r="AR139" s="44"/>
      <c r="AS139" s="44"/>
      <c r="AT139" s="44"/>
      <c r="AU139" s="44"/>
      <c r="AV139" s="44"/>
      <c r="AW139" s="45"/>
      <c r="AX139" s="45"/>
      <c r="AY139" s="45"/>
      <c r="AZ139" s="45"/>
      <c r="BA139" s="45"/>
      <c r="BB139" s="45"/>
      <c r="BD139" s="44"/>
      <c r="BE139" s="44"/>
      <c r="BF139" s="44"/>
      <c r="BG139" s="44"/>
      <c r="BH139" s="44"/>
      <c r="BI139" s="44"/>
      <c r="BJ139" s="44"/>
      <c r="BK139" s="44"/>
      <c r="BL139" s="44"/>
      <c r="BM139" s="44"/>
      <c r="BN139" s="34"/>
      <c r="BO139" s="34"/>
      <c r="BP139" s="34"/>
    </row>
    <row r="140" spans="2:68" ht="14.7" thickBot="1">
      <c r="B140" s="18"/>
      <c r="C140" s="3" t="str">
        <f>IF('C. Schedule 1C - Related Entity'!C126&gt;0,'C. Schedule 1C - Related Entity'!C126,"")</f>
        <v/>
      </c>
      <c r="D140" s="15" t="str">
        <f>IF('C. Schedule 1C - Related Entity'!D126&gt;0,'C. Schedule 1C - Related Entity'!D126,"")</f>
        <v/>
      </c>
      <c r="E140" s="65">
        <f>'C. Schedule 1C - Related Entity'!E126</f>
        <v>0</v>
      </c>
      <c r="F140" s="65">
        <f>'C. Schedule 1C - Related Entity'!F126</f>
        <v>0</v>
      </c>
      <c r="G140" s="65">
        <f>'C. Schedule 1C - Related Entity'!G126</f>
        <v>0</v>
      </c>
      <c r="H140" s="65">
        <f>'C. Schedule 1C - Related Entity'!H126</f>
        <v>0</v>
      </c>
      <c r="I140" s="65">
        <f>'C. Schedule 1C - Related Entity'!I126</f>
        <v>0</v>
      </c>
      <c r="J140" s="65">
        <f>'C. Schedule 1C - Related Entity'!J126</f>
        <v>0</v>
      </c>
      <c r="K140" s="65">
        <f>'C. Schedule 1C - Related Entity'!K126</f>
        <v>0</v>
      </c>
      <c r="L140" s="65">
        <f>'C. Schedule 1C - Related Entity'!L126</f>
        <v>0</v>
      </c>
      <c r="M140" s="65">
        <f>'C. Schedule 1C - Related Entity'!M126</f>
        <v>0</v>
      </c>
      <c r="N140" s="65">
        <f>'C. Schedule 1C - Related Entity'!N126</f>
        <v>0</v>
      </c>
      <c r="O140" s="263">
        <f>'C. Schedule 1A - Employed'!O140</f>
        <v>0</v>
      </c>
      <c r="P140" s="264">
        <f>SUMIFS('C. Schedule 1A - Employed'!P:P,'C. Schedule 1A - Employed'!$D:$D,$D140)</f>
        <v>0</v>
      </c>
      <c r="Q140" s="264">
        <f>'C. Schedule 1C - Related Entity'!O126</f>
        <v>0</v>
      </c>
      <c r="R140" s="264">
        <f>'C. Schedule 1C - Related Entity'!P126</f>
        <v>0</v>
      </c>
      <c r="S140" s="264">
        <f>'C. Schedule 1C - Related Entity'!Q126</f>
        <v>0</v>
      </c>
      <c r="T140" s="267">
        <f t="shared" si="6"/>
        <v>0</v>
      </c>
      <c r="U140" s="34"/>
      <c r="W140" s="32"/>
      <c r="X140" s="44"/>
      <c r="Y140" s="44"/>
      <c r="Z140" s="44"/>
      <c r="AA140" s="44"/>
      <c r="AB140" s="44"/>
      <c r="AC140" s="44"/>
      <c r="AD140" s="44"/>
      <c r="AE140" s="44"/>
      <c r="AF140" s="44"/>
      <c r="AG140" s="44"/>
      <c r="AH140" s="45"/>
      <c r="AI140" s="45"/>
      <c r="AJ140" s="45"/>
      <c r="AK140" s="45"/>
      <c r="AL140" s="45"/>
      <c r="AO140" s="44"/>
      <c r="AP140" s="44"/>
      <c r="AQ140" s="44"/>
      <c r="AR140" s="44"/>
      <c r="AS140" s="44"/>
      <c r="AT140" s="44"/>
      <c r="AU140" s="44"/>
      <c r="AV140" s="44"/>
      <c r="AW140" s="45"/>
      <c r="AX140" s="45"/>
      <c r="AY140" s="45"/>
      <c r="AZ140" s="45"/>
      <c r="BA140" s="45"/>
      <c r="BB140" s="45"/>
      <c r="BD140" s="44"/>
      <c r="BE140" s="44"/>
      <c r="BF140" s="44"/>
      <c r="BG140" s="44"/>
      <c r="BH140" s="44"/>
      <c r="BI140" s="44"/>
      <c r="BJ140" s="44"/>
      <c r="BK140" s="44"/>
      <c r="BL140" s="44"/>
      <c r="BM140" s="44"/>
      <c r="BN140" s="34"/>
      <c r="BO140" s="34"/>
      <c r="BP140" s="34"/>
    </row>
    <row r="141" spans="2:68" ht="14.7" thickBot="1">
      <c r="B141" s="124"/>
      <c r="C141" s="125"/>
      <c r="D141" s="126" t="s">
        <v>44</v>
      </c>
      <c r="E141" s="127">
        <f t="shared" ref="E141:T141" si="7">SUM(E8:E140)</f>
        <v>0</v>
      </c>
      <c r="F141" s="127">
        <f t="shared" si="7"/>
        <v>0</v>
      </c>
      <c r="G141" s="127">
        <f t="shared" si="7"/>
        <v>0</v>
      </c>
      <c r="H141" s="127">
        <f t="shared" si="7"/>
        <v>0</v>
      </c>
      <c r="I141" s="127">
        <f t="shared" si="7"/>
        <v>0</v>
      </c>
      <c r="J141" s="127">
        <f t="shared" si="7"/>
        <v>0</v>
      </c>
      <c r="K141" s="127">
        <f t="shared" si="7"/>
        <v>0</v>
      </c>
      <c r="L141" s="127">
        <f t="shared" si="7"/>
        <v>0</v>
      </c>
      <c r="M141" s="127">
        <f t="shared" si="7"/>
        <v>0</v>
      </c>
      <c r="N141" s="127">
        <f t="shared" si="7"/>
        <v>0</v>
      </c>
      <c r="O141" s="268">
        <f t="shared" si="7"/>
        <v>0</v>
      </c>
      <c r="P141" s="268">
        <f t="shared" si="7"/>
        <v>0</v>
      </c>
      <c r="Q141" s="268">
        <f t="shared" si="7"/>
        <v>0</v>
      </c>
      <c r="R141" s="268">
        <f t="shared" si="7"/>
        <v>0</v>
      </c>
      <c r="S141" s="268">
        <f t="shared" si="7"/>
        <v>0</v>
      </c>
      <c r="T141" s="269">
        <f t="shared" si="7"/>
        <v>0</v>
      </c>
      <c r="U141" s="35"/>
      <c r="W141" s="25"/>
      <c r="X141" s="44"/>
      <c r="Y141" s="44"/>
      <c r="Z141" s="44"/>
      <c r="AA141" s="44"/>
      <c r="AB141" s="44"/>
      <c r="AC141" s="44"/>
      <c r="AD141" s="44"/>
      <c r="AE141" s="44"/>
      <c r="AF141" s="44"/>
      <c r="AG141" s="44"/>
      <c r="AH141" s="45"/>
      <c r="AI141" s="45"/>
      <c r="AJ141" s="45"/>
      <c r="AK141" s="45"/>
      <c r="AL141" s="45"/>
      <c r="AO141" s="48"/>
      <c r="AP141" s="48"/>
      <c r="AQ141" s="48"/>
      <c r="AR141" s="48"/>
      <c r="AS141" s="48"/>
      <c r="AT141" s="48"/>
      <c r="AU141" s="48"/>
      <c r="AV141" s="48"/>
      <c r="AY141" s="29"/>
      <c r="AZ141" s="29"/>
      <c r="BA141" s="29"/>
      <c r="BB141" s="29"/>
      <c r="BC141" s="25"/>
      <c r="BD141" s="49"/>
      <c r="BE141" s="49"/>
      <c r="BF141" s="49"/>
      <c r="BG141" s="49"/>
      <c r="BH141" s="49"/>
      <c r="BI141" s="49"/>
      <c r="BJ141" s="49"/>
      <c r="BK141" s="49"/>
      <c r="BL141" s="49"/>
      <c r="BM141" s="49"/>
      <c r="BN141" s="50"/>
      <c r="BO141" s="50"/>
      <c r="BP141" s="50"/>
    </row>
    <row r="142" spans="2:68">
      <c r="C142" s="1"/>
      <c r="D142" s="25"/>
      <c r="E142" s="26"/>
      <c r="F142" s="26"/>
      <c r="G142" s="26"/>
      <c r="H142" s="26"/>
      <c r="I142" s="26"/>
      <c r="J142" s="26"/>
      <c r="K142" s="26"/>
      <c r="L142" s="26"/>
      <c r="M142" s="26"/>
      <c r="N142" s="26"/>
      <c r="O142" s="27"/>
      <c r="P142" s="27"/>
      <c r="Q142" s="27"/>
      <c r="R142" s="27"/>
      <c r="S142" s="27"/>
      <c r="T142" s="27"/>
      <c r="U142" s="35"/>
      <c r="V142" s="25"/>
      <c r="W142" s="32"/>
      <c r="X142" s="45"/>
      <c r="Y142" s="45"/>
      <c r="Z142" s="45"/>
      <c r="AA142" s="45"/>
      <c r="AB142" s="45"/>
      <c r="AC142" s="45"/>
      <c r="AD142" s="45"/>
      <c r="AE142" s="45"/>
      <c r="AF142" s="45"/>
      <c r="AG142" s="45"/>
      <c r="AH142" s="45"/>
      <c r="AI142" s="45"/>
      <c r="AJ142" s="45"/>
      <c r="AK142" s="45"/>
      <c r="AL142" s="45"/>
      <c r="AO142" s="45"/>
      <c r="AP142" s="45"/>
      <c r="AQ142" s="45"/>
      <c r="AR142" s="45"/>
      <c r="AS142" s="45"/>
      <c r="AT142" s="45"/>
      <c r="AU142" s="45"/>
      <c r="AV142" s="45"/>
      <c r="AW142" s="45"/>
      <c r="AX142" s="45"/>
      <c r="AY142" s="45"/>
      <c r="AZ142" s="45"/>
      <c r="BA142" s="45"/>
      <c r="BB142" s="45"/>
      <c r="BD142" s="45"/>
      <c r="BE142" s="45"/>
      <c r="BF142" s="45"/>
      <c r="BG142" s="45"/>
      <c r="BH142" s="45"/>
      <c r="BI142" s="45"/>
      <c r="BJ142" s="45"/>
      <c r="BK142" s="45"/>
      <c r="BL142" s="45"/>
      <c r="BM142" s="45"/>
      <c r="BN142" s="45"/>
      <c r="BO142" s="45"/>
      <c r="BP142" s="45"/>
    </row>
    <row r="143" spans="2:68">
      <c r="C143" s="128" t="s">
        <v>312</v>
      </c>
      <c r="D143" s="129"/>
      <c r="E143" s="129">
        <f t="shared" ref="E143:T143" si="8">SUMIF($C$8:$C$140,"SS",E$8:E$140)</f>
        <v>0</v>
      </c>
      <c r="F143" s="129">
        <f>SUMIF($C$8:$C$140,"SS",F$8:F$140)</f>
        <v>0</v>
      </c>
      <c r="G143" s="129">
        <f t="shared" si="8"/>
        <v>0</v>
      </c>
      <c r="H143" s="129">
        <f t="shared" si="8"/>
        <v>0</v>
      </c>
      <c r="I143" s="129">
        <f t="shared" si="8"/>
        <v>0</v>
      </c>
      <c r="J143" s="129">
        <f t="shared" si="8"/>
        <v>0</v>
      </c>
      <c r="K143" s="129">
        <f t="shared" si="8"/>
        <v>0</v>
      </c>
      <c r="L143" s="129">
        <f t="shared" si="8"/>
        <v>0</v>
      </c>
      <c r="M143" s="129">
        <f t="shared" si="8"/>
        <v>0</v>
      </c>
      <c r="N143" s="129">
        <f t="shared" si="8"/>
        <v>0</v>
      </c>
      <c r="O143" s="130">
        <f t="shared" si="8"/>
        <v>0</v>
      </c>
      <c r="P143" s="130">
        <f t="shared" si="8"/>
        <v>0</v>
      </c>
      <c r="Q143" s="130">
        <f t="shared" si="8"/>
        <v>0</v>
      </c>
      <c r="R143" s="130">
        <f t="shared" si="8"/>
        <v>0</v>
      </c>
      <c r="S143" s="130">
        <f t="shared" si="8"/>
        <v>0</v>
      </c>
      <c r="T143" s="130">
        <f t="shared" si="8"/>
        <v>0</v>
      </c>
      <c r="V143" s="32"/>
      <c r="W143" s="45"/>
      <c r="X143" s="45"/>
      <c r="Y143" s="45"/>
      <c r="Z143" s="45"/>
      <c r="AA143" s="45"/>
      <c r="AB143" s="45"/>
      <c r="AC143" s="45"/>
      <c r="AD143" s="45"/>
      <c r="AE143" s="45"/>
      <c r="AF143" s="45"/>
      <c r="AG143" s="45"/>
      <c r="AH143" s="45"/>
      <c r="AI143" s="45"/>
      <c r="AJ143" s="45"/>
      <c r="AK143" s="45"/>
      <c r="AN143" s="45"/>
      <c r="AO143" s="45"/>
      <c r="AP143" s="45"/>
      <c r="AQ143" s="45"/>
      <c r="AR143" s="45"/>
      <c r="AS143" s="45"/>
      <c r="AT143" s="45"/>
      <c r="AU143" s="45"/>
      <c r="AV143" s="45"/>
      <c r="AW143" s="45"/>
      <c r="AX143" s="45"/>
      <c r="AY143" s="45"/>
      <c r="AZ143" s="45"/>
      <c r="BA143" s="45"/>
      <c r="BC143" s="45"/>
      <c r="BD143" s="45"/>
      <c r="BE143" s="45"/>
      <c r="BF143" s="45"/>
      <c r="BG143" s="45"/>
      <c r="BH143" s="45"/>
      <c r="BI143" s="45"/>
      <c r="BJ143" s="45"/>
      <c r="BK143" s="45"/>
      <c r="BL143" s="45"/>
      <c r="BM143" s="45"/>
      <c r="BN143" s="45"/>
      <c r="BO143" s="45"/>
    </row>
    <row r="144" spans="2:68">
      <c r="C144" s="128" t="s">
        <v>313</v>
      </c>
      <c r="D144" s="131"/>
      <c r="E144" s="129">
        <f t="shared" ref="E144:T144" si="9">SUMIF($C$8:$C$140,"NS",E$8:E$140)</f>
        <v>0</v>
      </c>
      <c r="F144" s="129">
        <f>SUMIF($C$8:$C$140,"NS",F$8:F$140)</f>
        <v>0</v>
      </c>
      <c r="G144" s="129">
        <f t="shared" si="9"/>
        <v>0</v>
      </c>
      <c r="H144" s="129">
        <f t="shared" si="9"/>
        <v>0</v>
      </c>
      <c r="I144" s="129">
        <f t="shared" si="9"/>
        <v>0</v>
      </c>
      <c r="J144" s="129">
        <f t="shared" si="9"/>
        <v>0</v>
      </c>
      <c r="K144" s="129">
        <f t="shared" si="9"/>
        <v>0</v>
      </c>
      <c r="L144" s="129">
        <f t="shared" si="9"/>
        <v>0</v>
      </c>
      <c r="M144" s="129">
        <f t="shared" si="9"/>
        <v>0</v>
      </c>
      <c r="N144" s="129">
        <f t="shared" si="9"/>
        <v>0</v>
      </c>
      <c r="O144" s="130">
        <f t="shared" si="9"/>
        <v>0</v>
      </c>
      <c r="P144" s="130">
        <f t="shared" si="9"/>
        <v>0</v>
      </c>
      <c r="Q144" s="130">
        <f t="shared" si="9"/>
        <v>0</v>
      </c>
      <c r="R144" s="130">
        <f t="shared" si="9"/>
        <v>0</v>
      </c>
      <c r="S144" s="130">
        <f t="shared" si="9"/>
        <v>0</v>
      </c>
      <c r="T144" s="130">
        <f t="shared" si="9"/>
        <v>0</v>
      </c>
      <c r="AE144" s="44"/>
      <c r="BJ144" s="49"/>
    </row>
    <row r="145" spans="3:20">
      <c r="C145" s="128" t="s">
        <v>314</v>
      </c>
      <c r="D145" s="131"/>
      <c r="E145" s="129">
        <f t="shared" ref="E145:T145" si="10">SUMIF($C$8:$C$140,"PC",E$8:E$140)</f>
        <v>0</v>
      </c>
      <c r="F145" s="129">
        <f>SUMIF($C$8:$C$140,"PC",F$8:F$140)</f>
        <v>0</v>
      </c>
      <c r="G145" s="129">
        <f t="shared" si="10"/>
        <v>0</v>
      </c>
      <c r="H145" s="129">
        <f t="shared" si="10"/>
        <v>0</v>
      </c>
      <c r="I145" s="129">
        <f t="shared" si="10"/>
        <v>0</v>
      </c>
      <c r="J145" s="129">
        <f t="shared" si="10"/>
        <v>0</v>
      </c>
      <c r="K145" s="129">
        <f t="shared" si="10"/>
        <v>0</v>
      </c>
      <c r="L145" s="129">
        <f t="shared" si="10"/>
        <v>0</v>
      </c>
      <c r="M145" s="129">
        <f t="shared" si="10"/>
        <v>0</v>
      </c>
      <c r="N145" s="129">
        <f t="shared" si="10"/>
        <v>0</v>
      </c>
      <c r="O145" s="130">
        <f t="shared" si="10"/>
        <v>0</v>
      </c>
      <c r="P145" s="130">
        <f t="shared" si="10"/>
        <v>0</v>
      </c>
      <c r="Q145" s="130">
        <f t="shared" si="10"/>
        <v>0</v>
      </c>
      <c r="R145" s="130">
        <f t="shared" si="10"/>
        <v>0</v>
      </c>
      <c r="S145" s="130">
        <f t="shared" si="10"/>
        <v>0</v>
      </c>
      <c r="T145" s="130">
        <f t="shared" si="10"/>
        <v>0</v>
      </c>
    </row>
    <row r="147" spans="3:20">
      <c r="C147" s="128" t="s">
        <v>381</v>
      </c>
      <c r="D147" s="131"/>
      <c r="E147" s="274"/>
      <c r="F147" s="274"/>
      <c r="G147" s="274"/>
      <c r="H147" s="274"/>
      <c r="I147" s="274"/>
      <c r="J147" s="274"/>
      <c r="K147" s="274"/>
      <c r="L147" s="274"/>
      <c r="M147" s="313">
        <f>'D. Schedule 2. Admin.'!F23</f>
        <v>0</v>
      </c>
      <c r="N147" s="274"/>
      <c r="O147" s="314">
        <f>'D. Schedule 2. Admin.'!G23</f>
        <v>0</v>
      </c>
      <c r="P147" s="314">
        <f>'D. Schedule 2. Admin.'!H23</f>
        <v>0</v>
      </c>
      <c r="Q147" s="314">
        <f>'D. Schedule 2. Admin.'!I23</f>
        <v>0</v>
      </c>
      <c r="R147" s="274"/>
      <c r="S147" s="314">
        <f>'D. Schedule 2. Admin.'!J23</f>
        <v>0</v>
      </c>
      <c r="T147" s="323">
        <f>SUM(O147:S147)</f>
        <v>0</v>
      </c>
    </row>
    <row r="148" spans="3:20">
      <c r="C148" s="128" t="s">
        <v>358</v>
      </c>
      <c r="D148" s="131"/>
      <c r="E148" s="274"/>
      <c r="F148" s="274"/>
      <c r="G148" s="274"/>
      <c r="H148" s="274"/>
      <c r="I148" s="274"/>
      <c r="J148" s="274"/>
      <c r="K148" s="274"/>
      <c r="L148" s="274"/>
      <c r="M148" s="274"/>
      <c r="N148" s="274"/>
      <c r="O148" s="321">
        <f>'F. Schedule 4. Support Services'!D12</f>
        <v>0</v>
      </c>
      <c r="P148" s="324"/>
      <c r="Q148" s="321">
        <f>'F. Schedule 4. Support Services'!D13+'F. Schedule 4. Support Services'!D9</f>
        <v>0</v>
      </c>
      <c r="R148" s="321">
        <f>'F. Schedule 4. Support Services'!D15</f>
        <v>0</v>
      </c>
      <c r="S148" s="274"/>
      <c r="T148" s="323">
        <f>O148+Q148-R148</f>
        <v>0</v>
      </c>
    </row>
  </sheetData>
  <sheetProtection algorithmName="SHA-512" hashValue="/6avUmhcUscVyIbofM8H9FOe073QroG2Xhc3oNTy4mK5pzVznCLaxg1qcn28RdDFzNgrSMiWaQJNQ4fi1QUh/g==" saltValue="Ji9FLU0cJQchIg5rgqW8pQ==" spinCount="100000" sheet="1" formatCells="0" formatColumns="0" formatRows="0"/>
  <mergeCells count="6">
    <mergeCell ref="B5:C5"/>
    <mergeCell ref="O1:O4"/>
    <mergeCell ref="AN5:BA5"/>
    <mergeCell ref="W5:AK5"/>
    <mergeCell ref="E5:L5"/>
    <mergeCell ref="O5:S5"/>
  </mergeCells>
  <conditionalFormatting sqref="D8:D119">
    <cfRule type="duplicateValues" dxfId="11" priority="1"/>
  </conditionalFormatting>
  <conditionalFormatting sqref="D120">
    <cfRule type="duplicateValues" dxfId="10" priority="15"/>
  </conditionalFormatting>
  <conditionalFormatting sqref="W103:W140 W39:W46 W48:W101 V143 W142 W7:W37">
    <cfRule type="duplicateValues" dxfId="9" priority="5"/>
  </conditionalFormatting>
  <conditionalFormatting sqref="AN39:AN46 AN48:AN101 AN7:AN37">
    <cfRule type="duplicateValues" dxfId="8" priority="25"/>
  </conditionalFormatting>
  <conditionalFormatting sqref="BC39:BC46 BC48:BC101 BC7:BC37">
    <cfRule type="duplicateValues" dxfId="7" priority="29"/>
  </conditionalFormatting>
  <dataValidations disablePrompts="1" count="1">
    <dataValidation type="list" allowBlank="1" showInputMessage="1" showErrorMessage="1" sqref="W38 BC38 AN38" xr:uid="{FFC0DF75-4D18-4584-8178-FC0480F40D01}">
      <formula1>$A$3:$A$17</formula1>
    </dataValidation>
  </dataValidations>
  <pageMargins left="0.25" right="0.25" top="0.75" bottom="0.75" header="0.3" footer="0.3"/>
  <pageSetup scale="37"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2F639C-9CB8-4315-B1EB-8F3ABF5AC889}">
  <sheetPr codeName="Sheet4">
    <tabColor rgb="FFFFFFCC"/>
    <pageSetUpPr fitToPage="1"/>
  </sheetPr>
  <dimension ref="B1:Q128"/>
  <sheetViews>
    <sheetView zoomScale="85" zoomScaleNormal="85" workbookViewId="0">
      <pane xSplit="4" ySplit="6" topLeftCell="E7" activePane="bottomRight" state="frozen"/>
      <selection activeCell="A29" sqref="A29"/>
      <selection pane="topRight" activeCell="A29" sqref="A29"/>
      <selection pane="bottomLeft" activeCell="A29" sqref="A29"/>
      <selection pane="bottomRight" activeCell="D7" sqref="D7"/>
    </sheetView>
  </sheetViews>
  <sheetFormatPr defaultRowHeight="14.4"/>
  <cols>
    <col min="1" max="1" width="1.83984375" customWidth="1"/>
    <col min="2" max="3" width="11.68359375" customWidth="1"/>
    <col min="4" max="4" width="47.15625" bestFit="1" customWidth="1"/>
    <col min="5" max="5" width="19.15625" customWidth="1"/>
    <col min="6" max="20" width="17.26171875" customWidth="1"/>
  </cols>
  <sheetData>
    <row r="1" spans="2:17" ht="23.7">
      <c r="B1" s="22" t="s">
        <v>58</v>
      </c>
      <c r="C1" s="22"/>
    </row>
    <row r="3" spans="2:17" ht="18.600000000000001" thickBot="1">
      <c r="I3" s="64" t="s">
        <v>56</v>
      </c>
      <c r="J3" s="236">
        <f>'A. Instructions'!E7</f>
        <v>45108</v>
      </c>
      <c r="K3" s="195" t="s">
        <v>63</v>
      </c>
      <c r="L3" s="236">
        <f>'A. Instructions'!G7</f>
        <v>45473</v>
      </c>
      <c r="M3" s="196" t="s">
        <v>317</v>
      </c>
    </row>
    <row r="4" spans="2:17" ht="60" customHeight="1">
      <c r="B4" s="407" t="s">
        <v>30</v>
      </c>
      <c r="C4" s="408"/>
      <c r="D4" s="408"/>
      <c r="E4" s="408"/>
      <c r="F4" s="408"/>
      <c r="G4" s="408"/>
      <c r="H4" s="408"/>
      <c r="I4" s="408"/>
      <c r="J4" s="408"/>
      <c r="K4" s="408"/>
      <c r="L4" s="408"/>
      <c r="M4" s="408"/>
      <c r="N4" s="408"/>
      <c r="O4" s="408"/>
      <c r="P4" s="408"/>
      <c r="Q4" s="409"/>
    </row>
    <row r="5" spans="2:17" ht="15" customHeight="1" thickBot="1">
      <c r="B5" s="157"/>
      <c r="C5" s="158"/>
      <c r="D5" s="158"/>
      <c r="E5" s="159" t="s">
        <v>79</v>
      </c>
      <c r="F5" s="159" t="s">
        <v>80</v>
      </c>
      <c r="G5" s="159" t="s">
        <v>81</v>
      </c>
      <c r="H5" s="159" t="s">
        <v>82</v>
      </c>
      <c r="I5" s="159" t="s">
        <v>83</v>
      </c>
      <c r="J5" s="159" t="s">
        <v>84</v>
      </c>
      <c r="K5" s="159" t="s">
        <v>85</v>
      </c>
      <c r="L5" s="159" t="s">
        <v>86</v>
      </c>
      <c r="M5" s="159" t="s">
        <v>91</v>
      </c>
      <c r="N5" s="159" t="s">
        <v>92</v>
      </c>
      <c r="O5" s="159" t="s">
        <v>87</v>
      </c>
      <c r="P5" s="159" t="s">
        <v>88</v>
      </c>
      <c r="Q5" s="160" t="s">
        <v>89</v>
      </c>
    </row>
    <row r="6" spans="2:17" ht="86.1">
      <c r="B6" s="121" t="s">
        <v>338</v>
      </c>
      <c r="C6" s="121" t="s">
        <v>305</v>
      </c>
      <c r="D6" s="120" t="s">
        <v>297</v>
      </c>
      <c r="E6" s="97" t="s">
        <v>360</v>
      </c>
      <c r="F6" s="97" t="s">
        <v>289</v>
      </c>
      <c r="G6" s="97" t="s">
        <v>290</v>
      </c>
      <c r="H6" s="97" t="s">
        <v>291</v>
      </c>
      <c r="I6" s="97" t="s">
        <v>283</v>
      </c>
      <c r="J6" s="97" t="s">
        <v>284</v>
      </c>
      <c r="K6" s="97" t="s">
        <v>285</v>
      </c>
      <c r="L6" s="98" t="s">
        <v>286</v>
      </c>
      <c r="M6" s="164" t="s">
        <v>287</v>
      </c>
      <c r="N6" s="163" t="s">
        <v>288</v>
      </c>
      <c r="O6" s="184" t="s">
        <v>406</v>
      </c>
      <c r="P6" s="185" t="s">
        <v>407</v>
      </c>
      <c r="Q6" s="186" t="s">
        <v>408</v>
      </c>
    </row>
    <row r="7" spans="2:17">
      <c r="B7" s="182" t="s">
        <v>315</v>
      </c>
      <c r="C7" s="181" t="s">
        <v>302</v>
      </c>
      <c r="D7" s="183" t="s">
        <v>316</v>
      </c>
      <c r="E7" s="177">
        <v>0.8</v>
      </c>
      <c r="F7" s="177">
        <v>3.2</v>
      </c>
      <c r="G7" s="177">
        <v>1.5</v>
      </c>
      <c r="H7" s="177">
        <v>4</v>
      </c>
      <c r="I7" s="177">
        <v>15</v>
      </c>
      <c r="J7" s="177">
        <v>24</v>
      </c>
      <c r="K7" s="177">
        <v>4</v>
      </c>
      <c r="L7" s="177">
        <v>3</v>
      </c>
      <c r="M7" s="178">
        <f t="shared" ref="M7" si="0">K7+J7+I7+H7+F7+E7</f>
        <v>51</v>
      </c>
      <c r="N7" s="178">
        <f t="shared" ref="N7" si="1">L7+G7</f>
        <v>4.5</v>
      </c>
      <c r="O7" s="179">
        <v>4000</v>
      </c>
      <c r="P7" s="179">
        <f>IF(M7&gt;0,('E. Schedule 3. Benefits'!$E$21/('D. Schedule 2. Admin.'!$F$7+'C. Schedule 1A - Employed'!$M$7))*M7,0)</f>
        <v>1243.6153846153845</v>
      </c>
      <c r="Q7" s="180">
        <v>5500</v>
      </c>
    </row>
    <row r="8" spans="2:17">
      <c r="B8" s="3">
        <f>'G. MGMA Specialty List'!A6</f>
        <v>1</v>
      </c>
      <c r="C8" s="3" t="str">
        <f>'G. MGMA Specialty List'!B6</f>
        <v>NS</v>
      </c>
      <c r="D8" s="74" t="str">
        <f>'G. MGMA Specialty List'!D6</f>
        <v>Allergy/Immunology</v>
      </c>
      <c r="E8" s="115"/>
      <c r="F8" s="115"/>
      <c r="G8" s="115"/>
      <c r="H8" s="115"/>
      <c r="I8" s="115"/>
      <c r="J8" s="115"/>
      <c r="K8" s="115"/>
      <c r="L8" s="115"/>
      <c r="M8" s="161">
        <f t="shared" ref="M8:M55" si="2">K8+J8+I8+H8+F8+E8</f>
        <v>0</v>
      </c>
      <c r="N8" s="161">
        <f t="shared" ref="N8:N55" si="3">L8+G8</f>
        <v>0</v>
      </c>
      <c r="O8" s="116"/>
      <c r="P8" s="322">
        <f>IF(M8&gt;0,('E. Schedule 3. Benefits'!$D$21/('D. Schedule 2. Admin.'!$F$23+'C. Schedule 1A - Employed'!$M$127))*M8,0)</f>
        <v>0</v>
      </c>
      <c r="Q8" s="117"/>
    </row>
    <row r="9" spans="2:17">
      <c r="B9" s="3">
        <f>'G. MGMA Specialty List'!A7</f>
        <v>2</v>
      </c>
      <c r="C9" s="3" t="str">
        <f>'G. MGMA Specialty List'!B7</f>
        <v>SS</v>
      </c>
      <c r="D9" s="74" t="str">
        <f>'G. MGMA Specialty List'!D7</f>
        <v>Anesthesiology</v>
      </c>
      <c r="E9" s="115"/>
      <c r="F9" s="115"/>
      <c r="G9" s="115"/>
      <c r="H9" s="115"/>
      <c r="I9" s="115"/>
      <c r="J9" s="115"/>
      <c r="K9" s="115"/>
      <c r="L9" s="115"/>
      <c r="M9" s="161">
        <f>K9+J9+I9+H9+F9+E9</f>
        <v>0</v>
      </c>
      <c r="N9" s="161">
        <f t="shared" si="3"/>
        <v>0</v>
      </c>
      <c r="O9" s="116"/>
      <c r="P9" s="322">
        <f>IF(M9&gt;0,('E. Schedule 3. Benefits'!$D$21/('D. Schedule 2. Admin.'!$F$23+'C. Schedule 1A - Employed'!$M$127))*M9,0)</f>
        <v>0</v>
      </c>
      <c r="Q9" s="117"/>
    </row>
    <row r="10" spans="2:17">
      <c r="B10" s="3">
        <f>'G. MGMA Specialty List'!A8</f>
        <v>3</v>
      </c>
      <c r="C10" s="3" t="str">
        <f>'G. MGMA Specialty List'!B8</f>
        <v>SS</v>
      </c>
      <c r="D10" s="74" t="str">
        <f>'G. MGMA Specialty List'!D8</f>
        <v>Anesthesiology: Pain Management</v>
      </c>
      <c r="E10" s="115"/>
      <c r="F10" s="115"/>
      <c r="G10" s="115"/>
      <c r="H10" s="115"/>
      <c r="I10" s="115"/>
      <c r="J10" s="115"/>
      <c r="K10" s="115"/>
      <c r="L10" s="115"/>
      <c r="M10" s="161">
        <f t="shared" si="2"/>
        <v>0</v>
      </c>
      <c r="N10" s="161">
        <f t="shared" si="3"/>
        <v>0</v>
      </c>
      <c r="O10" s="116"/>
      <c r="P10" s="322">
        <f>IF(M10&gt;0,('E. Schedule 3. Benefits'!$D$21/('D. Schedule 2. Admin.'!$F$23+'C. Schedule 1A - Employed'!$M$127))*M10,0)</f>
        <v>0</v>
      </c>
      <c r="Q10" s="117"/>
    </row>
    <row r="11" spans="2:17">
      <c r="B11" s="3">
        <f>'G. MGMA Specialty List'!A9</f>
        <v>4</v>
      </c>
      <c r="C11" s="3" t="str">
        <f>'G. MGMA Specialty List'!B9</f>
        <v>NS</v>
      </c>
      <c r="D11" s="74" t="str">
        <f>'G. MGMA Specialty List'!D9</f>
        <v>Bariatrics (Nonsurgical)/Obesity Medicine</v>
      </c>
      <c r="E11" s="115"/>
      <c r="F11" s="115"/>
      <c r="G11" s="115"/>
      <c r="H11" s="115"/>
      <c r="I11" s="115"/>
      <c r="J11" s="115"/>
      <c r="K11" s="115"/>
      <c r="L11" s="115"/>
      <c r="M11" s="161">
        <f t="shared" si="2"/>
        <v>0</v>
      </c>
      <c r="N11" s="161">
        <f t="shared" si="3"/>
        <v>0</v>
      </c>
      <c r="O11" s="116"/>
      <c r="P11" s="322">
        <f>IF(M11&gt;0,('E. Schedule 3. Benefits'!$D$21/('D. Schedule 2. Admin.'!$F$23+'C. Schedule 1A - Employed'!$M$127))*M11,0)</f>
        <v>0</v>
      </c>
      <c r="Q11" s="117"/>
    </row>
    <row r="12" spans="2:17">
      <c r="B12" s="3">
        <f>'G. MGMA Specialty List'!A10</f>
        <v>5</v>
      </c>
      <c r="C12" s="3" t="str">
        <f>'G. MGMA Specialty List'!B10</f>
        <v>NS</v>
      </c>
      <c r="D12" s="74" t="str">
        <f>'G. MGMA Specialty List'!D10</f>
        <v>Cardiology: Electrophysiology</v>
      </c>
      <c r="E12" s="115"/>
      <c r="F12" s="115"/>
      <c r="G12" s="115"/>
      <c r="H12" s="115"/>
      <c r="I12" s="115"/>
      <c r="J12" s="115"/>
      <c r="K12" s="115"/>
      <c r="L12" s="115"/>
      <c r="M12" s="161">
        <f t="shared" si="2"/>
        <v>0</v>
      </c>
      <c r="N12" s="161">
        <f t="shared" si="3"/>
        <v>0</v>
      </c>
      <c r="O12" s="116"/>
      <c r="P12" s="322">
        <f>IF(M12&gt;0,('E. Schedule 3. Benefits'!$D$21/('D. Schedule 2. Admin.'!$F$23+'C. Schedule 1A - Employed'!$M$127))*M12,0)</f>
        <v>0</v>
      </c>
      <c r="Q12" s="117"/>
    </row>
    <row r="13" spans="2:17">
      <c r="B13" s="3">
        <f>'G. MGMA Specialty List'!A11</f>
        <v>6</v>
      </c>
      <c r="C13" s="3" t="str">
        <f>'G. MGMA Specialty List'!B11</f>
        <v>NS</v>
      </c>
      <c r="D13" s="74" t="str">
        <f>'G. MGMA Specialty List'!D11</f>
        <v>Cardiology: Invasive</v>
      </c>
      <c r="E13" s="115"/>
      <c r="F13" s="115"/>
      <c r="G13" s="115"/>
      <c r="H13" s="115"/>
      <c r="I13" s="115"/>
      <c r="J13" s="115"/>
      <c r="K13" s="115"/>
      <c r="L13" s="115"/>
      <c r="M13" s="161">
        <f t="shared" si="2"/>
        <v>0</v>
      </c>
      <c r="N13" s="161">
        <f t="shared" si="3"/>
        <v>0</v>
      </c>
      <c r="O13" s="116"/>
      <c r="P13" s="322">
        <f>IF(M13&gt;0,('E. Schedule 3. Benefits'!$D$21/('D. Schedule 2. Admin.'!$F$23+'C. Schedule 1A - Employed'!$M$127))*M13,0)</f>
        <v>0</v>
      </c>
      <c r="Q13" s="117"/>
    </row>
    <row r="14" spans="2:17">
      <c r="B14" s="3">
        <f>'G. MGMA Specialty List'!A12</f>
        <v>7</v>
      </c>
      <c r="C14" s="3" t="str">
        <f>'G. MGMA Specialty List'!B12</f>
        <v>NS</v>
      </c>
      <c r="D14" s="74" t="str">
        <f>'G. MGMA Specialty List'!D12</f>
        <v>Cardiology: Invasive-Interventional</v>
      </c>
      <c r="E14" s="115"/>
      <c r="F14" s="115"/>
      <c r="G14" s="115"/>
      <c r="H14" s="115"/>
      <c r="I14" s="115"/>
      <c r="J14" s="115"/>
      <c r="K14" s="115"/>
      <c r="L14" s="115"/>
      <c r="M14" s="161">
        <f t="shared" si="2"/>
        <v>0</v>
      </c>
      <c r="N14" s="161">
        <f t="shared" si="3"/>
        <v>0</v>
      </c>
      <c r="O14" s="116"/>
      <c r="P14" s="322">
        <f>IF(M14&gt;0,('E. Schedule 3. Benefits'!$D$21/('D. Schedule 2. Admin.'!$F$23+'C. Schedule 1A - Employed'!$M$127))*M14,0)</f>
        <v>0</v>
      </c>
      <c r="Q14" s="117"/>
    </row>
    <row r="15" spans="2:17">
      <c r="B15" s="3">
        <f>'G. MGMA Specialty List'!A13</f>
        <v>8</v>
      </c>
      <c r="C15" s="3" t="str">
        <f>'G. MGMA Specialty List'!B13</f>
        <v>NS</v>
      </c>
      <c r="D15" s="74" t="str">
        <f>'G. MGMA Specialty List'!D13</f>
        <v>Cardiology: Noninvasive</v>
      </c>
      <c r="E15" s="115"/>
      <c r="F15" s="115"/>
      <c r="G15" s="115"/>
      <c r="H15" s="115"/>
      <c r="I15" s="115"/>
      <c r="J15" s="115"/>
      <c r="K15" s="115"/>
      <c r="L15" s="115"/>
      <c r="M15" s="161">
        <f t="shared" si="2"/>
        <v>0</v>
      </c>
      <c r="N15" s="161">
        <f t="shared" si="3"/>
        <v>0</v>
      </c>
      <c r="O15" s="116"/>
      <c r="P15" s="322">
        <f>IF(M15&gt;0,('E. Schedule 3. Benefits'!$D$21/('D. Schedule 2. Admin.'!$F$23+'C. Schedule 1A - Employed'!$M$127))*M15,0)</f>
        <v>0</v>
      </c>
      <c r="Q15" s="117"/>
    </row>
    <row r="16" spans="2:17">
      <c r="B16" s="3">
        <f>'G. MGMA Specialty List'!A14</f>
        <v>9</v>
      </c>
      <c r="C16" s="3" t="str">
        <f>'G. MGMA Specialty List'!B14</f>
        <v>NS</v>
      </c>
      <c r="D16" s="74" t="str">
        <f>'G. MGMA Specialty List'!D14</f>
        <v>Clinical Pharmacology</v>
      </c>
      <c r="E16" s="115"/>
      <c r="F16" s="115"/>
      <c r="G16" s="115"/>
      <c r="H16" s="115"/>
      <c r="I16" s="115"/>
      <c r="J16" s="115"/>
      <c r="K16" s="115"/>
      <c r="L16" s="115"/>
      <c r="M16" s="161">
        <f t="shared" si="2"/>
        <v>0</v>
      </c>
      <c r="N16" s="161">
        <f t="shared" si="3"/>
        <v>0</v>
      </c>
      <c r="O16" s="116"/>
      <c r="P16" s="322">
        <f>IF(M16&gt;0,('E. Schedule 3. Benefits'!$D$21/('D. Schedule 2. Admin.'!$F$23+'C. Schedule 1A - Employed'!$M$127))*M16,0)</f>
        <v>0</v>
      </c>
      <c r="Q16" s="117"/>
    </row>
    <row r="17" spans="2:17">
      <c r="B17" s="3">
        <f>'G. MGMA Specialty List'!A15</f>
        <v>10</v>
      </c>
      <c r="C17" s="3" t="str">
        <f>'G. MGMA Specialty List'!B15</f>
        <v>NS</v>
      </c>
      <c r="D17" s="74" t="str">
        <f>'G. MGMA Specialty List'!D15</f>
        <v>Critical Care: Intensivist</v>
      </c>
      <c r="E17" s="115"/>
      <c r="F17" s="115"/>
      <c r="G17" s="115"/>
      <c r="H17" s="115"/>
      <c r="I17" s="115"/>
      <c r="J17" s="115"/>
      <c r="K17" s="115"/>
      <c r="L17" s="115"/>
      <c r="M17" s="161">
        <f t="shared" si="2"/>
        <v>0</v>
      </c>
      <c r="N17" s="161">
        <f t="shared" si="3"/>
        <v>0</v>
      </c>
      <c r="O17" s="116"/>
      <c r="P17" s="322">
        <f>IF(M17&gt;0,('E. Schedule 3. Benefits'!$D$21/('D. Schedule 2. Admin.'!$F$23+'C. Schedule 1A - Employed'!$M$127))*M17,0)</f>
        <v>0</v>
      </c>
      <c r="Q17" s="117"/>
    </row>
    <row r="18" spans="2:17">
      <c r="B18" s="3">
        <f>'G. MGMA Specialty List'!A16</f>
        <v>11</v>
      </c>
      <c r="C18" s="3" t="str">
        <f>'G. MGMA Specialty List'!B16</f>
        <v>NS</v>
      </c>
      <c r="D18" s="74" t="str">
        <f>'G. MGMA Specialty List'!D16</f>
        <v>Dentistry</v>
      </c>
      <c r="E18" s="115"/>
      <c r="F18" s="115"/>
      <c r="G18" s="115"/>
      <c r="H18" s="115"/>
      <c r="I18" s="115"/>
      <c r="J18" s="115"/>
      <c r="K18" s="115"/>
      <c r="L18" s="115"/>
      <c r="M18" s="161">
        <f t="shared" si="2"/>
        <v>0</v>
      </c>
      <c r="N18" s="161">
        <f t="shared" si="3"/>
        <v>0</v>
      </c>
      <c r="O18" s="116"/>
      <c r="P18" s="322">
        <f>IF(M18&gt;0,('E. Schedule 3. Benefits'!$D$21/('D. Schedule 2. Admin.'!$F$23+'C. Schedule 1A - Employed'!$M$127))*M18,0)</f>
        <v>0</v>
      </c>
      <c r="Q18" s="117"/>
    </row>
    <row r="19" spans="2:17">
      <c r="B19" s="3">
        <f>'G. MGMA Specialty List'!A17</f>
        <v>12</v>
      </c>
      <c r="C19" s="3" t="str">
        <f>'G. MGMA Specialty List'!B17</f>
        <v>NS</v>
      </c>
      <c r="D19" s="74" t="str">
        <f>'G. MGMA Specialty List'!D17</f>
        <v>Dermatology</v>
      </c>
      <c r="E19" s="115"/>
      <c r="F19" s="115"/>
      <c r="G19" s="115"/>
      <c r="H19" s="115"/>
      <c r="I19" s="115"/>
      <c r="J19" s="115"/>
      <c r="K19" s="115"/>
      <c r="L19" s="115"/>
      <c r="M19" s="161">
        <f t="shared" si="2"/>
        <v>0</v>
      </c>
      <c r="N19" s="161">
        <f t="shared" si="3"/>
        <v>0</v>
      </c>
      <c r="O19" s="116"/>
      <c r="P19" s="322">
        <f>IF(M19&gt;0,('E. Schedule 3. Benefits'!$D$21/('D. Schedule 2. Admin.'!$F$23+'C. Schedule 1A - Employed'!$M$127))*M19,0)</f>
        <v>0</v>
      </c>
      <c r="Q19" s="117"/>
    </row>
    <row r="20" spans="2:17">
      <c r="B20" s="3">
        <f>'G. MGMA Specialty List'!A18</f>
        <v>13</v>
      </c>
      <c r="C20" s="3" t="str">
        <f>'G. MGMA Specialty List'!B18</f>
        <v>SS</v>
      </c>
      <c r="D20" s="74" t="str">
        <f>'G. MGMA Specialty List'!D18</f>
        <v>Dermatology: Mohs Surgery</v>
      </c>
      <c r="E20" s="115"/>
      <c r="F20" s="115"/>
      <c r="G20" s="115"/>
      <c r="H20" s="115"/>
      <c r="I20" s="115"/>
      <c r="J20" s="115"/>
      <c r="K20" s="115"/>
      <c r="L20" s="115"/>
      <c r="M20" s="161">
        <f t="shared" si="2"/>
        <v>0</v>
      </c>
      <c r="N20" s="161">
        <f t="shared" si="3"/>
        <v>0</v>
      </c>
      <c r="O20" s="116"/>
      <c r="P20" s="322">
        <f>IF(M20&gt;0,('E. Schedule 3. Benefits'!$D$21/('D. Schedule 2. Admin.'!$F$23+'C. Schedule 1A - Employed'!$M$127))*M20,0)</f>
        <v>0</v>
      </c>
      <c r="Q20" s="117"/>
    </row>
    <row r="21" spans="2:17">
      <c r="B21" s="3">
        <f>'G. MGMA Specialty List'!A19</f>
        <v>14</v>
      </c>
      <c r="C21" s="3" t="str">
        <f>'G. MGMA Specialty List'!B19</f>
        <v>NS</v>
      </c>
      <c r="D21" s="74" t="str">
        <f>'G. MGMA Specialty List'!D19</f>
        <v>Emergency Medicine</v>
      </c>
      <c r="E21" s="115"/>
      <c r="F21" s="115"/>
      <c r="G21" s="115"/>
      <c r="H21" s="115"/>
      <c r="I21" s="115"/>
      <c r="J21" s="115"/>
      <c r="K21" s="115"/>
      <c r="L21" s="115"/>
      <c r="M21" s="161">
        <f t="shared" si="2"/>
        <v>0</v>
      </c>
      <c r="N21" s="161">
        <f t="shared" si="3"/>
        <v>0</v>
      </c>
      <c r="O21" s="116"/>
      <c r="P21" s="322">
        <f>IF(M21&gt;0,('E. Schedule 3. Benefits'!$D$21/('D. Schedule 2. Admin.'!$F$23+'C. Schedule 1A - Employed'!$M$127))*M21,0)</f>
        <v>0</v>
      </c>
      <c r="Q21" s="117"/>
    </row>
    <row r="22" spans="2:17">
      <c r="B22" s="3">
        <f>'G. MGMA Specialty List'!A20</f>
        <v>15</v>
      </c>
      <c r="C22" s="3" t="str">
        <f>'G. MGMA Specialty List'!B20</f>
        <v>NS</v>
      </c>
      <c r="D22" s="74" t="str">
        <f>'G. MGMA Specialty List'!D20</f>
        <v>Endocrinology/Metabolism</v>
      </c>
      <c r="E22" s="115"/>
      <c r="F22" s="115"/>
      <c r="G22" s="115"/>
      <c r="H22" s="115"/>
      <c r="I22" s="115"/>
      <c r="J22" s="115"/>
      <c r="K22" s="115"/>
      <c r="L22" s="115"/>
      <c r="M22" s="161">
        <f t="shared" si="2"/>
        <v>0</v>
      </c>
      <c r="N22" s="161">
        <f t="shared" si="3"/>
        <v>0</v>
      </c>
      <c r="O22" s="116"/>
      <c r="P22" s="322">
        <f>IF(M22&gt;0,('E. Schedule 3. Benefits'!$D$21/('D. Schedule 2. Admin.'!$F$23+'C. Schedule 1A - Employed'!$M$127))*M22,0)</f>
        <v>0</v>
      </c>
      <c r="Q22" s="117"/>
    </row>
    <row r="23" spans="2:17">
      <c r="B23" s="3">
        <f>'G. MGMA Specialty List'!A21</f>
        <v>16</v>
      </c>
      <c r="C23" s="3" t="str">
        <f>'G. MGMA Specialty List'!B21</f>
        <v>PC</v>
      </c>
      <c r="D23" s="74" t="str">
        <f>'G. MGMA Specialty List'!D21</f>
        <v>Family Medicine (with OB)</v>
      </c>
      <c r="E23" s="115"/>
      <c r="F23" s="115"/>
      <c r="G23" s="115"/>
      <c r="H23" s="115"/>
      <c r="I23" s="115"/>
      <c r="J23" s="115"/>
      <c r="K23" s="115"/>
      <c r="L23" s="115"/>
      <c r="M23" s="161">
        <f t="shared" si="2"/>
        <v>0</v>
      </c>
      <c r="N23" s="161">
        <f t="shared" si="3"/>
        <v>0</v>
      </c>
      <c r="O23" s="116"/>
      <c r="P23" s="322">
        <f>IF(M23&gt;0,('E. Schedule 3. Benefits'!$D$21/('D. Schedule 2. Admin.'!$F$23+'C. Schedule 1A - Employed'!$M$127))*M23,0)</f>
        <v>0</v>
      </c>
      <c r="Q23" s="117"/>
    </row>
    <row r="24" spans="2:17">
      <c r="B24" s="3">
        <f>'G. MGMA Specialty List'!A22</f>
        <v>17</v>
      </c>
      <c r="C24" s="3" t="str">
        <f>'G. MGMA Specialty List'!B22</f>
        <v>PC</v>
      </c>
      <c r="D24" s="74" t="str">
        <f>'G. MGMA Specialty List'!D22</f>
        <v>Family Medicine (without OB)</v>
      </c>
      <c r="E24" s="115"/>
      <c r="F24" s="115"/>
      <c r="G24" s="115"/>
      <c r="H24" s="115"/>
      <c r="I24" s="115"/>
      <c r="J24" s="115"/>
      <c r="K24" s="115"/>
      <c r="L24" s="115"/>
      <c r="M24" s="161">
        <f t="shared" si="2"/>
        <v>0</v>
      </c>
      <c r="N24" s="161">
        <f t="shared" si="3"/>
        <v>0</v>
      </c>
      <c r="O24" s="116"/>
      <c r="P24" s="322">
        <f>IF(M24&gt;0,('E. Schedule 3. Benefits'!$D$21/('D. Schedule 2. Admin.'!$F$23+'C. Schedule 1A - Employed'!$M$127))*M24,0)</f>
        <v>0</v>
      </c>
      <c r="Q24" s="117"/>
    </row>
    <row r="25" spans="2:17">
      <c r="B25" s="3">
        <f>'G. MGMA Specialty List'!A23</f>
        <v>18</v>
      </c>
      <c r="C25" s="3" t="str">
        <f>'G. MGMA Specialty List'!B23</f>
        <v>PC</v>
      </c>
      <c r="D25" s="74" t="str">
        <f>'G. MGMA Specialty List'!D23</f>
        <v>Family Medicine: Ambulatory Only (No Inpatient Work)</v>
      </c>
      <c r="E25" s="115"/>
      <c r="F25" s="115"/>
      <c r="G25" s="115"/>
      <c r="H25" s="115"/>
      <c r="I25" s="115"/>
      <c r="J25" s="115"/>
      <c r="K25" s="115"/>
      <c r="L25" s="115"/>
      <c r="M25" s="161">
        <f t="shared" si="2"/>
        <v>0</v>
      </c>
      <c r="N25" s="161">
        <f t="shared" si="3"/>
        <v>0</v>
      </c>
      <c r="O25" s="116"/>
      <c r="P25" s="322">
        <f>IF(M25&gt;0,('E. Schedule 3. Benefits'!$D$21/('D. Schedule 2. Admin.'!$F$23+'C. Schedule 1A - Employed'!$M$127))*M25,0)</f>
        <v>0</v>
      </c>
      <c r="Q25" s="117"/>
    </row>
    <row r="26" spans="2:17">
      <c r="B26" s="3">
        <f>'G. MGMA Specialty List'!A24</f>
        <v>19</v>
      </c>
      <c r="C26" s="3" t="str">
        <f>'G. MGMA Specialty List'!B24</f>
        <v>PC</v>
      </c>
      <c r="D26" s="74" t="str">
        <f>'G. MGMA Specialty List'!D24</f>
        <v>Family Medicine: Sports Medicine</v>
      </c>
      <c r="E26" s="115"/>
      <c r="F26" s="115"/>
      <c r="G26" s="115"/>
      <c r="H26" s="115"/>
      <c r="I26" s="115"/>
      <c r="J26" s="115"/>
      <c r="K26" s="115"/>
      <c r="L26" s="115"/>
      <c r="M26" s="161">
        <f t="shared" si="2"/>
        <v>0</v>
      </c>
      <c r="N26" s="161">
        <f t="shared" si="3"/>
        <v>0</v>
      </c>
      <c r="O26" s="116"/>
      <c r="P26" s="322">
        <f>IF(M26&gt;0,('E. Schedule 3. Benefits'!$D$21/('D. Schedule 2. Admin.'!$F$23+'C. Schedule 1A - Employed'!$M$127))*M26,0)</f>
        <v>0</v>
      </c>
      <c r="Q26" s="117"/>
    </row>
    <row r="27" spans="2:17">
      <c r="B27" s="3">
        <f>'G. MGMA Specialty List'!A25</f>
        <v>20</v>
      </c>
      <c r="C27" s="3" t="str">
        <f>'G. MGMA Specialty List'!B25</f>
        <v>PC</v>
      </c>
      <c r="D27" s="74" t="str">
        <f>'G. MGMA Specialty List'!D25</f>
        <v>Family Medicine: Urgent Care</v>
      </c>
      <c r="E27" s="115"/>
      <c r="F27" s="115"/>
      <c r="G27" s="115"/>
      <c r="H27" s="115"/>
      <c r="I27" s="115"/>
      <c r="J27" s="115"/>
      <c r="K27" s="115"/>
      <c r="L27" s="115"/>
      <c r="M27" s="161">
        <f t="shared" si="2"/>
        <v>0</v>
      </c>
      <c r="N27" s="161">
        <f t="shared" si="3"/>
        <v>0</v>
      </c>
      <c r="O27" s="116"/>
      <c r="P27" s="322">
        <f>IF(M27&gt;0,('E. Schedule 3. Benefits'!$D$21/('D. Schedule 2. Admin.'!$F$23+'C. Schedule 1A - Employed'!$M$127))*M27,0)</f>
        <v>0</v>
      </c>
      <c r="Q27" s="117"/>
    </row>
    <row r="28" spans="2:17">
      <c r="B28" s="3">
        <f>'G. MGMA Specialty List'!A26</f>
        <v>21</v>
      </c>
      <c r="C28" s="3" t="str">
        <f>'G. MGMA Specialty List'!B26</f>
        <v>NS</v>
      </c>
      <c r="D28" s="74" t="str">
        <f>'G. MGMA Specialty List'!D26</f>
        <v>Gastroenterology</v>
      </c>
      <c r="E28" s="115"/>
      <c r="F28" s="115"/>
      <c r="G28" s="115"/>
      <c r="H28" s="115"/>
      <c r="I28" s="115"/>
      <c r="J28" s="115"/>
      <c r="K28" s="115"/>
      <c r="L28" s="115"/>
      <c r="M28" s="161">
        <f t="shared" si="2"/>
        <v>0</v>
      </c>
      <c r="N28" s="161">
        <f t="shared" si="3"/>
        <v>0</v>
      </c>
      <c r="O28" s="116"/>
      <c r="P28" s="322">
        <f>IF(M28&gt;0,('E. Schedule 3. Benefits'!$D$21/('D. Schedule 2. Admin.'!$F$23+'C. Schedule 1A - Employed'!$M$127))*M28,0)</f>
        <v>0</v>
      </c>
      <c r="Q28" s="117"/>
    </row>
    <row r="29" spans="2:17">
      <c r="B29" s="3">
        <f>'G. MGMA Specialty List'!A27</f>
        <v>22</v>
      </c>
      <c r="C29" s="3" t="str">
        <f>'G. MGMA Specialty List'!B27</f>
        <v>NS</v>
      </c>
      <c r="D29" s="74" t="str">
        <f>'G. MGMA Specialty List'!D27</f>
        <v>Gastroenterology: Hepatology</v>
      </c>
      <c r="E29" s="115"/>
      <c r="F29" s="115"/>
      <c r="G29" s="115"/>
      <c r="H29" s="115"/>
      <c r="I29" s="115"/>
      <c r="J29" s="115"/>
      <c r="K29" s="115"/>
      <c r="L29" s="115"/>
      <c r="M29" s="161">
        <f t="shared" si="2"/>
        <v>0</v>
      </c>
      <c r="N29" s="161">
        <f t="shared" si="3"/>
        <v>0</v>
      </c>
      <c r="O29" s="116"/>
      <c r="P29" s="322">
        <f>IF(M29&gt;0,('E. Schedule 3. Benefits'!$D$21/('D. Schedule 2. Admin.'!$F$23+'C. Schedule 1A - Employed'!$M$127))*M29,0)</f>
        <v>0</v>
      </c>
      <c r="Q29" s="117"/>
    </row>
    <row r="30" spans="2:17">
      <c r="B30" s="3">
        <f>'G. MGMA Specialty List'!A28</f>
        <v>23</v>
      </c>
      <c r="C30" s="3" t="str">
        <f>'G. MGMA Specialty List'!B28</f>
        <v>NS</v>
      </c>
      <c r="D30" s="74" t="str">
        <f>'G. MGMA Specialty List'!D28</f>
        <v>Genetics</v>
      </c>
      <c r="E30" s="115"/>
      <c r="F30" s="115"/>
      <c r="G30" s="115"/>
      <c r="H30" s="115"/>
      <c r="I30" s="115"/>
      <c r="J30" s="115"/>
      <c r="K30" s="115"/>
      <c r="L30" s="115"/>
      <c r="M30" s="161">
        <f t="shared" si="2"/>
        <v>0</v>
      </c>
      <c r="N30" s="161">
        <f t="shared" si="3"/>
        <v>0</v>
      </c>
      <c r="O30" s="116"/>
      <c r="P30" s="322">
        <f>IF(M30&gt;0,('E. Schedule 3. Benefits'!$D$21/('D. Schedule 2. Admin.'!$F$23+'C. Schedule 1A - Employed'!$M$127))*M30,0)</f>
        <v>0</v>
      </c>
      <c r="Q30" s="117"/>
    </row>
    <row r="31" spans="2:17">
      <c r="B31" s="3">
        <f>'G. MGMA Specialty List'!A29</f>
        <v>24</v>
      </c>
      <c r="C31" s="3" t="str">
        <f>'G. MGMA Specialty List'!B29</f>
        <v>PC</v>
      </c>
      <c r="D31" s="74" t="str">
        <f>'G. MGMA Specialty List'!D29</f>
        <v>Geriatrics</v>
      </c>
      <c r="E31" s="115"/>
      <c r="F31" s="115"/>
      <c r="G31" s="115"/>
      <c r="H31" s="115"/>
      <c r="I31" s="115"/>
      <c r="J31" s="115"/>
      <c r="K31" s="115"/>
      <c r="L31" s="115"/>
      <c r="M31" s="161">
        <f t="shared" si="2"/>
        <v>0</v>
      </c>
      <c r="N31" s="161">
        <f t="shared" si="3"/>
        <v>0</v>
      </c>
      <c r="O31" s="116"/>
      <c r="P31" s="322">
        <f>IF(M31&gt;0,('E. Schedule 3. Benefits'!$D$21/('D. Schedule 2. Admin.'!$F$23+'C. Schedule 1A - Employed'!$M$127))*M31,0)</f>
        <v>0</v>
      </c>
      <c r="Q31" s="117"/>
    </row>
    <row r="32" spans="2:17">
      <c r="B32" s="3">
        <f>'G. MGMA Specialty List'!A30</f>
        <v>25</v>
      </c>
      <c r="C32" s="3" t="str">
        <f>'G. MGMA Specialty List'!B30</f>
        <v>NS</v>
      </c>
      <c r="D32" s="74" t="str">
        <f>'G. MGMA Specialty List'!D30</f>
        <v>Hematology/Oncology</v>
      </c>
      <c r="E32" s="115"/>
      <c r="F32" s="115"/>
      <c r="G32" s="115"/>
      <c r="H32" s="115"/>
      <c r="I32" s="115"/>
      <c r="J32" s="115"/>
      <c r="K32" s="115"/>
      <c r="L32" s="115"/>
      <c r="M32" s="161">
        <f t="shared" si="2"/>
        <v>0</v>
      </c>
      <c r="N32" s="161">
        <f t="shared" si="3"/>
        <v>0</v>
      </c>
      <c r="O32" s="116"/>
      <c r="P32" s="322">
        <f>IF(M32&gt;0,('E. Schedule 3. Benefits'!$D$21/('D. Schedule 2. Admin.'!$F$23+'C. Schedule 1A - Employed'!$M$127))*M32,0)</f>
        <v>0</v>
      </c>
      <c r="Q32" s="117"/>
    </row>
    <row r="33" spans="2:17">
      <c r="B33" s="3">
        <f>'G. MGMA Specialty List'!A31</f>
        <v>26</v>
      </c>
      <c r="C33" s="3" t="str">
        <f>'G. MGMA Specialty List'!B31</f>
        <v>NS</v>
      </c>
      <c r="D33" s="74" t="str">
        <f>'G. MGMA Specialty List'!D31</f>
        <v>Hematology/Oncology: Oncology (Only)</v>
      </c>
      <c r="E33" s="115"/>
      <c r="F33" s="115"/>
      <c r="G33" s="115"/>
      <c r="H33" s="115"/>
      <c r="I33" s="115"/>
      <c r="J33" s="115"/>
      <c r="K33" s="115"/>
      <c r="L33" s="115"/>
      <c r="M33" s="161">
        <f t="shared" si="2"/>
        <v>0</v>
      </c>
      <c r="N33" s="161">
        <f t="shared" si="3"/>
        <v>0</v>
      </c>
      <c r="O33" s="116"/>
      <c r="P33" s="322">
        <f>IF(M33&gt;0,('E. Schedule 3. Benefits'!$D$21/('D. Schedule 2. Admin.'!$F$23+'C. Schedule 1A - Employed'!$M$127))*M33,0)</f>
        <v>0</v>
      </c>
      <c r="Q33" s="117"/>
    </row>
    <row r="34" spans="2:17">
      <c r="B34" s="3">
        <f>'G. MGMA Specialty List'!A32</f>
        <v>27</v>
      </c>
      <c r="C34" s="3" t="str">
        <f>'G. MGMA Specialty List'!B32</f>
        <v>PC</v>
      </c>
      <c r="D34" s="74" t="str">
        <f>'G. MGMA Specialty List'!D32</f>
        <v>Hospice/Palliative Care</v>
      </c>
      <c r="E34" s="115"/>
      <c r="F34" s="115"/>
      <c r="G34" s="115"/>
      <c r="H34" s="115"/>
      <c r="I34" s="115"/>
      <c r="J34" s="115"/>
      <c r="K34" s="115"/>
      <c r="L34" s="115"/>
      <c r="M34" s="161">
        <f t="shared" si="2"/>
        <v>0</v>
      </c>
      <c r="N34" s="161">
        <f t="shared" si="3"/>
        <v>0</v>
      </c>
      <c r="O34" s="116"/>
      <c r="P34" s="322">
        <f>IF(M34&gt;0,('E. Schedule 3. Benefits'!$D$21/('D. Schedule 2. Admin.'!$F$23+'C. Schedule 1A - Employed'!$M$127))*M34,0)</f>
        <v>0</v>
      </c>
      <c r="Q34" s="117"/>
    </row>
    <row r="35" spans="2:17">
      <c r="B35" s="3">
        <f>'G. MGMA Specialty List'!A33</f>
        <v>28</v>
      </c>
      <c r="C35" s="3" t="str">
        <f>'G. MGMA Specialty List'!B33</f>
        <v>PC</v>
      </c>
      <c r="D35" s="74" t="str">
        <f>'G. MGMA Specialty List'!D33</f>
        <v>Hospitalist: Family Medicine</v>
      </c>
      <c r="E35" s="115"/>
      <c r="F35" s="115"/>
      <c r="G35" s="115"/>
      <c r="H35" s="115"/>
      <c r="I35" s="115"/>
      <c r="J35" s="115"/>
      <c r="K35" s="115"/>
      <c r="L35" s="115"/>
      <c r="M35" s="161">
        <f t="shared" si="2"/>
        <v>0</v>
      </c>
      <c r="N35" s="161">
        <f t="shared" si="3"/>
        <v>0</v>
      </c>
      <c r="O35" s="116"/>
      <c r="P35" s="322">
        <f>IF(M35&gt;0,('E. Schedule 3. Benefits'!$D$21/('D. Schedule 2. Admin.'!$F$23+'C. Schedule 1A - Employed'!$M$127))*M35,0)</f>
        <v>0</v>
      </c>
      <c r="Q35" s="117"/>
    </row>
    <row r="36" spans="2:17">
      <c r="B36" s="3">
        <f>'G. MGMA Specialty List'!A34</f>
        <v>29</v>
      </c>
      <c r="C36" s="3" t="str">
        <f>'G. MGMA Specialty List'!B34</f>
        <v>PC</v>
      </c>
      <c r="D36" s="74" t="str">
        <f>'G. MGMA Specialty List'!D34</f>
        <v>Hospitalist: Internal Medicine</v>
      </c>
      <c r="E36" s="115"/>
      <c r="F36" s="115"/>
      <c r="G36" s="115"/>
      <c r="H36" s="115"/>
      <c r="I36" s="115"/>
      <c r="J36" s="115"/>
      <c r="K36" s="115"/>
      <c r="L36" s="115"/>
      <c r="M36" s="161">
        <f t="shared" si="2"/>
        <v>0</v>
      </c>
      <c r="N36" s="161">
        <f t="shared" si="3"/>
        <v>0</v>
      </c>
      <c r="O36" s="116"/>
      <c r="P36" s="322">
        <f>IF(M36&gt;0,('E. Schedule 3. Benefits'!$D$21/('D. Schedule 2. Admin.'!$F$23+'C. Schedule 1A - Employed'!$M$127))*M36,0)</f>
        <v>0</v>
      </c>
      <c r="Q36" s="117"/>
    </row>
    <row r="37" spans="2:17">
      <c r="B37" s="3">
        <f>'G. MGMA Specialty List'!A35</f>
        <v>30</v>
      </c>
      <c r="C37" s="3" t="str">
        <f>'G. MGMA Specialty List'!B35</f>
        <v>PC</v>
      </c>
      <c r="D37" s="74" t="str">
        <f>'G. MGMA Specialty List'!D35</f>
        <v>Hospitalist: Nocturnist</v>
      </c>
      <c r="E37" s="115"/>
      <c r="F37" s="115"/>
      <c r="G37" s="115"/>
      <c r="H37" s="115"/>
      <c r="I37" s="115"/>
      <c r="J37" s="115"/>
      <c r="K37" s="115"/>
      <c r="L37" s="115"/>
      <c r="M37" s="161">
        <f t="shared" si="2"/>
        <v>0</v>
      </c>
      <c r="N37" s="161">
        <f t="shared" si="3"/>
        <v>0</v>
      </c>
      <c r="O37" s="116"/>
      <c r="P37" s="322">
        <f>IF(M37&gt;0,('E. Schedule 3. Benefits'!$D$21/('D. Schedule 2. Admin.'!$F$23+'C. Schedule 1A - Employed'!$M$127))*M37,0)</f>
        <v>0</v>
      </c>
      <c r="Q37" s="117"/>
    </row>
    <row r="38" spans="2:17">
      <c r="B38" s="3">
        <f>'G. MGMA Specialty List'!A36</f>
        <v>31</v>
      </c>
      <c r="C38" s="3" t="str">
        <f>'G. MGMA Specialty List'!B36</f>
        <v>PC</v>
      </c>
      <c r="D38" s="74" t="str">
        <f>'G. MGMA Specialty List'!D36</f>
        <v>Hospitalist: OB/GYN</v>
      </c>
      <c r="E38" s="115"/>
      <c r="F38" s="115"/>
      <c r="G38" s="115"/>
      <c r="H38" s="115"/>
      <c r="I38" s="115"/>
      <c r="J38" s="115"/>
      <c r="K38" s="115"/>
      <c r="L38" s="115"/>
      <c r="M38" s="161">
        <f t="shared" si="2"/>
        <v>0</v>
      </c>
      <c r="N38" s="161">
        <f t="shared" si="3"/>
        <v>0</v>
      </c>
      <c r="O38" s="116"/>
      <c r="P38" s="322">
        <f>IF(M38&gt;0,('E. Schedule 3. Benefits'!$D$21/('D. Schedule 2. Admin.'!$F$23+'C. Schedule 1A - Employed'!$M$127))*M38,0)</f>
        <v>0</v>
      </c>
      <c r="Q38" s="117"/>
    </row>
    <row r="39" spans="2:17">
      <c r="B39" s="3">
        <f>'G. MGMA Specialty List'!A37</f>
        <v>32</v>
      </c>
      <c r="C39" s="3" t="str">
        <f>'G. MGMA Specialty List'!B37</f>
        <v>NS</v>
      </c>
      <c r="D39" s="74" t="str">
        <f>'G. MGMA Specialty List'!D37</f>
        <v>Hyperbaric Medicine/Wound Care</v>
      </c>
      <c r="E39" s="115"/>
      <c r="F39" s="115"/>
      <c r="G39" s="115"/>
      <c r="H39" s="115"/>
      <c r="I39" s="115"/>
      <c r="J39" s="115"/>
      <c r="K39" s="115"/>
      <c r="L39" s="115"/>
      <c r="M39" s="161">
        <f t="shared" si="2"/>
        <v>0</v>
      </c>
      <c r="N39" s="161">
        <f t="shared" si="3"/>
        <v>0</v>
      </c>
      <c r="O39" s="116"/>
      <c r="P39" s="322">
        <f>IF(M39&gt;0,('E. Schedule 3. Benefits'!$D$21/('D. Schedule 2. Admin.'!$F$23+'C. Schedule 1A - Employed'!$M$127))*M39,0)</f>
        <v>0</v>
      </c>
      <c r="Q39" s="117"/>
    </row>
    <row r="40" spans="2:17">
      <c r="B40" s="3">
        <f>'G. MGMA Specialty List'!A38</f>
        <v>33</v>
      </c>
      <c r="C40" s="3" t="str">
        <f>'G. MGMA Specialty List'!B38</f>
        <v>NS</v>
      </c>
      <c r="D40" s="74" t="str">
        <f>'G. MGMA Specialty List'!D38</f>
        <v>Infectious Disease</v>
      </c>
      <c r="E40" s="115"/>
      <c r="F40" s="115"/>
      <c r="G40" s="115"/>
      <c r="H40" s="115"/>
      <c r="I40" s="115"/>
      <c r="J40" s="115"/>
      <c r="K40" s="115"/>
      <c r="L40" s="115"/>
      <c r="M40" s="161">
        <f t="shared" si="2"/>
        <v>0</v>
      </c>
      <c r="N40" s="161">
        <f t="shared" si="3"/>
        <v>0</v>
      </c>
      <c r="O40" s="116"/>
      <c r="P40" s="322">
        <f>IF(M40&gt;0,('E. Schedule 3. Benefits'!$D$21/('D. Schedule 2. Admin.'!$F$23+'C. Schedule 1A - Employed'!$M$127))*M40,0)</f>
        <v>0</v>
      </c>
      <c r="Q40" s="117"/>
    </row>
    <row r="41" spans="2:17">
      <c r="B41" s="3">
        <f>'G. MGMA Specialty List'!A39</f>
        <v>34</v>
      </c>
      <c r="C41" s="3" t="str">
        <f>'G. MGMA Specialty List'!B39</f>
        <v>PC</v>
      </c>
      <c r="D41" s="74" t="str">
        <f>'G. MGMA Specialty List'!D39</f>
        <v>Internal Medicine: Ambulatory Only (No Inpatient Work)</v>
      </c>
      <c r="E41" s="115"/>
      <c r="F41" s="115"/>
      <c r="G41" s="115"/>
      <c r="H41" s="115"/>
      <c r="I41" s="115"/>
      <c r="J41" s="115"/>
      <c r="K41" s="115"/>
      <c r="L41" s="115"/>
      <c r="M41" s="161">
        <f t="shared" si="2"/>
        <v>0</v>
      </c>
      <c r="N41" s="161">
        <f t="shared" si="3"/>
        <v>0</v>
      </c>
      <c r="O41" s="116"/>
      <c r="P41" s="322">
        <f>IF(M41&gt;0,('E. Schedule 3. Benefits'!$D$21/('D. Schedule 2. Admin.'!$F$23+'C. Schedule 1A - Employed'!$M$127))*M41,0)</f>
        <v>0</v>
      </c>
      <c r="Q41" s="117"/>
    </row>
    <row r="42" spans="2:17">
      <c r="B42" s="3">
        <f>'G. MGMA Specialty List'!A40</f>
        <v>35</v>
      </c>
      <c r="C42" s="3" t="str">
        <f>'G. MGMA Specialty List'!B40</f>
        <v>PC</v>
      </c>
      <c r="D42" s="74" t="str">
        <f>'G. MGMA Specialty List'!D40</f>
        <v>Internal Medicine: General</v>
      </c>
      <c r="E42" s="115"/>
      <c r="F42" s="115"/>
      <c r="G42" s="115"/>
      <c r="H42" s="115"/>
      <c r="I42" s="115"/>
      <c r="J42" s="115"/>
      <c r="K42" s="115"/>
      <c r="L42" s="115"/>
      <c r="M42" s="161">
        <f t="shared" si="2"/>
        <v>0</v>
      </c>
      <c r="N42" s="161">
        <f t="shared" si="3"/>
        <v>0</v>
      </c>
      <c r="O42" s="116"/>
      <c r="P42" s="322">
        <f>IF(M42&gt;0,('E. Schedule 3. Benefits'!$D$21/('D. Schedule 2. Admin.'!$F$23+'C. Schedule 1A - Employed'!$M$127))*M42,0)</f>
        <v>0</v>
      </c>
      <c r="Q42" s="117"/>
    </row>
    <row r="43" spans="2:17">
      <c r="B43" s="3">
        <f>'G. MGMA Specialty List'!A41</f>
        <v>36</v>
      </c>
      <c r="C43" s="3" t="str">
        <f>'G. MGMA Specialty List'!B41</f>
        <v>NS</v>
      </c>
      <c r="D43" s="74" t="str">
        <f>'G. MGMA Specialty List'!D41</f>
        <v>Nephrology</v>
      </c>
      <c r="E43" s="115"/>
      <c r="F43" s="115"/>
      <c r="G43" s="115"/>
      <c r="H43" s="115"/>
      <c r="I43" s="115"/>
      <c r="J43" s="115"/>
      <c r="K43" s="115"/>
      <c r="L43" s="115"/>
      <c r="M43" s="161">
        <f t="shared" si="2"/>
        <v>0</v>
      </c>
      <c r="N43" s="161">
        <f t="shared" si="3"/>
        <v>0</v>
      </c>
      <c r="O43" s="116"/>
      <c r="P43" s="322">
        <f>IF(M43&gt;0,('E. Schedule 3. Benefits'!$D$21/('D. Schedule 2. Admin.'!$F$23+'C. Schedule 1A - Employed'!$M$127))*M43,0)</f>
        <v>0</v>
      </c>
      <c r="Q43" s="117"/>
    </row>
    <row r="44" spans="2:17">
      <c r="B44" s="3">
        <f>'G. MGMA Specialty List'!A42</f>
        <v>37</v>
      </c>
      <c r="C44" s="3" t="str">
        <f>'G. MGMA Specialty List'!B42</f>
        <v>NS</v>
      </c>
      <c r="D44" s="74" t="str">
        <f>'G. MGMA Specialty List'!D42</f>
        <v>Neurology</v>
      </c>
      <c r="E44" s="115"/>
      <c r="F44" s="115"/>
      <c r="G44" s="115"/>
      <c r="H44" s="115"/>
      <c r="I44" s="115"/>
      <c r="J44" s="115"/>
      <c r="K44" s="115"/>
      <c r="L44" s="115"/>
      <c r="M44" s="161">
        <f t="shared" si="2"/>
        <v>0</v>
      </c>
      <c r="N44" s="161">
        <f t="shared" si="3"/>
        <v>0</v>
      </c>
      <c r="O44" s="116"/>
      <c r="P44" s="322">
        <f>IF(M44&gt;0,('E. Schedule 3. Benefits'!$D$21/('D. Schedule 2. Admin.'!$F$23+'C. Schedule 1A - Employed'!$M$127))*M44,0)</f>
        <v>0</v>
      </c>
      <c r="Q44" s="117"/>
    </row>
    <row r="45" spans="2:17">
      <c r="B45" s="3">
        <f>'G. MGMA Specialty List'!A43</f>
        <v>38</v>
      </c>
      <c r="C45" s="3" t="str">
        <f>'G. MGMA Specialty List'!B43</f>
        <v>NS</v>
      </c>
      <c r="D45" s="74" t="str">
        <f>'G. MGMA Specialty List'!D43</f>
        <v>Neurology: Epilepsy/EEG</v>
      </c>
      <c r="E45" s="115"/>
      <c r="F45" s="115"/>
      <c r="G45" s="115"/>
      <c r="H45" s="115"/>
      <c r="I45" s="115"/>
      <c r="J45" s="115"/>
      <c r="K45" s="115"/>
      <c r="L45" s="115"/>
      <c r="M45" s="161">
        <f t="shared" si="2"/>
        <v>0</v>
      </c>
      <c r="N45" s="161">
        <f t="shared" si="3"/>
        <v>0</v>
      </c>
      <c r="O45" s="116"/>
      <c r="P45" s="322">
        <f>IF(M45&gt;0,('E. Schedule 3. Benefits'!$D$21/('D. Schedule 2. Admin.'!$F$23+'C. Schedule 1A - Employed'!$M$127))*M45,0)</f>
        <v>0</v>
      </c>
      <c r="Q45" s="117"/>
    </row>
    <row r="46" spans="2:17">
      <c r="B46" s="3">
        <f>'G. MGMA Specialty List'!A44</f>
        <v>39</v>
      </c>
      <c r="C46" s="3" t="str">
        <f>'G. MGMA Specialty List'!B44</f>
        <v>NS</v>
      </c>
      <c r="D46" s="74" t="str">
        <f>'G. MGMA Specialty List'!D44</f>
        <v>Neurology: Neuromuscular</v>
      </c>
      <c r="E46" s="115"/>
      <c r="F46" s="115"/>
      <c r="G46" s="115"/>
      <c r="H46" s="115"/>
      <c r="I46" s="115"/>
      <c r="J46" s="115"/>
      <c r="K46" s="115"/>
      <c r="L46" s="115"/>
      <c r="M46" s="161">
        <f t="shared" si="2"/>
        <v>0</v>
      </c>
      <c r="N46" s="161">
        <f t="shared" si="3"/>
        <v>0</v>
      </c>
      <c r="O46" s="116"/>
      <c r="P46" s="322">
        <f>IF(M46&gt;0,('E. Schedule 3. Benefits'!$D$21/('D. Schedule 2. Admin.'!$F$23+'C. Schedule 1A - Employed'!$M$127))*M46,0)</f>
        <v>0</v>
      </c>
      <c r="Q46" s="117"/>
    </row>
    <row r="47" spans="2:17">
      <c r="B47" s="3">
        <f>'G. MGMA Specialty List'!A45</f>
        <v>40</v>
      </c>
      <c r="C47" s="3" t="str">
        <f>'G. MGMA Specialty List'!B45</f>
        <v>NS</v>
      </c>
      <c r="D47" s="74" t="str">
        <f>'G. MGMA Specialty List'!D45</f>
        <v>Neurology: Stroke Medicine</v>
      </c>
      <c r="E47" s="115"/>
      <c r="F47" s="115"/>
      <c r="G47" s="115"/>
      <c r="H47" s="115"/>
      <c r="I47" s="115"/>
      <c r="J47" s="115"/>
      <c r="K47" s="115"/>
      <c r="L47" s="115"/>
      <c r="M47" s="161">
        <f t="shared" si="2"/>
        <v>0</v>
      </c>
      <c r="N47" s="161">
        <f t="shared" si="3"/>
        <v>0</v>
      </c>
      <c r="O47" s="116"/>
      <c r="P47" s="322">
        <f>IF(M47&gt;0,('E. Schedule 3. Benefits'!$D$21/('D. Schedule 2. Admin.'!$F$23+'C. Schedule 1A - Employed'!$M$127))*M47,0)</f>
        <v>0</v>
      </c>
      <c r="Q47" s="117"/>
    </row>
    <row r="48" spans="2:17">
      <c r="B48" s="3">
        <f>'G. MGMA Specialty List'!A46</f>
        <v>41</v>
      </c>
      <c r="C48" s="3" t="str">
        <f>'G. MGMA Specialty List'!B46</f>
        <v>NS</v>
      </c>
      <c r="D48" s="74" t="str">
        <f>'G. MGMA Specialty List'!D46</f>
        <v>OB/GYN: Gynecological Oncology</v>
      </c>
      <c r="E48" s="115"/>
      <c r="F48" s="115"/>
      <c r="G48" s="115"/>
      <c r="H48" s="115"/>
      <c r="I48" s="115"/>
      <c r="J48" s="115"/>
      <c r="K48" s="115"/>
      <c r="L48" s="115"/>
      <c r="M48" s="161">
        <f t="shared" si="2"/>
        <v>0</v>
      </c>
      <c r="N48" s="161">
        <f t="shared" si="3"/>
        <v>0</v>
      </c>
      <c r="O48" s="116"/>
      <c r="P48" s="322">
        <f>IF(M48&gt;0,('E. Schedule 3. Benefits'!$D$21/('D. Schedule 2. Admin.'!$F$23+'C. Schedule 1A - Employed'!$M$127))*M48,0)</f>
        <v>0</v>
      </c>
      <c r="Q48" s="117"/>
    </row>
    <row r="49" spans="2:17">
      <c r="B49" s="3">
        <f>'G. MGMA Specialty List'!A47</f>
        <v>42</v>
      </c>
      <c r="C49" s="3" t="str">
        <f>'G. MGMA Specialty List'!B47</f>
        <v>PC</v>
      </c>
      <c r="D49" s="74" t="str">
        <f>'G. MGMA Specialty List'!D47</f>
        <v>OB/GYN: Gynecology (Only)</v>
      </c>
      <c r="E49" s="115"/>
      <c r="F49" s="115"/>
      <c r="G49" s="115"/>
      <c r="H49" s="115"/>
      <c r="I49" s="115"/>
      <c r="J49" s="115"/>
      <c r="K49" s="115"/>
      <c r="L49" s="115"/>
      <c r="M49" s="161">
        <f t="shared" si="2"/>
        <v>0</v>
      </c>
      <c r="N49" s="161">
        <f t="shared" si="3"/>
        <v>0</v>
      </c>
      <c r="O49" s="116"/>
      <c r="P49" s="322">
        <f>IF(M49&gt;0,('E. Schedule 3. Benefits'!$D$21/('D. Schedule 2. Admin.'!$F$23+'C. Schedule 1A - Employed'!$M$127))*M49,0)</f>
        <v>0</v>
      </c>
      <c r="Q49" s="117"/>
    </row>
    <row r="50" spans="2:17">
      <c r="B50" s="3">
        <f>'G. MGMA Specialty List'!A48</f>
        <v>43</v>
      </c>
      <c r="C50" s="3" t="str">
        <f>'G. MGMA Specialty List'!B48</f>
        <v>NS</v>
      </c>
      <c r="D50" s="74" t="str">
        <f>'G. MGMA Specialty List'!D48</f>
        <v>OB/GYN: Maternal and Fetal Medicine</v>
      </c>
      <c r="E50" s="115"/>
      <c r="F50" s="115"/>
      <c r="G50" s="115"/>
      <c r="H50" s="115"/>
      <c r="I50" s="115"/>
      <c r="J50" s="115"/>
      <c r="K50" s="115"/>
      <c r="L50" s="115"/>
      <c r="M50" s="161">
        <f t="shared" si="2"/>
        <v>0</v>
      </c>
      <c r="N50" s="161">
        <f t="shared" si="3"/>
        <v>0</v>
      </c>
      <c r="O50" s="116"/>
      <c r="P50" s="322">
        <f>IF(M50&gt;0,('E. Schedule 3. Benefits'!$D$21/('D. Schedule 2. Admin.'!$F$23+'C. Schedule 1A - Employed'!$M$127))*M50,0)</f>
        <v>0</v>
      </c>
      <c r="Q50" s="117"/>
    </row>
    <row r="51" spans="2:17">
      <c r="B51" s="3">
        <f>'G. MGMA Specialty List'!A49</f>
        <v>44</v>
      </c>
      <c r="C51" s="3" t="str">
        <f>'G. MGMA Specialty List'!B49</f>
        <v>NS</v>
      </c>
      <c r="D51" s="74" t="str">
        <f>'G. MGMA Specialty List'!D49</f>
        <v>OB/GYN: Reproductive Endocrinology</v>
      </c>
      <c r="E51" s="115"/>
      <c r="F51" s="115"/>
      <c r="G51" s="115"/>
      <c r="H51" s="115"/>
      <c r="I51" s="115"/>
      <c r="J51" s="115"/>
      <c r="K51" s="115"/>
      <c r="L51" s="115"/>
      <c r="M51" s="161">
        <f t="shared" si="2"/>
        <v>0</v>
      </c>
      <c r="N51" s="161">
        <f t="shared" si="3"/>
        <v>0</v>
      </c>
      <c r="O51" s="116"/>
      <c r="P51" s="322">
        <f>IF(M51&gt;0,('E. Schedule 3. Benefits'!$D$21/('D. Schedule 2. Admin.'!$F$23+'C. Schedule 1A - Employed'!$M$127))*M51,0)</f>
        <v>0</v>
      </c>
      <c r="Q51" s="117"/>
    </row>
    <row r="52" spans="2:17">
      <c r="B52" s="3">
        <f>'G. MGMA Specialty List'!A50</f>
        <v>45</v>
      </c>
      <c r="C52" s="3" t="str">
        <f>'G. MGMA Specialty List'!B50</f>
        <v>NS</v>
      </c>
      <c r="D52" s="74" t="str">
        <f>'G. MGMA Specialty List'!D50</f>
        <v>OB/GYN: Urogynecology</v>
      </c>
      <c r="E52" s="115"/>
      <c r="F52" s="115"/>
      <c r="G52" s="115"/>
      <c r="H52" s="115"/>
      <c r="I52" s="115"/>
      <c r="J52" s="115"/>
      <c r="K52" s="115"/>
      <c r="L52" s="115"/>
      <c r="M52" s="161">
        <f t="shared" si="2"/>
        <v>0</v>
      </c>
      <c r="N52" s="161">
        <f t="shared" si="3"/>
        <v>0</v>
      </c>
      <c r="O52" s="116"/>
      <c r="P52" s="322">
        <f>IF(M52&gt;0,('E. Schedule 3. Benefits'!$D$21/('D. Schedule 2. Admin.'!$F$23+'C. Schedule 1A - Employed'!$M$127))*M52,0)</f>
        <v>0</v>
      </c>
      <c r="Q52" s="117"/>
    </row>
    <row r="53" spans="2:17">
      <c r="B53" s="3">
        <f>'G. MGMA Specialty List'!A51</f>
        <v>46</v>
      </c>
      <c r="C53" s="3" t="str">
        <f>'G. MGMA Specialty List'!B51</f>
        <v>PC</v>
      </c>
      <c r="D53" s="74" t="str">
        <f>'G. MGMA Specialty List'!D51</f>
        <v>Obstetrics/Gynecology: General</v>
      </c>
      <c r="E53" s="115"/>
      <c r="F53" s="115"/>
      <c r="G53" s="115"/>
      <c r="H53" s="115"/>
      <c r="I53" s="115"/>
      <c r="J53" s="115"/>
      <c r="K53" s="115"/>
      <c r="L53" s="115"/>
      <c r="M53" s="161">
        <f t="shared" si="2"/>
        <v>0</v>
      </c>
      <c r="N53" s="161">
        <f t="shared" si="3"/>
        <v>0</v>
      </c>
      <c r="O53" s="116"/>
      <c r="P53" s="322">
        <f>IF(M53&gt;0,('E. Schedule 3. Benefits'!$D$21/('D. Schedule 2. Admin.'!$F$23+'C. Schedule 1A - Employed'!$M$127))*M53,0)</f>
        <v>0</v>
      </c>
      <c r="Q53" s="117"/>
    </row>
    <row r="54" spans="2:17">
      <c r="B54" s="3">
        <f>'G. MGMA Specialty List'!A52</f>
        <v>47</v>
      </c>
      <c r="C54" s="3" t="str">
        <f>'G. MGMA Specialty List'!B52</f>
        <v>NS</v>
      </c>
      <c r="D54" s="74" t="str">
        <f>'G. MGMA Specialty List'!D52</f>
        <v>Occupational Medicine</v>
      </c>
      <c r="E54" s="115"/>
      <c r="F54" s="115"/>
      <c r="G54" s="115"/>
      <c r="H54" s="115"/>
      <c r="I54" s="115"/>
      <c r="J54" s="115"/>
      <c r="K54" s="115"/>
      <c r="L54" s="115"/>
      <c r="M54" s="161">
        <f t="shared" si="2"/>
        <v>0</v>
      </c>
      <c r="N54" s="161">
        <f t="shared" si="3"/>
        <v>0</v>
      </c>
      <c r="O54" s="116"/>
      <c r="P54" s="322">
        <f>IF(M54&gt;0,('E. Schedule 3. Benefits'!$D$21/('D. Schedule 2. Admin.'!$F$23+'C. Schedule 1A - Employed'!$M$127))*M54,0)</f>
        <v>0</v>
      </c>
      <c r="Q54" s="117"/>
    </row>
    <row r="55" spans="2:17">
      <c r="B55" s="3">
        <f>'G. MGMA Specialty List'!A53</f>
        <v>48</v>
      </c>
      <c r="C55" s="3" t="str">
        <f>'G. MGMA Specialty List'!B53</f>
        <v>SS</v>
      </c>
      <c r="D55" s="74" t="str">
        <f>'G. MGMA Specialty List'!D53</f>
        <v>Ophthalmology</v>
      </c>
      <c r="E55" s="115"/>
      <c r="F55" s="115"/>
      <c r="G55" s="115"/>
      <c r="H55" s="115"/>
      <c r="I55" s="115"/>
      <c r="J55" s="115"/>
      <c r="K55" s="115"/>
      <c r="L55" s="115"/>
      <c r="M55" s="161">
        <f t="shared" si="2"/>
        <v>0</v>
      </c>
      <c r="N55" s="161">
        <f t="shared" si="3"/>
        <v>0</v>
      </c>
      <c r="O55" s="116"/>
      <c r="P55" s="322">
        <f>IF(M55&gt;0,('E. Schedule 3. Benefits'!$D$21/('D. Schedule 2. Admin.'!$F$23+'C. Schedule 1A - Employed'!$M$127))*M55,0)</f>
        <v>0</v>
      </c>
      <c r="Q55" s="117"/>
    </row>
    <row r="56" spans="2:17">
      <c r="B56" s="3">
        <f>'G. MGMA Specialty List'!A54</f>
        <v>49</v>
      </c>
      <c r="C56" s="3" t="str">
        <f>'G. MGMA Specialty List'!B54</f>
        <v>SS</v>
      </c>
      <c r="D56" s="74" t="str">
        <f>'G. MGMA Specialty List'!D54</f>
        <v>Ophthalmology: Corneal and Refractive Surgery</v>
      </c>
      <c r="E56" s="115"/>
      <c r="F56" s="115"/>
      <c r="G56" s="115"/>
      <c r="H56" s="115"/>
      <c r="I56" s="115"/>
      <c r="J56" s="115"/>
      <c r="K56" s="115"/>
      <c r="L56" s="115"/>
      <c r="M56" s="161">
        <f t="shared" ref="M56:M115" si="4">K56+J56+I56+H56+F56+E56</f>
        <v>0</v>
      </c>
      <c r="N56" s="161">
        <f t="shared" ref="N56:N115" si="5">L56+G56</f>
        <v>0</v>
      </c>
      <c r="O56" s="116"/>
      <c r="P56" s="322">
        <f>IF(M56&gt;0,('E. Schedule 3. Benefits'!$D$21/('D. Schedule 2. Admin.'!$F$23+'C. Schedule 1A - Employed'!$M$127))*M56,0)</f>
        <v>0</v>
      </c>
      <c r="Q56" s="117"/>
    </row>
    <row r="57" spans="2:17">
      <c r="B57" s="3">
        <f>'G. MGMA Specialty List'!A55</f>
        <v>50</v>
      </c>
      <c r="C57" s="3" t="str">
        <f>'G. MGMA Specialty List'!B55</f>
        <v>SS</v>
      </c>
      <c r="D57" s="74" t="str">
        <f>'G. MGMA Specialty List'!D55</f>
        <v>Ophthalmology: Glaucoma</v>
      </c>
      <c r="E57" s="115"/>
      <c r="F57" s="115"/>
      <c r="G57" s="115"/>
      <c r="H57" s="115"/>
      <c r="I57" s="115"/>
      <c r="J57" s="115"/>
      <c r="K57" s="115"/>
      <c r="L57" s="115"/>
      <c r="M57" s="161">
        <f t="shared" si="4"/>
        <v>0</v>
      </c>
      <c r="N57" s="161">
        <f t="shared" si="5"/>
        <v>0</v>
      </c>
      <c r="O57" s="116"/>
      <c r="P57" s="322">
        <f>IF(M57&gt;0,('E. Schedule 3. Benefits'!$D$21/('D. Schedule 2. Admin.'!$F$23+'C. Schedule 1A - Employed'!$M$127))*M57,0)</f>
        <v>0</v>
      </c>
      <c r="Q57" s="117"/>
    </row>
    <row r="58" spans="2:17">
      <c r="B58" s="3">
        <f>'G. MGMA Specialty List'!A56</f>
        <v>51</v>
      </c>
      <c r="C58" s="3" t="str">
        <f>'G. MGMA Specialty List'!B56</f>
        <v>SS</v>
      </c>
      <c r="D58" s="74" t="str">
        <f>'G. MGMA Specialty List'!D56</f>
        <v>Ophthalmology: Neurology</v>
      </c>
      <c r="E58" s="115"/>
      <c r="F58" s="115"/>
      <c r="G58" s="115"/>
      <c r="H58" s="115"/>
      <c r="I58" s="115"/>
      <c r="J58" s="115"/>
      <c r="K58" s="115"/>
      <c r="L58" s="115"/>
      <c r="M58" s="161">
        <f t="shared" si="4"/>
        <v>0</v>
      </c>
      <c r="N58" s="161">
        <f t="shared" si="5"/>
        <v>0</v>
      </c>
      <c r="O58" s="116"/>
      <c r="P58" s="322">
        <f>IF(M58&gt;0,('E. Schedule 3. Benefits'!$D$21/('D. Schedule 2. Admin.'!$F$23+'C. Schedule 1A - Employed'!$M$127))*M58,0)</f>
        <v>0</v>
      </c>
      <c r="Q58" s="117"/>
    </row>
    <row r="59" spans="2:17">
      <c r="B59" s="3">
        <f>'G. MGMA Specialty List'!A57</f>
        <v>52</v>
      </c>
      <c r="C59" s="3" t="str">
        <f>'G. MGMA Specialty List'!B57</f>
        <v>SS</v>
      </c>
      <c r="D59" s="74" t="str">
        <f>'G. MGMA Specialty List'!D57</f>
        <v>Ophthalmology: Oculoplastic and Reconstructive Surgery</v>
      </c>
      <c r="E59" s="115"/>
      <c r="F59" s="115"/>
      <c r="G59" s="115"/>
      <c r="H59" s="115"/>
      <c r="I59" s="115"/>
      <c r="J59" s="115"/>
      <c r="K59" s="115"/>
      <c r="L59" s="115"/>
      <c r="M59" s="161">
        <f t="shared" si="4"/>
        <v>0</v>
      </c>
      <c r="N59" s="161">
        <f t="shared" si="5"/>
        <v>0</v>
      </c>
      <c r="O59" s="116"/>
      <c r="P59" s="322">
        <f>IF(M59&gt;0,('E. Schedule 3. Benefits'!$D$21/('D. Schedule 2. Admin.'!$F$23+'C. Schedule 1A - Employed'!$M$127))*M59,0)</f>
        <v>0</v>
      </c>
      <c r="Q59" s="117"/>
    </row>
    <row r="60" spans="2:17">
      <c r="B60" s="3">
        <f>'G. MGMA Specialty List'!A58</f>
        <v>53</v>
      </c>
      <c r="C60" s="3" t="str">
        <f>'G. MGMA Specialty List'!B58</f>
        <v>SS</v>
      </c>
      <c r="D60" s="74" t="str">
        <f>'G. MGMA Specialty List'!D58</f>
        <v>Ophthalmology: Retina</v>
      </c>
      <c r="E60" s="115"/>
      <c r="F60" s="115"/>
      <c r="G60" s="115"/>
      <c r="H60" s="115"/>
      <c r="I60" s="115"/>
      <c r="J60" s="115"/>
      <c r="K60" s="115"/>
      <c r="L60" s="115"/>
      <c r="M60" s="161">
        <f t="shared" si="4"/>
        <v>0</v>
      </c>
      <c r="N60" s="161">
        <f t="shared" si="5"/>
        <v>0</v>
      </c>
      <c r="O60" s="116"/>
      <c r="P60" s="322">
        <f>IF(M60&gt;0,('E. Schedule 3. Benefits'!$D$21/('D. Schedule 2. Admin.'!$F$23+'C. Schedule 1A - Employed'!$M$127))*M60,0)</f>
        <v>0</v>
      </c>
      <c r="Q60" s="117"/>
    </row>
    <row r="61" spans="2:17">
      <c r="B61" s="3">
        <f>'G. MGMA Specialty List'!A59</f>
        <v>54</v>
      </c>
      <c r="C61" s="3" t="str">
        <f>'G. MGMA Specialty List'!B59</f>
        <v>NS</v>
      </c>
      <c r="D61" s="74" t="str">
        <f>'G. MGMA Specialty List'!D59</f>
        <v>Orthopedic (Nonsurgical)</v>
      </c>
      <c r="E61" s="115"/>
      <c r="F61" s="115"/>
      <c r="G61" s="115"/>
      <c r="H61" s="115"/>
      <c r="I61" s="115"/>
      <c r="J61" s="115"/>
      <c r="K61" s="115"/>
      <c r="L61" s="115"/>
      <c r="M61" s="161">
        <f t="shared" si="4"/>
        <v>0</v>
      </c>
      <c r="N61" s="161">
        <f t="shared" si="5"/>
        <v>0</v>
      </c>
      <c r="O61" s="116"/>
      <c r="P61" s="322">
        <f>IF(M61&gt;0,('E. Schedule 3. Benefits'!$D$21/('D. Schedule 2. Admin.'!$F$23+'C. Schedule 1A - Employed'!$M$127))*M61,0)</f>
        <v>0</v>
      </c>
      <c r="Q61" s="117"/>
    </row>
    <row r="62" spans="2:17">
      <c r="B62" s="3">
        <f>'G. MGMA Specialty List'!A60</f>
        <v>55</v>
      </c>
      <c r="C62" s="3" t="str">
        <f>'G. MGMA Specialty List'!B60</f>
        <v>SS</v>
      </c>
      <c r="D62" s="74" t="str">
        <f>'G. MGMA Specialty List'!D60</f>
        <v>Orthopedic Surgery: Foot and Ankle</v>
      </c>
      <c r="E62" s="115"/>
      <c r="F62" s="115"/>
      <c r="G62" s="115"/>
      <c r="H62" s="115"/>
      <c r="I62" s="115"/>
      <c r="J62" s="115"/>
      <c r="K62" s="115"/>
      <c r="L62" s="115"/>
      <c r="M62" s="161">
        <f t="shared" si="4"/>
        <v>0</v>
      </c>
      <c r="N62" s="161">
        <f t="shared" si="5"/>
        <v>0</v>
      </c>
      <c r="O62" s="116"/>
      <c r="P62" s="322">
        <f>IF(M62&gt;0,('E. Schedule 3. Benefits'!$D$21/('D. Schedule 2. Admin.'!$F$23+'C. Schedule 1A - Employed'!$M$127))*M62,0)</f>
        <v>0</v>
      </c>
      <c r="Q62" s="117"/>
    </row>
    <row r="63" spans="2:17">
      <c r="B63" s="3">
        <f>'G. MGMA Specialty List'!A61</f>
        <v>56</v>
      </c>
      <c r="C63" s="3" t="str">
        <f>'G. MGMA Specialty List'!B61</f>
        <v>SS</v>
      </c>
      <c r="D63" s="74" t="str">
        <f>'G. MGMA Specialty List'!D61</f>
        <v>Orthopedic Surgery: General</v>
      </c>
      <c r="E63" s="115"/>
      <c r="F63" s="115"/>
      <c r="G63" s="115"/>
      <c r="H63" s="115"/>
      <c r="I63" s="115"/>
      <c r="J63" s="115"/>
      <c r="K63" s="115"/>
      <c r="L63" s="115"/>
      <c r="M63" s="161">
        <f t="shared" si="4"/>
        <v>0</v>
      </c>
      <c r="N63" s="161">
        <f t="shared" si="5"/>
        <v>0</v>
      </c>
      <c r="O63" s="116"/>
      <c r="P63" s="322">
        <f>IF(M63&gt;0,('E. Schedule 3. Benefits'!$D$21/('D. Schedule 2. Admin.'!$F$23+'C. Schedule 1A - Employed'!$M$127))*M63,0)</f>
        <v>0</v>
      </c>
      <c r="Q63" s="117"/>
    </row>
    <row r="64" spans="2:17">
      <c r="B64" s="3">
        <f>'G. MGMA Specialty List'!A62</f>
        <v>57</v>
      </c>
      <c r="C64" s="3" t="str">
        <f>'G. MGMA Specialty List'!B62</f>
        <v>SS</v>
      </c>
      <c r="D64" s="74" t="str">
        <f>'G. MGMA Specialty List'!D62</f>
        <v>Orthopedic Surgery: Hand</v>
      </c>
      <c r="E64" s="115"/>
      <c r="F64" s="115"/>
      <c r="G64" s="115"/>
      <c r="H64" s="115"/>
      <c r="I64" s="115"/>
      <c r="J64" s="115"/>
      <c r="K64" s="115"/>
      <c r="L64" s="115"/>
      <c r="M64" s="161">
        <f t="shared" si="4"/>
        <v>0</v>
      </c>
      <c r="N64" s="161">
        <f t="shared" si="5"/>
        <v>0</v>
      </c>
      <c r="O64" s="116"/>
      <c r="P64" s="322">
        <f>IF(M64&gt;0,('E. Schedule 3. Benefits'!$D$21/('D. Schedule 2. Admin.'!$F$23+'C. Schedule 1A - Employed'!$M$127))*M64,0)</f>
        <v>0</v>
      </c>
      <c r="Q64" s="117"/>
    </row>
    <row r="65" spans="2:17">
      <c r="B65" s="3">
        <f>'G. MGMA Specialty List'!A63</f>
        <v>58</v>
      </c>
      <c r="C65" s="3" t="str">
        <f>'G. MGMA Specialty List'!B63</f>
        <v>SS</v>
      </c>
      <c r="D65" s="74" t="str">
        <f>'G. MGMA Specialty List'!D63</f>
        <v>Orthopedic Surgery: Hip and Joint</v>
      </c>
      <c r="E65" s="115"/>
      <c r="F65" s="115"/>
      <c r="G65" s="115"/>
      <c r="H65" s="115"/>
      <c r="I65" s="115"/>
      <c r="J65" s="115"/>
      <c r="K65" s="115"/>
      <c r="L65" s="115"/>
      <c r="M65" s="161">
        <f t="shared" si="4"/>
        <v>0</v>
      </c>
      <c r="N65" s="161">
        <f t="shared" si="5"/>
        <v>0</v>
      </c>
      <c r="O65" s="116"/>
      <c r="P65" s="322">
        <f>IF(M65&gt;0,('E. Schedule 3. Benefits'!$D$21/('D. Schedule 2. Admin.'!$F$23+'C. Schedule 1A - Employed'!$M$127))*M65,0)</f>
        <v>0</v>
      </c>
      <c r="Q65" s="117"/>
    </row>
    <row r="66" spans="2:17">
      <c r="B66" s="3">
        <f>'G. MGMA Specialty List'!A64</f>
        <v>59</v>
      </c>
      <c r="C66" s="3" t="str">
        <f>'G. MGMA Specialty List'!B64</f>
        <v>SS</v>
      </c>
      <c r="D66" s="74" t="str">
        <f>'G. MGMA Specialty List'!D64</f>
        <v>Orthopedic Surgery: Oncology</v>
      </c>
      <c r="E66" s="115"/>
      <c r="F66" s="115"/>
      <c r="G66" s="115"/>
      <c r="H66" s="115"/>
      <c r="I66" s="115"/>
      <c r="J66" s="115"/>
      <c r="K66" s="115"/>
      <c r="L66" s="115"/>
      <c r="M66" s="161">
        <f t="shared" si="4"/>
        <v>0</v>
      </c>
      <c r="N66" s="161">
        <f t="shared" si="5"/>
        <v>0</v>
      </c>
      <c r="O66" s="116"/>
      <c r="P66" s="322">
        <f>IF(M66&gt;0,('E. Schedule 3. Benefits'!$D$21/('D. Schedule 2. Admin.'!$F$23+'C. Schedule 1A - Employed'!$M$127))*M66,0)</f>
        <v>0</v>
      </c>
      <c r="Q66" s="117"/>
    </row>
    <row r="67" spans="2:17">
      <c r="B67" s="3">
        <f>'G. MGMA Specialty List'!A65</f>
        <v>60</v>
      </c>
      <c r="C67" s="3" t="str">
        <f>'G. MGMA Specialty List'!B65</f>
        <v>SS</v>
      </c>
      <c r="D67" s="74" t="str">
        <f>'G. MGMA Specialty List'!D65</f>
        <v>Orthopedic Surgery: Shoulder/Elbow</v>
      </c>
      <c r="E67" s="115"/>
      <c r="F67" s="115"/>
      <c r="G67" s="115"/>
      <c r="H67" s="115"/>
      <c r="I67" s="115"/>
      <c r="J67" s="115"/>
      <c r="K67" s="115"/>
      <c r="L67" s="115"/>
      <c r="M67" s="161">
        <f t="shared" si="4"/>
        <v>0</v>
      </c>
      <c r="N67" s="161">
        <f t="shared" si="5"/>
        <v>0</v>
      </c>
      <c r="O67" s="116"/>
      <c r="P67" s="322">
        <f>IF(M67&gt;0,('E. Schedule 3. Benefits'!$D$21/('D. Schedule 2. Admin.'!$F$23+'C. Schedule 1A - Employed'!$M$127))*M67,0)</f>
        <v>0</v>
      </c>
      <c r="Q67" s="117"/>
    </row>
    <row r="68" spans="2:17">
      <c r="B68" s="3">
        <f>'G. MGMA Specialty List'!A66</f>
        <v>61</v>
      </c>
      <c r="C68" s="3" t="str">
        <f>'G. MGMA Specialty List'!B66</f>
        <v>SS</v>
      </c>
      <c r="D68" s="74" t="str">
        <f>'G. MGMA Specialty List'!D66</f>
        <v>Orthopedic Surgery: Spine</v>
      </c>
      <c r="E68" s="115"/>
      <c r="F68" s="115"/>
      <c r="G68" s="115"/>
      <c r="H68" s="115"/>
      <c r="I68" s="115"/>
      <c r="J68" s="115"/>
      <c r="K68" s="115"/>
      <c r="L68" s="115"/>
      <c r="M68" s="161">
        <f t="shared" si="4"/>
        <v>0</v>
      </c>
      <c r="N68" s="161">
        <f t="shared" si="5"/>
        <v>0</v>
      </c>
      <c r="O68" s="116"/>
      <c r="P68" s="322">
        <f>IF(M68&gt;0,('E. Schedule 3. Benefits'!$D$21/('D. Schedule 2. Admin.'!$F$23+'C. Schedule 1A - Employed'!$M$127))*M68,0)</f>
        <v>0</v>
      </c>
      <c r="Q68" s="117"/>
    </row>
    <row r="69" spans="2:17">
      <c r="B69" s="3">
        <f>'G. MGMA Specialty List'!A67</f>
        <v>62</v>
      </c>
      <c r="C69" s="3" t="str">
        <f>'G. MGMA Specialty List'!B67</f>
        <v>SS</v>
      </c>
      <c r="D69" s="74" t="str">
        <f>'G. MGMA Specialty List'!D67</f>
        <v>Orthopedic Surgery: Sports Medicine</v>
      </c>
      <c r="E69" s="115"/>
      <c r="F69" s="115"/>
      <c r="G69" s="115"/>
      <c r="H69" s="115"/>
      <c r="I69" s="115"/>
      <c r="J69" s="115"/>
      <c r="K69" s="115"/>
      <c r="L69" s="115"/>
      <c r="M69" s="161">
        <f t="shared" si="4"/>
        <v>0</v>
      </c>
      <c r="N69" s="161">
        <f t="shared" si="5"/>
        <v>0</v>
      </c>
      <c r="O69" s="116"/>
      <c r="P69" s="322">
        <f>IF(M69&gt;0,('E. Schedule 3. Benefits'!$D$21/('D. Schedule 2. Admin.'!$F$23+'C. Schedule 1A - Employed'!$M$127))*M69,0)</f>
        <v>0</v>
      </c>
      <c r="Q69" s="117"/>
    </row>
    <row r="70" spans="2:17">
      <c r="B70" s="3">
        <f>'G. MGMA Specialty List'!A68</f>
        <v>63</v>
      </c>
      <c r="C70" s="3" t="str">
        <f>'G. MGMA Specialty List'!B68</f>
        <v>SS</v>
      </c>
      <c r="D70" s="74" t="str">
        <f>'G. MGMA Specialty List'!D68</f>
        <v>Orthopedic Surgery: Trauma</v>
      </c>
      <c r="E70" s="115"/>
      <c r="F70" s="115"/>
      <c r="G70" s="115"/>
      <c r="H70" s="115"/>
      <c r="I70" s="115"/>
      <c r="J70" s="115"/>
      <c r="K70" s="115"/>
      <c r="L70" s="115"/>
      <c r="M70" s="161">
        <f t="shared" si="4"/>
        <v>0</v>
      </c>
      <c r="N70" s="161">
        <f t="shared" si="5"/>
        <v>0</v>
      </c>
      <c r="O70" s="116"/>
      <c r="P70" s="322">
        <f>IF(M70&gt;0,('E. Schedule 3. Benefits'!$D$21/('D. Schedule 2. Admin.'!$F$23+'C. Schedule 1A - Employed'!$M$127))*M70,0)</f>
        <v>0</v>
      </c>
      <c r="Q70" s="117"/>
    </row>
    <row r="71" spans="2:17">
      <c r="B71" s="3">
        <f>'G. MGMA Specialty List'!A69</f>
        <v>64</v>
      </c>
      <c r="C71" s="3" t="str">
        <f>'G. MGMA Specialty List'!B69</f>
        <v>SS</v>
      </c>
      <c r="D71" s="74" t="str">
        <f>'G. MGMA Specialty List'!D69</f>
        <v>Otorhinolaryngology</v>
      </c>
      <c r="E71" s="115"/>
      <c r="F71" s="115"/>
      <c r="G71" s="115"/>
      <c r="H71" s="115"/>
      <c r="I71" s="115"/>
      <c r="J71" s="115"/>
      <c r="K71" s="115"/>
      <c r="L71" s="115"/>
      <c r="M71" s="161">
        <f t="shared" si="4"/>
        <v>0</v>
      </c>
      <c r="N71" s="161">
        <f t="shared" si="5"/>
        <v>0</v>
      </c>
      <c r="O71" s="116"/>
      <c r="P71" s="322">
        <f>IF(M71&gt;0,('E. Schedule 3. Benefits'!$D$21/('D. Schedule 2. Admin.'!$F$23+'C. Schedule 1A - Employed'!$M$127))*M71,0)</f>
        <v>0</v>
      </c>
      <c r="Q71" s="117"/>
    </row>
    <row r="72" spans="2:17">
      <c r="B72" s="3">
        <f>'G. MGMA Specialty List'!A70</f>
        <v>65</v>
      </c>
      <c r="C72" s="3" t="str">
        <f>'G. MGMA Specialty List'!B70</f>
        <v>NS</v>
      </c>
      <c r="D72" s="74" t="str">
        <f>'G. MGMA Specialty List'!D70</f>
        <v>Pain Management: Nonanesthesia</v>
      </c>
      <c r="E72" s="115"/>
      <c r="F72" s="115"/>
      <c r="G72" s="115"/>
      <c r="H72" s="115"/>
      <c r="I72" s="115"/>
      <c r="J72" s="115"/>
      <c r="K72" s="115"/>
      <c r="L72" s="115"/>
      <c r="M72" s="161">
        <f t="shared" si="4"/>
        <v>0</v>
      </c>
      <c r="N72" s="161">
        <f t="shared" si="5"/>
        <v>0</v>
      </c>
      <c r="O72" s="116"/>
      <c r="P72" s="322">
        <f>IF(M72&gt;0,('E. Schedule 3. Benefits'!$D$21/('D. Schedule 2. Admin.'!$F$23+'C. Schedule 1A - Employed'!$M$127))*M72,0)</f>
        <v>0</v>
      </c>
      <c r="Q72" s="117"/>
    </row>
    <row r="73" spans="2:17">
      <c r="B73" s="3">
        <f>'G. MGMA Specialty List'!A71</f>
        <v>66</v>
      </c>
      <c r="C73" s="3" t="str">
        <f>'G. MGMA Specialty List'!B71</f>
        <v>NS</v>
      </c>
      <c r="D73" s="74" t="str">
        <f>'G. MGMA Specialty List'!D71</f>
        <v>Pathology: Anatomic and Clinical</v>
      </c>
      <c r="E73" s="115"/>
      <c r="F73" s="115"/>
      <c r="G73" s="115"/>
      <c r="H73" s="115"/>
      <c r="I73" s="115"/>
      <c r="J73" s="115"/>
      <c r="K73" s="115"/>
      <c r="L73" s="115"/>
      <c r="M73" s="161">
        <f t="shared" si="4"/>
        <v>0</v>
      </c>
      <c r="N73" s="161">
        <f t="shared" si="5"/>
        <v>0</v>
      </c>
      <c r="O73" s="116"/>
      <c r="P73" s="322">
        <f>IF(M73&gt;0,('E. Schedule 3. Benefits'!$D$21/('D. Schedule 2. Admin.'!$F$23+'C. Schedule 1A - Employed'!$M$127))*M73,0)</f>
        <v>0</v>
      </c>
      <c r="Q73" s="117"/>
    </row>
    <row r="74" spans="2:17">
      <c r="B74" s="3">
        <f>'G. MGMA Specialty List'!A72</f>
        <v>67</v>
      </c>
      <c r="C74" s="3" t="str">
        <f>'G. MGMA Specialty List'!B72</f>
        <v>SS</v>
      </c>
      <c r="D74" s="74" t="str">
        <f>'G. MGMA Specialty List'!D72</f>
        <v>Pathology: Surgical</v>
      </c>
      <c r="E74" s="115"/>
      <c r="F74" s="115"/>
      <c r="G74" s="115"/>
      <c r="H74" s="115"/>
      <c r="I74" s="115"/>
      <c r="J74" s="115"/>
      <c r="K74" s="115"/>
      <c r="L74" s="115"/>
      <c r="M74" s="161">
        <f t="shared" si="4"/>
        <v>0</v>
      </c>
      <c r="N74" s="161">
        <f t="shared" si="5"/>
        <v>0</v>
      </c>
      <c r="O74" s="116"/>
      <c r="P74" s="322">
        <f>IF(M74&gt;0,('E. Schedule 3. Benefits'!$D$21/('D. Schedule 2. Admin.'!$F$23+'C. Schedule 1A - Employed'!$M$127))*M74,0)</f>
        <v>0</v>
      </c>
      <c r="Q74" s="117"/>
    </row>
    <row r="75" spans="2:17">
      <c r="B75" s="3">
        <f>'G. MGMA Specialty List'!A73</f>
        <v>68</v>
      </c>
      <c r="C75" s="3" t="str">
        <f>'G. MGMA Specialty List'!B73</f>
        <v>PC</v>
      </c>
      <c r="D75" s="74" t="str">
        <f>'G. MGMA Specialty List'!D73</f>
        <v>Pediatrics: Adolescent Medicine</v>
      </c>
      <c r="E75" s="115"/>
      <c r="F75" s="115"/>
      <c r="G75" s="115"/>
      <c r="H75" s="115"/>
      <c r="I75" s="115"/>
      <c r="J75" s="115"/>
      <c r="K75" s="115"/>
      <c r="L75" s="115"/>
      <c r="M75" s="161">
        <f t="shared" si="4"/>
        <v>0</v>
      </c>
      <c r="N75" s="161">
        <f t="shared" si="5"/>
        <v>0</v>
      </c>
      <c r="O75" s="116"/>
      <c r="P75" s="322">
        <f>IF(M75&gt;0,('E. Schedule 3. Benefits'!$D$21/('D. Schedule 2. Admin.'!$F$23+'C. Schedule 1A - Employed'!$M$127))*M75,0)</f>
        <v>0</v>
      </c>
      <c r="Q75" s="117"/>
    </row>
    <row r="76" spans="2:17">
      <c r="B76" s="3">
        <f>'G. MGMA Specialty List'!A74</f>
        <v>69</v>
      </c>
      <c r="C76" s="3" t="str">
        <f>'G. MGMA Specialty List'!B74</f>
        <v>NS</v>
      </c>
      <c r="D76" s="74" t="str">
        <f>'G. MGMA Specialty List'!D74</f>
        <v>Pediatric-Nonsurgical Specialist</v>
      </c>
      <c r="E76" s="115"/>
      <c r="F76" s="115"/>
      <c r="G76" s="115"/>
      <c r="H76" s="115"/>
      <c r="I76" s="115"/>
      <c r="J76" s="115"/>
      <c r="K76" s="115"/>
      <c r="L76" s="115"/>
      <c r="M76" s="161">
        <f t="shared" si="4"/>
        <v>0</v>
      </c>
      <c r="N76" s="161">
        <f t="shared" si="5"/>
        <v>0</v>
      </c>
      <c r="O76" s="116"/>
      <c r="P76" s="322">
        <f>IF(M76&gt;0,('E. Schedule 3. Benefits'!$D$21/('D. Schedule 2. Admin.'!$F$23+'C. Schedule 1A - Employed'!$M$127))*M76,0)</f>
        <v>0</v>
      </c>
      <c r="Q76" s="117"/>
    </row>
    <row r="77" spans="2:17">
      <c r="B77" s="3">
        <f>'G. MGMA Specialty List'!A75</f>
        <v>70</v>
      </c>
      <c r="C77" s="3" t="str">
        <f>'G. MGMA Specialty List'!B75</f>
        <v>PC</v>
      </c>
      <c r="D77" s="74" t="str">
        <f>'G. MGMA Specialty List'!D75</f>
        <v>Pediatrics: Hospitalist-Internal Medicine &amp; General</v>
      </c>
      <c r="E77" s="115"/>
      <c r="F77" s="115"/>
      <c r="G77" s="115"/>
      <c r="H77" s="115"/>
      <c r="I77" s="115"/>
      <c r="J77" s="115"/>
      <c r="K77" s="115"/>
      <c r="L77" s="115"/>
      <c r="M77" s="161">
        <f t="shared" si="4"/>
        <v>0</v>
      </c>
      <c r="N77" s="161">
        <f t="shared" si="5"/>
        <v>0</v>
      </c>
      <c r="O77" s="116"/>
      <c r="P77" s="322">
        <f>IF(M77&gt;0,('E. Schedule 3. Benefits'!$D$21/('D. Schedule 2. Admin.'!$F$23+'C. Schedule 1A - Employed'!$M$127))*M77,0)</f>
        <v>0</v>
      </c>
      <c r="Q77" s="117"/>
    </row>
    <row r="78" spans="2:17">
      <c r="B78" s="3">
        <f>'G. MGMA Specialty List'!A76</f>
        <v>71</v>
      </c>
      <c r="C78" s="3" t="str">
        <f>'G. MGMA Specialty List'!B76</f>
        <v>NS</v>
      </c>
      <c r="D78" s="74" t="str">
        <f>'G. MGMA Specialty List'!D76</f>
        <v>Pediatrics: Neonatal Medicine</v>
      </c>
      <c r="E78" s="115"/>
      <c r="F78" s="115"/>
      <c r="G78" s="115"/>
      <c r="H78" s="115"/>
      <c r="I78" s="115"/>
      <c r="J78" s="115"/>
      <c r="K78" s="115"/>
      <c r="L78" s="115"/>
      <c r="M78" s="161">
        <f t="shared" si="4"/>
        <v>0</v>
      </c>
      <c r="N78" s="161">
        <f t="shared" si="5"/>
        <v>0</v>
      </c>
      <c r="O78" s="116"/>
      <c r="P78" s="322">
        <f>IF(M78&gt;0,('E. Schedule 3. Benefits'!$D$21/('D. Schedule 2. Admin.'!$F$23+'C. Schedule 1A - Employed'!$M$127))*M78,0)</f>
        <v>0</v>
      </c>
      <c r="Q78" s="117"/>
    </row>
    <row r="79" spans="2:17">
      <c r="B79" s="3">
        <f>'G. MGMA Specialty List'!A77</f>
        <v>72</v>
      </c>
      <c r="C79" s="3" t="str">
        <f>'G. MGMA Specialty List'!B77</f>
        <v>NS</v>
      </c>
      <c r="D79" s="74" t="str">
        <f>'G. MGMA Specialty List'!D77</f>
        <v>Physiatry (Physical Medicine and Rehabilitation)</v>
      </c>
      <c r="E79" s="115"/>
      <c r="F79" s="115"/>
      <c r="G79" s="115"/>
      <c r="H79" s="115"/>
      <c r="I79" s="115"/>
      <c r="J79" s="115"/>
      <c r="K79" s="115"/>
      <c r="L79" s="115"/>
      <c r="M79" s="161">
        <f t="shared" si="4"/>
        <v>0</v>
      </c>
      <c r="N79" s="161">
        <f t="shared" si="5"/>
        <v>0</v>
      </c>
      <c r="O79" s="116"/>
      <c r="P79" s="322">
        <f>IF(M79&gt;0,('E. Schedule 3. Benefits'!$D$21/('D. Schedule 2. Admin.'!$F$23+'C. Schedule 1A - Employed'!$M$127))*M79,0)</f>
        <v>0</v>
      </c>
      <c r="Q79" s="117"/>
    </row>
    <row r="80" spans="2:17">
      <c r="B80" s="3">
        <f>'G. MGMA Specialty List'!A78</f>
        <v>73</v>
      </c>
      <c r="C80" s="3" t="str">
        <f>'G. MGMA Specialty List'!B78</f>
        <v>NS</v>
      </c>
      <c r="D80" s="74" t="str">
        <f>'G. MGMA Specialty List'!D78</f>
        <v>Podiatry: General</v>
      </c>
      <c r="E80" s="115"/>
      <c r="F80" s="115"/>
      <c r="G80" s="115"/>
      <c r="H80" s="115"/>
      <c r="I80" s="115"/>
      <c r="J80" s="115"/>
      <c r="K80" s="115"/>
      <c r="L80" s="115"/>
      <c r="M80" s="161">
        <f t="shared" si="4"/>
        <v>0</v>
      </c>
      <c r="N80" s="161">
        <f t="shared" si="5"/>
        <v>0</v>
      </c>
      <c r="O80" s="116"/>
      <c r="P80" s="322">
        <f>IF(M80&gt;0,('E. Schedule 3. Benefits'!$D$21/('D. Schedule 2. Admin.'!$F$23+'C. Schedule 1A - Employed'!$M$127))*M80,0)</f>
        <v>0</v>
      </c>
      <c r="Q80" s="117"/>
    </row>
    <row r="81" spans="2:17">
      <c r="B81" s="3">
        <f>'G. MGMA Specialty List'!A79</f>
        <v>74</v>
      </c>
      <c r="C81" s="3" t="str">
        <f>'G. MGMA Specialty List'!B79</f>
        <v>NS</v>
      </c>
      <c r="D81" s="74" t="str">
        <f>'G. MGMA Specialty List'!D79</f>
        <v>Psychiatry: Addiction Medicine</v>
      </c>
      <c r="E81" s="115"/>
      <c r="F81" s="115"/>
      <c r="G81" s="115"/>
      <c r="H81" s="115"/>
      <c r="I81" s="115"/>
      <c r="J81" s="115"/>
      <c r="K81" s="115"/>
      <c r="L81" s="115"/>
      <c r="M81" s="161">
        <f t="shared" si="4"/>
        <v>0</v>
      </c>
      <c r="N81" s="161">
        <f t="shared" si="5"/>
        <v>0</v>
      </c>
      <c r="O81" s="116"/>
      <c r="P81" s="322">
        <f>IF(M81&gt;0,('E. Schedule 3. Benefits'!$D$21/('D. Schedule 2. Admin.'!$F$23+'C. Schedule 1A - Employed'!$M$127))*M81,0)</f>
        <v>0</v>
      </c>
      <c r="Q81" s="117"/>
    </row>
    <row r="82" spans="2:17">
      <c r="B82" s="3">
        <f>'G. MGMA Specialty List'!A80</f>
        <v>75</v>
      </c>
      <c r="C82" s="3" t="str">
        <f>'G. MGMA Specialty List'!B80</f>
        <v>NS</v>
      </c>
      <c r="D82" s="74" t="str">
        <f>'G. MGMA Specialty List'!D80</f>
        <v>Psychiatry: Chemical Dependency</v>
      </c>
      <c r="E82" s="115"/>
      <c r="F82" s="115"/>
      <c r="G82" s="115"/>
      <c r="H82" s="115"/>
      <c r="I82" s="115"/>
      <c r="J82" s="115"/>
      <c r="K82" s="115"/>
      <c r="L82" s="115"/>
      <c r="M82" s="161">
        <f t="shared" si="4"/>
        <v>0</v>
      </c>
      <c r="N82" s="161">
        <f t="shared" si="5"/>
        <v>0</v>
      </c>
      <c r="O82" s="116"/>
      <c r="P82" s="322">
        <f>IF(M82&gt;0,('E. Schedule 3. Benefits'!$D$21/('D. Schedule 2. Admin.'!$F$23+'C. Schedule 1A - Employed'!$M$127))*M82,0)</f>
        <v>0</v>
      </c>
      <c r="Q82" s="117"/>
    </row>
    <row r="83" spans="2:17">
      <c r="B83" s="3">
        <f>'G. MGMA Specialty List'!A81</f>
        <v>76</v>
      </c>
      <c r="C83" s="3" t="str">
        <f>'G. MGMA Specialty List'!B81</f>
        <v>NS</v>
      </c>
      <c r="D83" s="74" t="str">
        <f>'G. MGMA Specialty List'!D81</f>
        <v>Psychiatry: Child and Adolescent</v>
      </c>
      <c r="E83" s="115"/>
      <c r="F83" s="115"/>
      <c r="G83" s="115"/>
      <c r="H83" s="115"/>
      <c r="I83" s="115"/>
      <c r="J83" s="115"/>
      <c r="K83" s="115"/>
      <c r="L83" s="115"/>
      <c r="M83" s="161">
        <f t="shared" si="4"/>
        <v>0</v>
      </c>
      <c r="N83" s="161">
        <f t="shared" si="5"/>
        <v>0</v>
      </c>
      <c r="O83" s="116"/>
      <c r="P83" s="322">
        <f>IF(M83&gt;0,('E. Schedule 3. Benefits'!$D$21/('D. Schedule 2. Admin.'!$F$23+'C. Schedule 1A - Employed'!$M$127))*M83,0)</f>
        <v>0</v>
      </c>
      <c r="Q83" s="117"/>
    </row>
    <row r="84" spans="2:17">
      <c r="B84" s="3">
        <f>'G. MGMA Specialty List'!A82</f>
        <v>77</v>
      </c>
      <c r="C84" s="3" t="str">
        <f>'G. MGMA Specialty List'!B82</f>
        <v>NS</v>
      </c>
      <c r="D84" s="74" t="str">
        <f>'G. MGMA Specialty List'!D82</f>
        <v>Psychiatry: Forensic</v>
      </c>
      <c r="E84" s="115"/>
      <c r="F84" s="115"/>
      <c r="G84" s="115"/>
      <c r="H84" s="115"/>
      <c r="I84" s="115"/>
      <c r="J84" s="115"/>
      <c r="K84" s="115"/>
      <c r="L84" s="115"/>
      <c r="M84" s="161">
        <f t="shared" si="4"/>
        <v>0</v>
      </c>
      <c r="N84" s="161">
        <f t="shared" si="5"/>
        <v>0</v>
      </c>
      <c r="O84" s="116"/>
      <c r="P84" s="322">
        <f>IF(M84&gt;0,('E. Schedule 3. Benefits'!$D$21/('D. Schedule 2. Admin.'!$F$23+'C. Schedule 1A - Employed'!$M$127))*M84,0)</f>
        <v>0</v>
      </c>
      <c r="Q84" s="117"/>
    </row>
    <row r="85" spans="2:17">
      <c r="B85" s="3">
        <f>'G. MGMA Specialty List'!A83</f>
        <v>78</v>
      </c>
      <c r="C85" s="3" t="str">
        <f>'G. MGMA Specialty List'!B83</f>
        <v>NS</v>
      </c>
      <c r="D85" s="74" t="str">
        <f>'G. MGMA Specialty List'!D83</f>
        <v>Psychiatry: General</v>
      </c>
      <c r="E85" s="115"/>
      <c r="F85" s="115"/>
      <c r="G85" s="115"/>
      <c r="H85" s="115"/>
      <c r="I85" s="115"/>
      <c r="J85" s="115"/>
      <c r="K85" s="115"/>
      <c r="L85" s="115"/>
      <c r="M85" s="161">
        <f t="shared" si="4"/>
        <v>0</v>
      </c>
      <c r="N85" s="161">
        <f t="shared" si="5"/>
        <v>0</v>
      </c>
      <c r="O85" s="116"/>
      <c r="P85" s="322">
        <f>IF(M85&gt;0,('E. Schedule 3. Benefits'!$D$21/('D. Schedule 2. Admin.'!$F$23+'C. Schedule 1A - Employed'!$M$127))*M85,0)</f>
        <v>0</v>
      </c>
      <c r="Q85" s="117"/>
    </row>
    <row r="86" spans="2:17">
      <c r="B86" s="3">
        <f>'G. MGMA Specialty List'!A84</f>
        <v>79</v>
      </c>
      <c r="C86" s="3" t="str">
        <f>'G. MGMA Specialty List'!B84</f>
        <v>NS</v>
      </c>
      <c r="D86" s="74" t="str">
        <f>'G. MGMA Specialty List'!D84</f>
        <v>Psychiatry: Geriatric</v>
      </c>
      <c r="E86" s="115"/>
      <c r="F86" s="115"/>
      <c r="G86" s="115"/>
      <c r="H86" s="115"/>
      <c r="I86" s="115"/>
      <c r="J86" s="115"/>
      <c r="K86" s="115"/>
      <c r="L86" s="115"/>
      <c r="M86" s="161">
        <f t="shared" si="4"/>
        <v>0</v>
      </c>
      <c r="N86" s="161">
        <f t="shared" si="5"/>
        <v>0</v>
      </c>
      <c r="O86" s="116"/>
      <c r="P86" s="322">
        <f>IF(M86&gt;0,('E. Schedule 3. Benefits'!$D$21/('D. Schedule 2. Admin.'!$F$23+'C. Schedule 1A - Employed'!$M$127))*M86,0)</f>
        <v>0</v>
      </c>
      <c r="Q86" s="117"/>
    </row>
    <row r="87" spans="2:17">
      <c r="B87" s="3">
        <f>'G. MGMA Specialty List'!A85</f>
        <v>80</v>
      </c>
      <c r="C87" s="3" t="str">
        <f>'G. MGMA Specialty List'!B85</f>
        <v>NS</v>
      </c>
      <c r="D87" s="74" t="str">
        <f>'G. MGMA Specialty List'!D85</f>
        <v>Pulmonary Medicine: Critical Care</v>
      </c>
      <c r="E87" s="115"/>
      <c r="F87" s="115"/>
      <c r="G87" s="115"/>
      <c r="H87" s="115"/>
      <c r="I87" s="115"/>
      <c r="J87" s="115"/>
      <c r="K87" s="115"/>
      <c r="L87" s="115"/>
      <c r="M87" s="161">
        <f t="shared" si="4"/>
        <v>0</v>
      </c>
      <c r="N87" s="161">
        <f t="shared" si="5"/>
        <v>0</v>
      </c>
      <c r="O87" s="116"/>
      <c r="P87" s="322">
        <f>IF(M87&gt;0,('E. Schedule 3. Benefits'!$D$21/('D. Schedule 2. Admin.'!$F$23+'C. Schedule 1A - Employed'!$M$127))*M87,0)</f>
        <v>0</v>
      </c>
      <c r="Q87" s="117"/>
    </row>
    <row r="88" spans="2:17">
      <c r="B88" s="3">
        <f>'G. MGMA Specialty List'!A86</f>
        <v>81</v>
      </c>
      <c r="C88" s="3" t="str">
        <f>'G. MGMA Specialty List'!B86</f>
        <v>NS</v>
      </c>
      <c r="D88" s="74" t="str">
        <f>'G. MGMA Specialty List'!D86</f>
        <v>Pulmonary Medicine: General</v>
      </c>
      <c r="E88" s="115"/>
      <c r="F88" s="115"/>
      <c r="G88" s="115"/>
      <c r="H88" s="115"/>
      <c r="I88" s="115"/>
      <c r="J88" s="115"/>
      <c r="K88" s="115"/>
      <c r="L88" s="115"/>
      <c r="M88" s="161">
        <f t="shared" si="4"/>
        <v>0</v>
      </c>
      <c r="N88" s="161">
        <f t="shared" si="5"/>
        <v>0</v>
      </c>
      <c r="O88" s="116"/>
      <c r="P88" s="322">
        <f>IF(M88&gt;0,('E. Schedule 3. Benefits'!$D$21/('D. Schedule 2. Admin.'!$F$23+'C. Schedule 1A - Employed'!$M$127))*M88,0)</f>
        <v>0</v>
      </c>
      <c r="Q88" s="117"/>
    </row>
    <row r="89" spans="2:17">
      <c r="B89" s="3">
        <f>'G. MGMA Specialty List'!A87</f>
        <v>82</v>
      </c>
      <c r="C89" s="3" t="str">
        <f>'G. MGMA Specialty List'!B87</f>
        <v>NS</v>
      </c>
      <c r="D89" s="74" t="str">
        <f>'G. MGMA Specialty List'!D87</f>
        <v>Pulmonary Medicine: General and Critical Care</v>
      </c>
      <c r="E89" s="115"/>
      <c r="F89" s="115"/>
      <c r="G89" s="115"/>
      <c r="H89" s="115"/>
      <c r="I89" s="115"/>
      <c r="J89" s="115"/>
      <c r="K89" s="115"/>
      <c r="L89" s="115"/>
      <c r="M89" s="161">
        <f t="shared" si="4"/>
        <v>0</v>
      </c>
      <c r="N89" s="161">
        <f t="shared" si="5"/>
        <v>0</v>
      </c>
      <c r="O89" s="116"/>
      <c r="P89" s="322">
        <f>IF(M89&gt;0,('E. Schedule 3. Benefits'!$D$21/('D. Schedule 2. Admin.'!$F$23+'C. Schedule 1A - Employed'!$M$127))*M89,0)</f>
        <v>0</v>
      </c>
      <c r="Q89" s="117"/>
    </row>
    <row r="90" spans="2:17">
      <c r="B90" s="3">
        <f>'G. MGMA Specialty List'!A88</f>
        <v>83</v>
      </c>
      <c r="C90" s="3" t="str">
        <f>'G. MGMA Specialty List'!B88</f>
        <v>NS</v>
      </c>
      <c r="D90" s="74" t="str">
        <f>'G. MGMA Specialty List'!D88</f>
        <v>Radiation Oncology</v>
      </c>
      <c r="E90" s="115"/>
      <c r="F90" s="115"/>
      <c r="G90" s="115"/>
      <c r="H90" s="115"/>
      <c r="I90" s="115"/>
      <c r="J90" s="115"/>
      <c r="K90" s="115"/>
      <c r="L90" s="115"/>
      <c r="M90" s="161">
        <f t="shared" si="4"/>
        <v>0</v>
      </c>
      <c r="N90" s="161">
        <f t="shared" si="5"/>
        <v>0</v>
      </c>
      <c r="O90" s="116"/>
      <c r="P90" s="322">
        <f>IF(M90&gt;0,('E. Schedule 3. Benefits'!$D$21/('D. Schedule 2. Admin.'!$F$23+'C. Schedule 1A - Employed'!$M$127))*M90,0)</f>
        <v>0</v>
      </c>
      <c r="Q90" s="117"/>
    </row>
    <row r="91" spans="2:17">
      <c r="B91" s="3">
        <f>'G. MGMA Specialty List'!A89</f>
        <v>84</v>
      </c>
      <c r="C91" s="3" t="str">
        <f>'G. MGMA Specialty List'!B89</f>
        <v>NS</v>
      </c>
      <c r="D91" s="74" t="str">
        <f>'G. MGMA Specialty List'!D89</f>
        <v>Radiology: Diagnostic</v>
      </c>
      <c r="E91" s="115"/>
      <c r="F91" s="115"/>
      <c r="G91" s="115"/>
      <c r="H91" s="115"/>
      <c r="I91" s="115"/>
      <c r="J91" s="115"/>
      <c r="K91" s="115"/>
      <c r="L91" s="115"/>
      <c r="M91" s="161">
        <f t="shared" si="4"/>
        <v>0</v>
      </c>
      <c r="N91" s="161">
        <f t="shared" si="5"/>
        <v>0</v>
      </c>
      <c r="O91" s="116"/>
      <c r="P91" s="322">
        <f>IF(M91&gt;0,('E. Schedule 3. Benefits'!$D$21/('D. Schedule 2. Admin.'!$F$23+'C. Schedule 1A - Employed'!$M$127))*M91,0)</f>
        <v>0</v>
      </c>
      <c r="Q91" s="117"/>
    </row>
    <row r="92" spans="2:17">
      <c r="B92" s="3">
        <f>'G. MGMA Specialty List'!A90</f>
        <v>85</v>
      </c>
      <c r="C92" s="3" t="str">
        <f>'G. MGMA Specialty List'!B90</f>
        <v>NS</v>
      </c>
      <c r="D92" s="74" t="str">
        <f>'G. MGMA Specialty List'!D90</f>
        <v>Radiology: Interventional</v>
      </c>
      <c r="E92" s="115"/>
      <c r="F92" s="115"/>
      <c r="G92" s="115"/>
      <c r="H92" s="115"/>
      <c r="I92" s="115"/>
      <c r="J92" s="115"/>
      <c r="K92" s="115"/>
      <c r="L92" s="115"/>
      <c r="M92" s="161">
        <f t="shared" si="4"/>
        <v>0</v>
      </c>
      <c r="N92" s="161">
        <f t="shared" si="5"/>
        <v>0</v>
      </c>
      <c r="O92" s="116"/>
      <c r="P92" s="322">
        <f>IF(M92&gt;0,('E. Schedule 3. Benefits'!$D$21/('D. Schedule 2. Admin.'!$F$23+'C. Schedule 1A - Employed'!$M$127))*M92,0)</f>
        <v>0</v>
      </c>
      <c r="Q92" s="117"/>
    </row>
    <row r="93" spans="2:17">
      <c r="B93" s="3">
        <f>'G. MGMA Specialty List'!A91</f>
        <v>86</v>
      </c>
      <c r="C93" s="3" t="str">
        <f>'G. MGMA Specialty List'!B91</f>
        <v>NS</v>
      </c>
      <c r="D93" s="74" t="str">
        <f>'G. MGMA Specialty List'!D91</f>
        <v>Radiology: Neurological</v>
      </c>
      <c r="E93" s="115"/>
      <c r="F93" s="115"/>
      <c r="G93" s="115"/>
      <c r="H93" s="115"/>
      <c r="I93" s="115"/>
      <c r="J93" s="115"/>
      <c r="K93" s="115"/>
      <c r="L93" s="115"/>
      <c r="M93" s="161">
        <f t="shared" si="4"/>
        <v>0</v>
      </c>
      <c r="N93" s="161">
        <f t="shared" si="5"/>
        <v>0</v>
      </c>
      <c r="O93" s="116"/>
      <c r="P93" s="322">
        <f>IF(M93&gt;0,('E. Schedule 3. Benefits'!$D$21/('D. Schedule 2. Admin.'!$F$23+'C. Schedule 1A - Employed'!$M$127))*M93,0)</f>
        <v>0</v>
      </c>
      <c r="Q93" s="117"/>
    </row>
    <row r="94" spans="2:17">
      <c r="B94" s="3">
        <f>'G. MGMA Specialty List'!A92</f>
        <v>87</v>
      </c>
      <c r="C94" s="3" t="str">
        <f>'G. MGMA Specialty List'!B92</f>
        <v>NS</v>
      </c>
      <c r="D94" s="74" t="str">
        <f>'G. MGMA Specialty List'!D92</f>
        <v>Radiology: Nuclear Medicine</v>
      </c>
      <c r="E94" s="115"/>
      <c r="F94" s="115"/>
      <c r="G94" s="115"/>
      <c r="H94" s="115"/>
      <c r="I94" s="115"/>
      <c r="J94" s="115"/>
      <c r="K94" s="115"/>
      <c r="L94" s="115"/>
      <c r="M94" s="161">
        <f t="shared" si="4"/>
        <v>0</v>
      </c>
      <c r="N94" s="161">
        <f t="shared" si="5"/>
        <v>0</v>
      </c>
      <c r="O94" s="116"/>
      <c r="P94" s="322">
        <f>IF(M94&gt;0,('E. Schedule 3. Benefits'!$D$21/('D. Schedule 2. Admin.'!$F$23+'C. Schedule 1A - Employed'!$M$127))*M94,0)</f>
        <v>0</v>
      </c>
      <c r="Q94" s="117"/>
    </row>
    <row r="95" spans="2:17">
      <c r="B95" s="3">
        <f>'G. MGMA Specialty List'!A93</f>
        <v>88</v>
      </c>
      <c r="C95" s="3" t="str">
        <f>'G. MGMA Specialty List'!B93</f>
        <v>NS</v>
      </c>
      <c r="D95" s="74" t="str">
        <f>'G. MGMA Specialty List'!D93</f>
        <v>Rheumatology</v>
      </c>
      <c r="E95" s="115"/>
      <c r="F95" s="115"/>
      <c r="G95" s="115"/>
      <c r="H95" s="115"/>
      <c r="I95" s="115"/>
      <c r="J95" s="115"/>
      <c r="K95" s="115"/>
      <c r="L95" s="115"/>
      <c r="M95" s="161">
        <f t="shared" si="4"/>
        <v>0</v>
      </c>
      <c r="N95" s="161">
        <f t="shared" si="5"/>
        <v>0</v>
      </c>
      <c r="O95" s="116"/>
      <c r="P95" s="322">
        <f>IF(M95&gt;0,('E. Schedule 3. Benefits'!$D$21/('D. Schedule 2. Admin.'!$F$23+'C. Schedule 1A - Employed'!$M$127))*M95,0)</f>
        <v>0</v>
      </c>
      <c r="Q95" s="117"/>
    </row>
    <row r="96" spans="2:17">
      <c r="B96" s="3">
        <f>'G. MGMA Specialty List'!A94</f>
        <v>89</v>
      </c>
      <c r="C96" s="3" t="str">
        <f>'G. MGMA Specialty List'!B94</f>
        <v>NS</v>
      </c>
      <c r="D96" s="74" t="str">
        <f>'G. MGMA Specialty List'!D94</f>
        <v>Sleep Medicine</v>
      </c>
      <c r="E96" s="115"/>
      <c r="F96" s="115"/>
      <c r="G96" s="115"/>
      <c r="H96" s="115"/>
      <c r="I96" s="115"/>
      <c r="J96" s="115"/>
      <c r="K96" s="115"/>
      <c r="L96" s="115"/>
      <c r="M96" s="161">
        <f t="shared" si="4"/>
        <v>0</v>
      </c>
      <c r="N96" s="161">
        <f t="shared" si="5"/>
        <v>0</v>
      </c>
      <c r="O96" s="116"/>
      <c r="P96" s="322">
        <f>IF(M96&gt;0,('E. Schedule 3. Benefits'!$D$21/('D. Schedule 2. Admin.'!$F$23+'C. Schedule 1A - Employed'!$M$127))*M96,0)</f>
        <v>0</v>
      </c>
      <c r="Q96" s="117"/>
    </row>
    <row r="97" spans="2:17">
      <c r="B97" s="3">
        <f>'G. MGMA Specialty List'!A95</f>
        <v>90</v>
      </c>
      <c r="C97" s="3" t="str">
        <f>'G. MGMA Specialty List'!B95</f>
        <v>SS</v>
      </c>
      <c r="D97" s="74" t="str">
        <f>'G. MGMA Specialty List'!D95</f>
        <v>Surgery: Bariatric</v>
      </c>
      <c r="E97" s="115"/>
      <c r="F97" s="115"/>
      <c r="G97" s="115"/>
      <c r="H97" s="115"/>
      <c r="I97" s="115"/>
      <c r="J97" s="115"/>
      <c r="K97" s="115"/>
      <c r="L97" s="115"/>
      <c r="M97" s="161">
        <f t="shared" si="4"/>
        <v>0</v>
      </c>
      <c r="N97" s="161">
        <f t="shared" si="5"/>
        <v>0</v>
      </c>
      <c r="O97" s="116"/>
      <c r="P97" s="322">
        <f>IF(M97&gt;0,('E. Schedule 3. Benefits'!$D$21/('D. Schedule 2. Admin.'!$F$23+'C. Schedule 1A - Employed'!$M$127))*M97,0)</f>
        <v>0</v>
      </c>
      <c r="Q97" s="117"/>
    </row>
    <row r="98" spans="2:17">
      <c r="B98" s="3">
        <f>'G. MGMA Specialty List'!A96</f>
        <v>91</v>
      </c>
      <c r="C98" s="3" t="str">
        <f>'G. MGMA Specialty List'!B96</f>
        <v>SS</v>
      </c>
      <c r="D98" s="74" t="str">
        <f>'G. MGMA Specialty List'!D96</f>
        <v>Surgery: Breast</v>
      </c>
      <c r="E98" s="115"/>
      <c r="F98" s="115"/>
      <c r="G98" s="115"/>
      <c r="H98" s="115"/>
      <c r="I98" s="115"/>
      <c r="J98" s="115"/>
      <c r="K98" s="115"/>
      <c r="L98" s="115"/>
      <c r="M98" s="161">
        <f t="shared" si="4"/>
        <v>0</v>
      </c>
      <c r="N98" s="161">
        <f t="shared" si="5"/>
        <v>0</v>
      </c>
      <c r="O98" s="116"/>
      <c r="P98" s="322">
        <f>IF(M98&gt;0,('E. Schedule 3. Benefits'!$D$21/('D. Schedule 2. Admin.'!$F$23+'C. Schedule 1A - Employed'!$M$127))*M98,0)</f>
        <v>0</v>
      </c>
      <c r="Q98" s="117"/>
    </row>
    <row r="99" spans="2:17">
      <c r="B99" s="3">
        <f>'G. MGMA Specialty List'!A97</f>
        <v>92</v>
      </c>
      <c r="C99" s="3" t="str">
        <f>'G. MGMA Specialty List'!B97</f>
        <v>SS</v>
      </c>
      <c r="D99" s="74" t="str">
        <f>'G. MGMA Specialty List'!D97</f>
        <v>Surgery: Cardiovascular</v>
      </c>
      <c r="E99" s="115"/>
      <c r="F99" s="115"/>
      <c r="G99" s="115"/>
      <c r="H99" s="115"/>
      <c r="I99" s="115"/>
      <c r="J99" s="115"/>
      <c r="K99" s="115"/>
      <c r="L99" s="115"/>
      <c r="M99" s="161">
        <f t="shared" si="4"/>
        <v>0</v>
      </c>
      <c r="N99" s="161">
        <f t="shared" si="5"/>
        <v>0</v>
      </c>
      <c r="O99" s="116"/>
      <c r="P99" s="322">
        <f>IF(M99&gt;0,('E. Schedule 3. Benefits'!$D$21/('D. Schedule 2. Admin.'!$F$23+'C. Schedule 1A - Employed'!$M$127))*M99,0)</f>
        <v>0</v>
      </c>
      <c r="Q99" s="117"/>
    </row>
    <row r="100" spans="2:17">
      <c r="B100" s="3">
        <f>'G. MGMA Specialty List'!A98</f>
        <v>93</v>
      </c>
      <c r="C100" s="3" t="str">
        <f>'G. MGMA Specialty List'!B98</f>
        <v>SS</v>
      </c>
      <c r="D100" s="74" t="str">
        <f>'G. MGMA Specialty List'!D98</f>
        <v>Surgery: Colon and Rectal</v>
      </c>
      <c r="E100" s="115"/>
      <c r="F100" s="115"/>
      <c r="G100" s="115"/>
      <c r="H100" s="115"/>
      <c r="I100" s="115"/>
      <c r="J100" s="115"/>
      <c r="K100" s="115"/>
      <c r="L100" s="115"/>
      <c r="M100" s="161">
        <f t="shared" si="4"/>
        <v>0</v>
      </c>
      <c r="N100" s="161">
        <f t="shared" si="5"/>
        <v>0</v>
      </c>
      <c r="O100" s="116"/>
      <c r="P100" s="322">
        <f>IF(M100&gt;0,('E. Schedule 3. Benefits'!$D$21/('D. Schedule 2. Admin.'!$F$23+'C. Schedule 1A - Employed'!$M$127))*M100,0)</f>
        <v>0</v>
      </c>
      <c r="Q100" s="117"/>
    </row>
    <row r="101" spans="2:17">
      <c r="B101" s="3">
        <f>'G. MGMA Specialty List'!A99</f>
        <v>94</v>
      </c>
      <c r="C101" s="3" t="str">
        <f>'G. MGMA Specialty List'!B99</f>
        <v>SS</v>
      </c>
      <c r="D101" s="74" t="str">
        <f>'G. MGMA Specialty List'!D99</f>
        <v>Surgery: Endocrine</v>
      </c>
      <c r="E101" s="115"/>
      <c r="F101" s="115"/>
      <c r="G101" s="115"/>
      <c r="H101" s="115"/>
      <c r="I101" s="115"/>
      <c r="J101" s="115"/>
      <c r="K101" s="115"/>
      <c r="L101" s="115"/>
      <c r="M101" s="161">
        <f t="shared" si="4"/>
        <v>0</v>
      </c>
      <c r="N101" s="161">
        <f t="shared" si="5"/>
        <v>0</v>
      </c>
      <c r="O101" s="116"/>
      <c r="P101" s="322">
        <f>IF(M101&gt;0,('E. Schedule 3. Benefits'!$D$21/('D. Schedule 2. Admin.'!$F$23+'C. Schedule 1A - Employed'!$M$127))*M101,0)</f>
        <v>0</v>
      </c>
      <c r="Q101" s="117"/>
    </row>
    <row r="102" spans="2:17">
      <c r="B102" s="3">
        <f>'G. MGMA Specialty List'!A100</f>
        <v>95</v>
      </c>
      <c r="C102" s="3" t="str">
        <f>'G. MGMA Specialty List'!B100</f>
        <v>SS</v>
      </c>
      <c r="D102" s="74" t="str">
        <f>'G. MGMA Specialty List'!D100</f>
        <v>Surgery: Endovascular (Primary)</v>
      </c>
      <c r="E102" s="115"/>
      <c r="F102" s="115"/>
      <c r="G102" s="115"/>
      <c r="H102" s="115"/>
      <c r="I102" s="115"/>
      <c r="J102" s="115"/>
      <c r="K102" s="115"/>
      <c r="L102" s="115"/>
      <c r="M102" s="161">
        <f t="shared" si="4"/>
        <v>0</v>
      </c>
      <c r="N102" s="161">
        <f t="shared" si="5"/>
        <v>0</v>
      </c>
      <c r="O102" s="116"/>
      <c r="P102" s="322">
        <f>IF(M102&gt;0,('E. Schedule 3. Benefits'!$D$21/('D. Schedule 2. Admin.'!$F$23+'C. Schedule 1A - Employed'!$M$127))*M102,0)</f>
        <v>0</v>
      </c>
      <c r="Q102" s="117"/>
    </row>
    <row r="103" spans="2:17">
      <c r="B103" s="3">
        <f>'G. MGMA Specialty List'!A101</f>
        <v>96</v>
      </c>
      <c r="C103" s="3" t="str">
        <f>'G. MGMA Specialty List'!B101</f>
        <v>SS</v>
      </c>
      <c r="D103" s="74" t="str">
        <f>'G. MGMA Specialty List'!D101</f>
        <v>Surgery: General</v>
      </c>
      <c r="E103" s="115"/>
      <c r="F103" s="115"/>
      <c r="G103" s="115"/>
      <c r="H103" s="115"/>
      <c r="I103" s="115"/>
      <c r="J103" s="115"/>
      <c r="K103" s="115"/>
      <c r="L103" s="115"/>
      <c r="M103" s="161">
        <f t="shared" si="4"/>
        <v>0</v>
      </c>
      <c r="N103" s="161">
        <f t="shared" si="5"/>
        <v>0</v>
      </c>
      <c r="O103" s="116"/>
      <c r="P103" s="322">
        <f>IF(M103&gt;0,('E. Schedule 3. Benefits'!$D$21/('D. Schedule 2. Admin.'!$F$23+'C. Schedule 1A - Employed'!$M$127))*M103,0)</f>
        <v>0</v>
      </c>
      <c r="Q103" s="117"/>
    </row>
    <row r="104" spans="2:17">
      <c r="B104" s="3">
        <f>'G. MGMA Specialty List'!A102</f>
        <v>97</v>
      </c>
      <c r="C104" s="3" t="str">
        <f>'G. MGMA Specialty List'!B102</f>
        <v>SS</v>
      </c>
      <c r="D104" s="74" t="str">
        <f>'G. MGMA Specialty List'!D102</f>
        <v>Surgery: Neurological</v>
      </c>
      <c r="E104" s="115"/>
      <c r="F104" s="115"/>
      <c r="G104" s="115"/>
      <c r="H104" s="115"/>
      <c r="I104" s="115"/>
      <c r="J104" s="115"/>
      <c r="K104" s="115"/>
      <c r="L104" s="115"/>
      <c r="M104" s="161">
        <f t="shared" si="4"/>
        <v>0</v>
      </c>
      <c r="N104" s="161">
        <f t="shared" si="5"/>
        <v>0</v>
      </c>
      <c r="O104" s="116"/>
      <c r="P104" s="322">
        <f>IF(M104&gt;0,('E. Schedule 3. Benefits'!$D$21/('D. Schedule 2. Admin.'!$F$23+'C. Schedule 1A - Employed'!$M$127))*M104,0)</f>
        <v>0</v>
      </c>
      <c r="Q104" s="117"/>
    </row>
    <row r="105" spans="2:17">
      <c r="B105" s="3">
        <f>'G. MGMA Specialty List'!A103</f>
        <v>98</v>
      </c>
      <c r="C105" s="3" t="str">
        <f>'G. MGMA Specialty List'!B103</f>
        <v>SS</v>
      </c>
      <c r="D105" s="74" t="str">
        <f>'G. MGMA Specialty List'!D103</f>
        <v>Surgery: Oncology</v>
      </c>
      <c r="E105" s="115"/>
      <c r="F105" s="115"/>
      <c r="G105" s="115"/>
      <c r="H105" s="115"/>
      <c r="I105" s="115"/>
      <c r="J105" s="115"/>
      <c r="K105" s="115"/>
      <c r="L105" s="115"/>
      <c r="M105" s="161">
        <f t="shared" si="4"/>
        <v>0</v>
      </c>
      <c r="N105" s="161">
        <f t="shared" si="5"/>
        <v>0</v>
      </c>
      <c r="O105" s="116"/>
      <c r="P105" s="322">
        <f>IF(M105&gt;0,('E. Schedule 3. Benefits'!$D$21/('D. Schedule 2. Admin.'!$F$23+'C. Schedule 1A - Employed'!$M$127))*M105,0)</f>
        <v>0</v>
      </c>
      <c r="Q105" s="117"/>
    </row>
    <row r="106" spans="2:17">
      <c r="B106" s="3">
        <f>'G. MGMA Specialty List'!A104</f>
        <v>99</v>
      </c>
      <c r="C106" s="3" t="str">
        <f>'G. MGMA Specialty List'!B104</f>
        <v>SS</v>
      </c>
      <c r="D106" s="74" t="str">
        <f>'G. MGMA Specialty List'!D104</f>
        <v>Surgery: Oral</v>
      </c>
      <c r="E106" s="115"/>
      <c r="F106" s="115"/>
      <c r="G106" s="115"/>
      <c r="H106" s="115"/>
      <c r="I106" s="115"/>
      <c r="J106" s="115"/>
      <c r="K106" s="115"/>
      <c r="L106" s="115"/>
      <c r="M106" s="161">
        <f t="shared" si="4"/>
        <v>0</v>
      </c>
      <c r="N106" s="161">
        <f t="shared" si="5"/>
        <v>0</v>
      </c>
      <c r="O106" s="116"/>
      <c r="P106" s="322">
        <f>IF(M106&gt;0,('E. Schedule 3. Benefits'!$D$21/('D. Schedule 2. Admin.'!$F$23+'C. Schedule 1A - Employed'!$M$127))*M106,0)</f>
        <v>0</v>
      </c>
      <c r="Q106" s="117"/>
    </row>
    <row r="107" spans="2:17">
      <c r="B107" s="3">
        <f>'G. MGMA Specialty List'!A105</f>
        <v>100</v>
      </c>
      <c r="C107" s="3" t="str">
        <f>'G. MGMA Specialty List'!B105</f>
        <v>SS</v>
      </c>
      <c r="D107" s="74" t="str">
        <f>'G. MGMA Specialty List'!D105</f>
        <v xml:space="preserve">Surgery: Pediatrics </v>
      </c>
      <c r="E107" s="115"/>
      <c r="F107" s="115"/>
      <c r="G107" s="115"/>
      <c r="H107" s="115"/>
      <c r="I107" s="115"/>
      <c r="J107" s="115"/>
      <c r="K107" s="115"/>
      <c r="L107" s="115"/>
      <c r="M107" s="161">
        <f t="shared" si="4"/>
        <v>0</v>
      </c>
      <c r="N107" s="161">
        <f t="shared" si="5"/>
        <v>0</v>
      </c>
      <c r="O107" s="116"/>
      <c r="P107" s="322">
        <f>IF(M107&gt;0,('E. Schedule 3. Benefits'!$D$21/('D. Schedule 2. Admin.'!$F$23+'C. Schedule 1A - Employed'!$M$127))*M107,0)</f>
        <v>0</v>
      </c>
      <c r="Q107" s="117"/>
    </row>
    <row r="108" spans="2:17">
      <c r="B108" s="3">
        <f>'G. MGMA Specialty List'!A106</f>
        <v>101</v>
      </c>
      <c r="C108" s="3" t="str">
        <f>'G. MGMA Specialty List'!B106</f>
        <v>SS</v>
      </c>
      <c r="D108" s="74" t="str">
        <f>'G. MGMA Specialty List'!D106</f>
        <v>Surgery: Plastic and Reconstruction</v>
      </c>
      <c r="E108" s="115"/>
      <c r="F108" s="115"/>
      <c r="G108" s="115"/>
      <c r="H108" s="115"/>
      <c r="I108" s="115"/>
      <c r="J108" s="115"/>
      <c r="K108" s="115"/>
      <c r="L108" s="115"/>
      <c r="M108" s="161">
        <f t="shared" si="4"/>
        <v>0</v>
      </c>
      <c r="N108" s="161">
        <f t="shared" si="5"/>
        <v>0</v>
      </c>
      <c r="O108" s="116"/>
      <c r="P108" s="322">
        <f>IF(M108&gt;0,('E. Schedule 3. Benefits'!$D$21/('D. Schedule 2. Admin.'!$F$23+'C. Schedule 1A - Employed'!$M$127))*M108,0)</f>
        <v>0</v>
      </c>
      <c r="Q108" s="117"/>
    </row>
    <row r="109" spans="2:17">
      <c r="B109" s="3">
        <f>'G. MGMA Specialty List'!A107</f>
        <v>102</v>
      </c>
      <c r="C109" s="3" t="str">
        <f>'G. MGMA Specialty List'!B107</f>
        <v>SS</v>
      </c>
      <c r="D109" s="74" t="str">
        <f>'G. MGMA Specialty List'!D107</f>
        <v>Surgery: Plastic and Reconstruction-Hand</v>
      </c>
      <c r="E109" s="115"/>
      <c r="F109" s="115"/>
      <c r="G109" s="115"/>
      <c r="H109" s="115"/>
      <c r="I109" s="115"/>
      <c r="J109" s="115"/>
      <c r="K109" s="115"/>
      <c r="L109" s="115"/>
      <c r="M109" s="161">
        <f t="shared" si="4"/>
        <v>0</v>
      </c>
      <c r="N109" s="161">
        <f t="shared" si="5"/>
        <v>0</v>
      </c>
      <c r="O109" s="116"/>
      <c r="P109" s="322">
        <f>IF(M109&gt;0,('E. Schedule 3. Benefits'!$D$21/('D. Schedule 2. Admin.'!$F$23+'C. Schedule 1A - Employed'!$M$127))*M109,0)</f>
        <v>0</v>
      </c>
      <c r="Q109" s="117"/>
    </row>
    <row r="110" spans="2:17">
      <c r="B110" s="3">
        <f>'G. MGMA Specialty List'!A108</f>
        <v>103</v>
      </c>
      <c r="C110" s="3" t="str">
        <f>'G. MGMA Specialty List'!B108</f>
        <v>SS</v>
      </c>
      <c r="D110" s="74" t="str">
        <f>'G. MGMA Specialty List'!D108</f>
        <v>Surgery: Thoracic (Primary)</v>
      </c>
      <c r="E110" s="115"/>
      <c r="F110" s="115"/>
      <c r="G110" s="115"/>
      <c r="H110" s="115"/>
      <c r="I110" s="115"/>
      <c r="J110" s="115"/>
      <c r="K110" s="115"/>
      <c r="L110" s="115"/>
      <c r="M110" s="161">
        <f t="shared" si="4"/>
        <v>0</v>
      </c>
      <c r="N110" s="161">
        <f t="shared" si="5"/>
        <v>0</v>
      </c>
      <c r="O110" s="116"/>
      <c r="P110" s="322">
        <f>IF(M110&gt;0,('E. Schedule 3. Benefits'!$D$21/('D. Schedule 2. Admin.'!$F$23+'C. Schedule 1A - Employed'!$M$127))*M110,0)</f>
        <v>0</v>
      </c>
      <c r="Q110" s="117"/>
    </row>
    <row r="111" spans="2:17">
      <c r="B111" s="3">
        <f>'G. MGMA Specialty List'!A109</f>
        <v>104</v>
      </c>
      <c r="C111" s="3" t="str">
        <f>'G. MGMA Specialty List'!B109</f>
        <v>SS</v>
      </c>
      <c r="D111" s="74" t="str">
        <f>'G. MGMA Specialty List'!D109</f>
        <v>Surgery: Transplant</v>
      </c>
      <c r="E111" s="115"/>
      <c r="F111" s="115"/>
      <c r="G111" s="115"/>
      <c r="H111" s="115"/>
      <c r="I111" s="115"/>
      <c r="J111" s="115"/>
      <c r="K111" s="115"/>
      <c r="L111" s="115"/>
      <c r="M111" s="161">
        <f t="shared" si="4"/>
        <v>0</v>
      </c>
      <c r="N111" s="161">
        <f t="shared" si="5"/>
        <v>0</v>
      </c>
      <c r="O111" s="116"/>
      <c r="P111" s="322">
        <f>IF(M111&gt;0,('E. Schedule 3. Benefits'!$D$21/('D. Schedule 2. Admin.'!$F$23+'C. Schedule 1A - Employed'!$M$127))*M111,0)</f>
        <v>0</v>
      </c>
      <c r="Q111" s="117"/>
    </row>
    <row r="112" spans="2:17">
      <c r="B112" s="3">
        <f>'G. MGMA Specialty List'!A110</f>
        <v>105</v>
      </c>
      <c r="C112" s="3" t="str">
        <f>'G. MGMA Specialty List'!B110</f>
        <v>SS</v>
      </c>
      <c r="D112" s="74" t="str">
        <f>'G. MGMA Specialty List'!D110</f>
        <v>Surgery: Transplant-Heart</v>
      </c>
      <c r="E112" s="115"/>
      <c r="F112" s="115"/>
      <c r="G112" s="115"/>
      <c r="H112" s="115"/>
      <c r="I112" s="115"/>
      <c r="J112" s="115"/>
      <c r="K112" s="115"/>
      <c r="L112" s="115"/>
      <c r="M112" s="161">
        <f t="shared" si="4"/>
        <v>0</v>
      </c>
      <c r="N112" s="161">
        <f t="shared" si="5"/>
        <v>0</v>
      </c>
      <c r="O112" s="116"/>
      <c r="P112" s="322">
        <f>IF(M112&gt;0,('E. Schedule 3. Benefits'!$D$21/('D. Schedule 2. Admin.'!$F$23+'C. Schedule 1A - Employed'!$M$127))*M112,0)</f>
        <v>0</v>
      </c>
      <c r="Q112" s="117"/>
    </row>
    <row r="113" spans="2:17">
      <c r="B113" s="3">
        <f>'G. MGMA Specialty List'!A111</f>
        <v>106</v>
      </c>
      <c r="C113" s="3" t="str">
        <f>'G. MGMA Specialty List'!B111</f>
        <v>SS</v>
      </c>
      <c r="D113" s="74" t="str">
        <f>'G. MGMA Specialty List'!D111</f>
        <v>Surgery: Transplant-Heart/Lung</v>
      </c>
      <c r="E113" s="115"/>
      <c r="F113" s="115"/>
      <c r="G113" s="115"/>
      <c r="H113" s="115"/>
      <c r="I113" s="115"/>
      <c r="J113" s="115"/>
      <c r="K113" s="115"/>
      <c r="L113" s="115"/>
      <c r="M113" s="161">
        <f t="shared" si="4"/>
        <v>0</v>
      </c>
      <c r="N113" s="161">
        <f t="shared" si="5"/>
        <v>0</v>
      </c>
      <c r="O113" s="116"/>
      <c r="P113" s="322">
        <f>IF(M113&gt;0,('E. Schedule 3. Benefits'!$D$21/('D. Schedule 2. Admin.'!$F$23+'C. Schedule 1A - Employed'!$M$127))*M113,0)</f>
        <v>0</v>
      </c>
      <c r="Q113" s="117"/>
    </row>
    <row r="114" spans="2:17">
      <c r="B114" s="3">
        <f>'G. MGMA Specialty List'!A112</f>
        <v>107</v>
      </c>
      <c r="C114" s="3" t="str">
        <f>'G. MGMA Specialty List'!B112</f>
        <v>SS</v>
      </c>
      <c r="D114" s="74" t="str">
        <f>'G. MGMA Specialty List'!D112</f>
        <v>Surgery: Transplant-Kidney</v>
      </c>
      <c r="E114" s="115"/>
      <c r="F114" s="115"/>
      <c r="G114" s="115"/>
      <c r="H114" s="115"/>
      <c r="I114" s="115"/>
      <c r="J114" s="115"/>
      <c r="K114" s="115"/>
      <c r="L114" s="115"/>
      <c r="M114" s="161">
        <f t="shared" si="4"/>
        <v>0</v>
      </c>
      <c r="N114" s="161">
        <f t="shared" si="5"/>
        <v>0</v>
      </c>
      <c r="O114" s="116"/>
      <c r="P114" s="322">
        <f>IF(M114&gt;0,('E. Schedule 3. Benefits'!$D$21/('D. Schedule 2. Admin.'!$F$23+'C. Schedule 1A - Employed'!$M$127))*M114,0)</f>
        <v>0</v>
      </c>
      <c r="Q114" s="117"/>
    </row>
    <row r="115" spans="2:17">
      <c r="B115" s="3">
        <f>'G. MGMA Specialty List'!A113</f>
        <v>108</v>
      </c>
      <c r="C115" s="3" t="str">
        <f>'G. MGMA Specialty List'!B113</f>
        <v>SS</v>
      </c>
      <c r="D115" s="74" t="str">
        <f>'G. MGMA Specialty List'!D113</f>
        <v>Surgery: Transplant-Liver</v>
      </c>
      <c r="E115" s="115"/>
      <c r="F115" s="115"/>
      <c r="G115" s="115"/>
      <c r="H115" s="115"/>
      <c r="I115" s="115"/>
      <c r="J115" s="115"/>
      <c r="K115" s="115"/>
      <c r="L115" s="115"/>
      <c r="M115" s="161">
        <f t="shared" si="4"/>
        <v>0</v>
      </c>
      <c r="N115" s="161">
        <f t="shared" si="5"/>
        <v>0</v>
      </c>
      <c r="O115" s="116"/>
      <c r="P115" s="322">
        <f>IF(M115&gt;0,('E. Schedule 3. Benefits'!$D$21/('D. Schedule 2. Admin.'!$F$23+'C. Schedule 1A - Employed'!$M$127))*M115,0)</f>
        <v>0</v>
      </c>
      <c r="Q115" s="117"/>
    </row>
    <row r="116" spans="2:17">
      <c r="B116" s="3">
        <f>'G. MGMA Specialty List'!A114</f>
        <v>109</v>
      </c>
      <c r="C116" s="3" t="str">
        <f>'G. MGMA Specialty List'!B114</f>
        <v>SS</v>
      </c>
      <c r="D116" s="74" t="str">
        <f>'G. MGMA Specialty List'!D114</f>
        <v>Surgery: Trauma</v>
      </c>
      <c r="E116" s="115"/>
      <c r="F116" s="115"/>
      <c r="G116" s="115"/>
      <c r="H116" s="115"/>
      <c r="I116" s="115"/>
      <c r="J116" s="115"/>
      <c r="K116" s="115"/>
      <c r="L116" s="115"/>
      <c r="M116" s="161">
        <f t="shared" ref="M116:M119" si="6">K116+J116+I116+H116+F116+E116</f>
        <v>0</v>
      </c>
      <c r="N116" s="161">
        <f t="shared" ref="N116:N119" si="7">L116+G116</f>
        <v>0</v>
      </c>
      <c r="O116" s="116"/>
      <c r="P116" s="322">
        <f>IF(M116&gt;0,('E. Schedule 3. Benefits'!$D$21/('D. Schedule 2. Admin.'!$F$23+'C. Schedule 1A - Employed'!$M$127))*M116,0)</f>
        <v>0</v>
      </c>
      <c r="Q116" s="117"/>
    </row>
    <row r="117" spans="2:17">
      <c r="B117" s="3">
        <f>'G. MGMA Specialty List'!A115</f>
        <v>110</v>
      </c>
      <c r="C117" s="3" t="str">
        <f>'G. MGMA Specialty List'!B115</f>
        <v>SS</v>
      </c>
      <c r="D117" s="74" t="str">
        <f>'G. MGMA Specialty List'!D115</f>
        <v>Surgery: Trauma-Burn</v>
      </c>
      <c r="E117" s="115"/>
      <c r="F117" s="115"/>
      <c r="G117" s="115"/>
      <c r="H117" s="115"/>
      <c r="I117" s="115"/>
      <c r="J117" s="115"/>
      <c r="K117" s="115"/>
      <c r="L117" s="115"/>
      <c r="M117" s="161">
        <f t="shared" si="6"/>
        <v>0</v>
      </c>
      <c r="N117" s="161">
        <f t="shared" si="7"/>
        <v>0</v>
      </c>
      <c r="O117" s="116"/>
      <c r="P117" s="322">
        <f>IF(M117&gt;0,('E. Schedule 3. Benefits'!$D$21/('D. Schedule 2. Admin.'!$F$23+'C. Schedule 1A - Employed'!$M$127))*M117,0)</f>
        <v>0</v>
      </c>
      <c r="Q117" s="117"/>
    </row>
    <row r="118" spans="2:17">
      <c r="B118" s="3">
        <f>'G. MGMA Specialty List'!A116</f>
        <v>111</v>
      </c>
      <c r="C118" s="3" t="str">
        <f>'G. MGMA Specialty List'!B116</f>
        <v>SS</v>
      </c>
      <c r="D118" s="74" t="str">
        <f>'G. MGMA Specialty List'!D116</f>
        <v>Surgery: Vascular (Primary)</v>
      </c>
      <c r="E118" s="115"/>
      <c r="F118" s="115"/>
      <c r="G118" s="115"/>
      <c r="H118" s="115"/>
      <c r="I118" s="115"/>
      <c r="J118" s="115"/>
      <c r="K118" s="115"/>
      <c r="L118" s="115"/>
      <c r="M118" s="161">
        <f t="shared" si="6"/>
        <v>0</v>
      </c>
      <c r="N118" s="161">
        <f t="shared" si="7"/>
        <v>0</v>
      </c>
      <c r="O118" s="116"/>
      <c r="P118" s="322">
        <f>IF(M118&gt;0,('E. Schedule 3. Benefits'!$D$21/('D. Schedule 2. Admin.'!$F$23+'C. Schedule 1A - Employed'!$M$127))*M118,0)</f>
        <v>0</v>
      </c>
      <c r="Q118" s="117"/>
    </row>
    <row r="119" spans="2:17">
      <c r="B119" s="3">
        <f>'G. MGMA Specialty List'!A117</f>
        <v>112</v>
      </c>
      <c r="C119" s="3" t="str">
        <f>'G. MGMA Specialty List'!B117</f>
        <v>SS</v>
      </c>
      <c r="D119" s="74" t="str">
        <f>'G. MGMA Specialty List'!D117</f>
        <v>Urology</v>
      </c>
      <c r="E119" s="115"/>
      <c r="F119" s="115"/>
      <c r="G119" s="115"/>
      <c r="H119" s="115"/>
      <c r="I119" s="115"/>
      <c r="J119" s="115"/>
      <c r="K119" s="115"/>
      <c r="L119" s="115"/>
      <c r="M119" s="161">
        <f t="shared" si="6"/>
        <v>0</v>
      </c>
      <c r="N119" s="161">
        <f t="shared" si="7"/>
        <v>0</v>
      </c>
      <c r="O119" s="116"/>
      <c r="P119" s="322">
        <f>IF(M119&gt;0,('E. Schedule 3. Benefits'!$D$21/('D. Schedule 2. Admin.'!$F$23+'C. Schedule 1A - Employed'!$M$127))*M119,0)</f>
        <v>0</v>
      </c>
      <c r="Q119" s="117"/>
    </row>
    <row r="120" spans="2:17" ht="28.8">
      <c r="B120" s="8"/>
      <c r="C120" s="276" t="s">
        <v>364</v>
      </c>
      <c r="D120" s="281" t="s">
        <v>295</v>
      </c>
      <c r="E120" s="277"/>
      <c r="F120" s="277"/>
      <c r="G120" s="277"/>
      <c r="H120" s="277"/>
      <c r="I120" s="277"/>
      <c r="J120" s="277"/>
      <c r="K120" s="277"/>
      <c r="L120" s="277"/>
      <c r="M120" s="278"/>
      <c r="N120" s="278"/>
      <c r="O120" s="332"/>
      <c r="P120" s="282">
        <f>IF(M120&gt;0,('E. Schedule 3. Benefits'!$D$21/('D. Schedule 2. Admin.'!$F$23+'C. Schedule 1A - Employed'!$M$127))*M120,0)</f>
        <v>0</v>
      </c>
      <c r="Q120" s="334"/>
    </row>
    <row r="121" spans="2:17">
      <c r="B121" s="8" t="s">
        <v>362</v>
      </c>
      <c r="C121" s="223"/>
      <c r="D121" s="118"/>
      <c r="E121" s="115"/>
      <c r="F121" s="115"/>
      <c r="G121" s="115"/>
      <c r="H121" s="115"/>
      <c r="I121" s="115"/>
      <c r="J121" s="115"/>
      <c r="K121" s="115"/>
      <c r="L121" s="115"/>
      <c r="M121" s="161">
        <f t="shared" ref="M121:M126" si="8">K121+J121+I121+H121+F121+E121</f>
        <v>0</v>
      </c>
      <c r="N121" s="161">
        <f t="shared" ref="N121:N126" si="9">L121+G121</f>
        <v>0</v>
      </c>
      <c r="O121" s="116"/>
      <c r="P121" s="322">
        <f>IF(M121&gt;0,('E. Schedule 3. Benefits'!$D$21/('D. Schedule 2. Admin.'!$F$23+'C. Schedule 1A - Employed'!$M$127))*M121,0)</f>
        <v>0</v>
      </c>
      <c r="Q121" s="117"/>
    </row>
    <row r="122" spans="2:17">
      <c r="B122" s="410" t="s">
        <v>363</v>
      </c>
      <c r="C122" s="223"/>
      <c r="D122" s="118"/>
      <c r="E122" s="115"/>
      <c r="F122" s="115"/>
      <c r="G122" s="115"/>
      <c r="H122" s="115"/>
      <c r="I122" s="115"/>
      <c r="J122" s="115"/>
      <c r="K122" s="115"/>
      <c r="L122" s="115"/>
      <c r="M122" s="161">
        <f t="shared" si="8"/>
        <v>0</v>
      </c>
      <c r="N122" s="161">
        <f t="shared" si="9"/>
        <v>0</v>
      </c>
      <c r="O122" s="116"/>
      <c r="P122" s="322">
        <f>IF(M122&gt;0,('E. Schedule 3. Benefits'!$D$21/('D. Schedule 2. Admin.'!$F$23+'C. Schedule 1A - Employed'!$M$127))*M122,0)</f>
        <v>0</v>
      </c>
      <c r="Q122" s="117"/>
    </row>
    <row r="123" spans="2:17">
      <c r="B123" s="410"/>
      <c r="C123" s="223"/>
      <c r="D123" s="118"/>
      <c r="E123" s="115"/>
      <c r="F123" s="115"/>
      <c r="G123" s="115"/>
      <c r="H123" s="115"/>
      <c r="I123" s="115"/>
      <c r="J123" s="115"/>
      <c r="K123" s="115"/>
      <c r="L123" s="115"/>
      <c r="M123" s="161">
        <f t="shared" si="8"/>
        <v>0</v>
      </c>
      <c r="N123" s="161">
        <f t="shared" si="9"/>
        <v>0</v>
      </c>
      <c r="O123" s="116"/>
      <c r="P123" s="322">
        <f>IF(M123&gt;0,('E. Schedule 3. Benefits'!$D$21/('D. Schedule 2. Admin.'!$F$23+'C. Schedule 1A - Employed'!$M$127))*M123,0)</f>
        <v>0</v>
      </c>
      <c r="Q123" s="117"/>
    </row>
    <row r="124" spans="2:17">
      <c r="B124" s="410"/>
      <c r="C124" s="223"/>
      <c r="D124" s="118"/>
      <c r="E124" s="115"/>
      <c r="F124" s="115"/>
      <c r="G124" s="115"/>
      <c r="H124" s="115"/>
      <c r="I124" s="115"/>
      <c r="J124" s="115"/>
      <c r="K124" s="115"/>
      <c r="L124" s="115"/>
      <c r="M124" s="161">
        <f t="shared" si="8"/>
        <v>0</v>
      </c>
      <c r="N124" s="161">
        <f t="shared" si="9"/>
        <v>0</v>
      </c>
      <c r="O124" s="116"/>
      <c r="P124" s="322">
        <f>IF(M124&gt;0,('E. Schedule 3. Benefits'!$D$21/('D. Schedule 2. Admin.'!$F$23+'C. Schedule 1A - Employed'!$M$127))*M124,0)</f>
        <v>0</v>
      </c>
      <c r="Q124" s="117"/>
    </row>
    <row r="125" spans="2:17">
      <c r="B125" s="410"/>
      <c r="C125" s="223"/>
      <c r="D125" s="118"/>
      <c r="E125" s="115"/>
      <c r="F125" s="115"/>
      <c r="G125" s="115"/>
      <c r="H125" s="115"/>
      <c r="I125" s="115"/>
      <c r="J125" s="115"/>
      <c r="K125" s="115"/>
      <c r="L125" s="115"/>
      <c r="M125" s="161">
        <f t="shared" si="8"/>
        <v>0</v>
      </c>
      <c r="N125" s="161">
        <f t="shared" si="9"/>
        <v>0</v>
      </c>
      <c r="O125" s="116"/>
      <c r="P125" s="322">
        <f>IF(M125&gt;0,('E. Schedule 3. Benefits'!$D$21/('D. Schedule 2. Admin.'!$F$23+'C. Schedule 1A - Employed'!$M$127))*M125,0)</f>
        <v>0</v>
      </c>
      <c r="Q125" s="117"/>
    </row>
    <row r="126" spans="2:17">
      <c r="B126" s="410"/>
      <c r="C126" s="223"/>
      <c r="D126" s="118"/>
      <c r="E126" s="115"/>
      <c r="F126" s="115"/>
      <c r="G126" s="115"/>
      <c r="H126" s="115"/>
      <c r="I126" s="115"/>
      <c r="J126" s="115"/>
      <c r="K126" s="115"/>
      <c r="L126" s="115"/>
      <c r="M126" s="161">
        <f t="shared" si="8"/>
        <v>0</v>
      </c>
      <c r="N126" s="161">
        <f t="shared" si="9"/>
        <v>0</v>
      </c>
      <c r="O126" s="333"/>
      <c r="P126" s="322">
        <f>IF(M126&gt;0,('E. Schedule 3. Benefits'!$D$21/('D. Schedule 2. Admin.'!$F$23+'C. Schedule 1A - Employed'!$M$127))*M126,0)</f>
        <v>0</v>
      </c>
      <c r="Q126" s="335"/>
    </row>
    <row r="127" spans="2:17" ht="14.7" thickBot="1">
      <c r="B127" s="9"/>
      <c r="C127" s="149"/>
      <c r="D127" s="151" t="s">
        <v>44</v>
      </c>
      <c r="E127" s="153">
        <f>SUM(E8:E126)</f>
        <v>0</v>
      </c>
      <c r="F127" s="153">
        <f t="shared" ref="F127:N127" si="10">SUM(F8:F126)</f>
        <v>0</v>
      </c>
      <c r="G127" s="153">
        <f t="shared" si="10"/>
        <v>0</v>
      </c>
      <c r="H127" s="153">
        <f t="shared" si="10"/>
        <v>0</v>
      </c>
      <c r="I127" s="153">
        <f t="shared" si="10"/>
        <v>0</v>
      </c>
      <c r="J127" s="153">
        <f t="shared" si="10"/>
        <v>0</v>
      </c>
      <c r="K127" s="153">
        <f t="shared" si="10"/>
        <v>0</v>
      </c>
      <c r="L127" s="153">
        <f t="shared" si="10"/>
        <v>0</v>
      </c>
      <c r="M127" s="153">
        <f t="shared" si="10"/>
        <v>0</v>
      </c>
      <c r="N127" s="153">
        <f t="shared" si="10"/>
        <v>0</v>
      </c>
      <c r="O127" s="154">
        <f>SUM(O8:O126)</f>
        <v>0</v>
      </c>
      <c r="P127" s="243">
        <f>SUM(P8:P126)</f>
        <v>0</v>
      </c>
      <c r="Q127" s="154">
        <f>SUM(Q8:Q126)</f>
        <v>0</v>
      </c>
    </row>
    <row r="128" spans="2:17">
      <c r="D128" t="s">
        <v>386</v>
      </c>
      <c r="P128" s="315" t="e">
        <f>'E. Schedule 3. Benefits'!D21/('C. Schedule 1A - Employed'!O127+'D. Schedule 2. Admin.'!G23)</f>
        <v>#DIV/0!</v>
      </c>
    </row>
  </sheetData>
  <sheetProtection algorithmName="SHA-512" hashValue="JVEn/+IQ0yYRrVDOSJHRKMYnfbhw+XYflngTVQAJVNz5Yb5f6ZKZTyPXpD9mkB+SbxiSfgTQsG3KX2h4z3POJQ==" saltValue="tEXyPk0YI1vZXyPDTiWC8g==" spinCount="100000" sheet="1" formatCells="0" formatColumns="0" formatRows="0" insertRows="0" autoFilter="0"/>
  <mergeCells count="2">
    <mergeCell ref="B4:Q4"/>
    <mergeCell ref="B122:B126"/>
  </mergeCells>
  <conditionalFormatting sqref="D8:D119">
    <cfRule type="duplicateValues" dxfId="6" priority="1"/>
  </conditionalFormatting>
  <conditionalFormatting sqref="D120">
    <cfRule type="duplicateValues" dxfId="5" priority="12"/>
  </conditionalFormatting>
  <conditionalFormatting sqref="D121:D126">
    <cfRule type="duplicateValues" dxfId="4" priority="5"/>
  </conditionalFormatting>
  <dataValidations count="2">
    <dataValidation type="list" allowBlank="1" showInputMessage="1" showErrorMessage="1" sqref="C121:C126" xr:uid="{E813FC2D-FF30-40EF-BE65-CE7AB8DAD0D7}">
      <formula1>"SS,NS,PC"</formula1>
    </dataValidation>
    <dataValidation type="decimal" allowBlank="1" showInputMessage="1" showErrorMessage="1" error="Entered values must be a zero or positive number. &quot;N/A&quot; or alpha entries are not allowed." sqref="E8:L126" xr:uid="{04C9CE26-67AF-4CF6-A807-51DDAB627A2A}">
      <formula1>0</formula1>
      <formula2>9.99999999999999E+23</formula2>
    </dataValidation>
  </dataValidations>
  <pageMargins left="0.7" right="0.7" top="0.75" bottom="0.75" header="0.3" footer="0.3"/>
  <pageSetup scale="41" fitToHeight="0" orientation="landscape" r:id="rId1"/>
  <ignoredErrors>
    <ignoredError sqref="P8 P9:P30 P31:P126" unlockedFormula="1"/>
    <ignoredError sqref="L127 E127:K127" formulaRange="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3911A9-CDE3-47D1-9026-7BFAA722ACAB}">
  <sheetPr codeName="Sheet5">
    <tabColor rgb="FFFFFFCC"/>
    <pageSetUpPr fitToPage="1"/>
  </sheetPr>
  <dimension ref="B1:Q127"/>
  <sheetViews>
    <sheetView zoomScale="91" zoomScaleNormal="90" workbookViewId="0">
      <pane xSplit="4" ySplit="6" topLeftCell="H7" activePane="bottomRight" state="frozen"/>
      <selection activeCell="A29" sqref="A29"/>
      <selection pane="topRight" activeCell="A29" sqref="A29"/>
      <selection pane="bottomLeft" activeCell="A29" sqref="A29"/>
      <selection pane="bottomRight" activeCell="Q19" sqref="Q19"/>
    </sheetView>
  </sheetViews>
  <sheetFormatPr defaultRowHeight="14.4"/>
  <cols>
    <col min="1" max="1" width="1.578125" customWidth="1"/>
    <col min="2" max="3" width="11.68359375" customWidth="1"/>
    <col min="4" max="4" width="46.83984375" bestFit="1" customWidth="1"/>
    <col min="5" max="5" width="19.83984375" customWidth="1"/>
    <col min="6" max="19" width="17.26171875" customWidth="1"/>
  </cols>
  <sheetData>
    <row r="1" spans="2:17" ht="23.7">
      <c r="B1" s="22" t="s">
        <v>58</v>
      </c>
      <c r="C1" s="22"/>
    </row>
    <row r="3" spans="2:17" ht="18.600000000000001" thickBot="1">
      <c r="I3" s="64" t="s">
        <v>56</v>
      </c>
      <c r="J3" s="237">
        <f>'A. Instructions'!E7</f>
        <v>45108</v>
      </c>
      <c r="K3" s="195" t="s">
        <v>63</v>
      </c>
      <c r="L3" s="237">
        <f>'A. Instructions'!G7</f>
        <v>45473</v>
      </c>
      <c r="M3" s="196" t="s">
        <v>317</v>
      </c>
    </row>
    <row r="4" spans="2:17" ht="60" customHeight="1" thickBot="1">
      <c r="B4" s="411" t="s">
        <v>32</v>
      </c>
      <c r="C4" s="412"/>
      <c r="D4" s="412"/>
      <c r="E4" s="412"/>
      <c r="F4" s="412"/>
      <c r="G4" s="412"/>
      <c r="H4" s="412"/>
      <c r="I4" s="412"/>
      <c r="J4" s="412"/>
      <c r="K4" s="412"/>
      <c r="L4" s="412"/>
      <c r="M4" s="412"/>
      <c r="N4" s="412"/>
      <c r="O4" s="412"/>
      <c r="P4" s="412"/>
      <c r="Q4" s="413"/>
    </row>
    <row r="5" spans="2:17" ht="15" customHeight="1" thickBot="1">
      <c r="B5" s="70"/>
      <c r="C5" s="70"/>
      <c r="D5" s="70"/>
      <c r="E5" s="69" t="s">
        <v>79</v>
      </c>
      <c r="F5" s="69" t="s">
        <v>80</v>
      </c>
      <c r="G5" s="69" t="s">
        <v>81</v>
      </c>
      <c r="H5" s="69" t="s">
        <v>82</v>
      </c>
      <c r="I5" s="69" t="s">
        <v>83</v>
      </c>
      <c r="J5" s="69" t="s">
        <v>84</v>
      </c>
      <c r="K5" s="69" t="s">
        <v>85</v>
      </c>
      <c r="L5" s="69" t="s">
        <v>86</v>
      </c>
      <c r="M5" s="69" t="s">
        <v>91</v>
      </c>
      <c r="N5" s="69" t="s">
        <v>92</v>
      </c>
      <c r="O5" s="69" t="s">
        <v>87</v>
      </c>
      <c r="P5" s="69" t="s">
        <v>88</v>
      </c>
      <c r="Q5" s="69" t="s">
        <v>89</v>
      </c>
    </row>
    <row r="6" spans="2:17" ht="87.75" customHeight="1">
      <c r="B6" s="121" t="s">
        <v>324</v>
      </c>
      <c r="C6" s="121" t="s">
        <v>305</v>
      </c>
      <c r="D6" s="120" t="s">
        <v>297</v>
      </c>
      <c r="E6" s="97" t="s">
        <v>360</v>
      </c>
      <c r="F6" s="97" t="s">
        <v>289</v>
      </c>
      <c r="G6" s="97" t="s">
        <v>290</v>
      </c>
      <c r="H6" s="97" t="s">
        <v>291</v>
      </c>
      <c r="I6" s="97" t="s">
        <v>283</v>
      </c>
      <c r="J6" s="97" t="s">
        <v>284</v>
      </c>
      <c r="K6" s="97" t="s">
        <v>285</v>
      </c>
      <c r="L6" s="98" t="s">
        <v>286</v>
      </c>
      <c r="M6" s="162" t="s">
        <v>287</v>
      </c>
      <c r="N6" s="163" t="s">
        <v>288</v>
      </c>
      <c r="O6" s="120" t="s">
        <v>409</v>
      </c>
      <c r="P6" s="120" t="s">
        <v>408</v>
      </c>
      <c r="Q6" s="187" t="s">
        <v>410</v>
      </c>
    </row>
    <row r="7" spans="2:17">
      <c r="B7" s="182" t="s">
        <v>315</v>
      </c>
      <c r="C7" s="181" t="s">
        <v>302</v>
      </c>
      <c r="D7" s="183" t="s">
        <v>316</v>
      </c>
      <c r="E7" s="177">
        <v>0.6</v>
      </c>
      <c r="F7" s="177">
        <v>1.2</v>
      </c>
      <c r="G7" s="177">
        <v>0.8</v>
      </c>
      <c r="H7" s="177">
        <v>3</v>
      </c>
      <c r="I7" s="177">
        <v>4</v>
      </c>
      <c r="J7" s="177">
        <v>1.5</v>
      </c>
      <c r="K7" s="177">
        <v>0.5</v>
      </c>
      <c r="L7" s="177">
        <v>0.5</v>
      </c>
      <c r="M7" s="178">
        <f>K7+J7+I7+H7+F7+E7</f>
        <v>10.799999999999999</v>
      </c>
      <c r="N7" s="178">
        <f>L7+G7</f>
        <v>1.3</v>
      </c>
      <c r="O7" s="179">
        <v>1500</v>
      </c>
      <c r="P7" s="179">
        <v>400</v>
      </c>
      <c r="Q7" s="180">
        <v>300</v>
      </c>
    </row>
    <row r="8" spans="2:17">
      <c r="B8" s="3">
        <f>'G. MGMA Specialty List'!A6</f>
        <v>1</v>
      </c>
      <c r="C8" s="3" t="str">
        <f>'G. MGMA Specialty List'!B6</f>
        <v>NS</v>
      </c>
      <c r="D8" s="74" t="str">
        <f>'G. MGMA Specialty List'!D6</f>
        <v>Allergy/Immunology</v>
      </c>
      <c r="E8" s="115"/>
      <c r="F8" s="115"/>
      <c r="G8" s="115"/>
      <c r="H8" s="115"/>
      <c r="I8" s="115"/>
      <c r="J8" s="115"/>
      <c r="K8" s="115"/>
      <c r="L8" s="115"/>
      <c r="M8" s="161">
        <f>K8+J8+I8+H8+F8+E8</f>
        <v>0</v>
      </c>
      <c r="N8" s="161">
        <f>L8+G8</f>
        <v>0</v>
      </c>
      <c r="O8" s="116"/>
      <c r="P8" s="116"/>
      <c r="Q8" s="117"/>
    </row>
    <row r="9" spans="2:17">
      <c r="B9" s="3">
        <f>'G. MGMA Specialty List'!A7</f>
        <v>2</v>
      </c>
      <c r="C9" s="3" t="str">
        <f>'G. MGMA Specialty List'!B7</f>
        <v>SS</v>
      </c>
      <c r="D9" s="74" t="str">
        <f>'G. MGMA Specialty List'!D7</f>
        <v>Anesthesiology</v>
      </c>
      <c r="E9" s="115"/>
      <c r="F9" s="115"/>
      <c r="G9" s="115"/>
      <c r="H9" s="115"/>
      <c r="I9" s="115"/>
      <c r="J9" s="115"/>
      <c r="K9" s="115"/>
      <c r="L9" s="115"/>
      <c r="M9" s="161">
        <f t="shared" ref="M9:M126" si="0">K9+J9+I9+H9+F9+E9</f>
        <v>0</v>
      </c>
      <c r="N9" s="161">
        <f t="shared" ref="N9:N126" si="1">L9+G9</f>
        <v>0</v>
      </c>
      <c r="O9" s="244"/>
      <c r="P9" s="244"/>
      <c r="Q9" s="245"/>
    </row>
    <row r="10" spans="2:17">
      <c r="B10" s="3">
        <f>'G. MGMA Specialty List'!A8</f>
        <v>3</v>
      </c>
      <c r="C10" s="3" t="str">
        <f>'G. MGMA Specialty List'!B8</f>
        <v>SS</v>
      </c>
      <c r="D10" s="74" t="str">
        <f>'G. MGMA Specialty List'!D8</f>
        <v>Anesthesiology: Pain Management</v>
      </c>
      <c r="E10" s="115"/>
      <c r="F10" s="115"/>
      <c r="G10" s="115"/>
      <c r="H10" s="115"/>
      <c r="I10" s="115"/>
      <c r="J10" s="115"/>
      <c r="K10" s="115"/>
      <c r="L10" s="115"/>
      <c r="M10" s="161">
        <f t="shared" si="0"/>
        <v>0</v>
      </c>
      <c r="N10" s="161">
        <f t="shared" si="1"/>
        <v>0</v>
      </c>
      <c r="O10" s="244"/>
      <c r="P10" s="244"/>
      <c r="Q10" s="245"/>
    </row>
    <row r="11" spans="2:17">
      <c r="B11" s="3">
        <f>'G. MGMA Specialty List'!A9</f>
        <v>4</v>
      </c>
      <c r="C11" s="3" t="str">
        <f>'G. MGMA Specialty List'!B9</f>
        <v>NS</v>
      </c>
      <c r="D11" s="74" t="str">
        <f>'G. MGMA Specialty List'!D9</f>
        <v>Bariatrics (Nonsurgical)/Obesity Medicine</v>
      </c>
      <c r="E11" s="115"/>
      <c r="F11" s="115"/>
      <c r="G11" s="115"/>
      <c r="H11" s="115"/>
      <c r="I11" s="115"/>
      <c r="J11" s="115"/>
      <c r="K11" s="115"/>
      <c r="L11" s="115"/>
      <c r="M11" s="161">
        <f t="shared" si="0"/>
        <v>0</v>
      </c>
      <c r="N11" s="161">
        <f t="shared" si="1"/>
        <v>0</v>
      </c>
      <c r="O11" s="244"/>
      <c r="P11" s="244"/>
      <c r="Q11" s="245"/>
    </row>
    <row r="12" spans="2:17">
      <c r="B12" s="3">
        <f>'G. MGMA Specialty List'!A10</f>
        <v>5</v>
      </c>
      <c r="C12" s="3" t="str">
        <f>'G. MGMA Specialty List'!B10</f>
        <v>NS</v>
      </c>
      <c r="D12" s="74" t="str">
        <f>'G. MGMA Specialty List'!D10</f>
        <v>Cardiology: Electrophysiology</v>
      </c>
      <c r="E12" s="115"/>
      <c r="F12" s="115"/>
      <c r="G12" s="115"/>
      <c r="H12" s="115"/>
      <c r="I12" s="115"/>
      <c r="J12" s="115"/>
      <c r="K12" s="115"/>
      <c r="L12" s="115"/>
      <c r="M12" s="161">
        <f t="shared" si="0"/>
        <v>0</v>
      </c>
      <c r="N12" s="161">
        <f t="shared" si="1"/>
        <v>0</v>
      </c>
      <c r="O12" s="244"/>
      <c r="P12" s="244"/>
      <c r="Q12" s="245"/>
    </row>
    <row r="13" spans="2:17">
      <c r="B13" s="3">
        <f>'G. MGMA Specialty List'!A11</f>
        <v>6</v>
      </c>
      <c r="C13" s="3" t="str">
        <f>'G. MGMA Specialty List'!B11</f>
        <v>NS</v>
      </c>
      <c r="D13" s="74" t="str">
        <f>'G. MGMA Specialty List'!D11</f>
        <v>Cardiology: Invasive</v>
      </c>
      <c r="E13" s="115"/>
      <c r="F13" s="115"/>
      <c r="G13" s="115"/>
      <c r="H13" s="115"/>
      <c r="I13" s="115"/>
      <c r="J13" s="115"/>
      <c r="K13" s="115"/>
      <c r="L13" s="115"/>
      <c r="M13" s="161">
        <f t="shared" si="0"/>
        <v>0</v>
      </c>
      <c r="N13" s="161">
        <f t="shared" si="1"/>
        <v>0</v>
      </c>
      <c r="O13" s="244"/>
      <c r="P13" s="244"/>
      <c r="Q13" s="245"/>
    </row>
    <row r="14" spans="2:17">
      <c r="B14" s="3">
        <f>'G. MGMA Specialty List'!A12</f>
        <v>7</v>
      </c>
      <c r="C14" s="3" t="str">
        <f>'G. MGMA Specialty List'!B12</f>
        <v>NS</v>
      </c>
      <c r="D14" s="74" t="str">
        <f>'G. MGMA Specialty List'!D12</f>
        <v>Cardiology: Invasive-Interventional</v>
      </c>
      <c r="E14" s="115"/>
      <c r="F14" s="115"/>
      <c r="G14" s="115"/>
      <c r="H14" s="115"/>
      <c r="I14" s="115"/>
      <c r="J14" s="115"/>
      <c r="K14" s="115"/>
      <c r="L14" s="115"/>
      <c r="M14" s="161">
        <f t="shared" si="0"/>
        <v>0</v>
      </c>
      <c r="N14" s="161">
        <f t="shared" si="1"/>
        <v>0</v>
      </c>
      <c r="O14" s="244"/>
      <c r="P14" s="244"/>
      <c r="Q14" s="245"/>
    </row>
    <row r="15" spans="2:17">
      <c r="B15" s="3">
        <f>'G. MGMA Specialty List'!A13</f>
        <v>8</v>
      </c>
      <c r="C15" s="3" t="str">
        <f>'G. MGMA Specialty List'!B13</f>
        <v>NS</v>
      </c>
      <c r="D15" s="74" t="str">
        <f>'G. MGMA Specialty List'!D13</f>
        <v>Cardiology: Noninvasive</v>
      </c>
      <c r="E15" s="115"/>
      <c r="F15" s="115"/>
      <c r="G15" s="115"/>
      <c r="H15" s="115"/>
      <c r="I15" s="115"/>
      <c r="J15" s="115"/>
      <c r="K15" s="115"/>
      <c r="L15" s="115"/>
      <c r="M15" s="161">
        <f t="shared" si="0"/>
        <v>0</v>
      </c>
      <c r="N15" s="161">
        <f t="shared" si="1"/>
        <v>0</v>
      </c>
      <c r="O15" s="244"/>
      <c r="P15" s="244"/>
      <c r="Q15" s="245"/>
    </row>
    <row r="16" spans="2:17">
      <c r="B16" s="3">
        <f>'G. MGMA Specialty List'!A14</f>
        <v>9</v>
      </c>
      <c r="C16" s="3" t="str">
        <f>'G. MGMA Specialty List'!B14</f>
        <v>NS</v>
      </c>
      <c r="D16" s="74" t="str">
        <f>'G. MGMA Specialty List'!D14</f>
        <v>Clinical Pharmacology</v>
      </c>
      <c r="E16" s="115"/>
      <c r="F16" s="115"/>
      <c r="G16" s="115"/>
      <c r="H16" s="115"/>
      <c r="I16" s="115"/>
      <c r="J16" s="115"/>
      <c r="K16" s="115"/>
      <c r="L16" s="115"/>
      <c r="M16" s="161">
        <f t="shared" si="0"/>
        <v>0</v>
      </c>
      <c r="N16" s="161">
        <f t="shared" si="1"/>
        <v>0</v>
      </c>
      <c r="O16" s="244"/>
      <c r="P16" s="244"/>
      <c r="Q16" s="245"/>
    </row>
    <row r="17" spans="2:17">
      <c r="B17" s="3">
        <f>'G. MGMA Specialty List'!A15</f>
        <v>10</v>
      </c>
      <c r="C17" s="3" t="str">
        <f>'G. MGMA Specialty List'!B15</f>
        <v>NS</v>
      </c>
      <c r="D17" s="74" t="str">
        <f>'G. MGMA Specialty List'!D15</f>
        <v>Critical Care: Intensivist</v>
      </c>
      <c r="E17" s="115"/>
      <c r="F17" s="115"/>
      <c r="G17" s="115"/>
      <c r="H17" s="115"/>
      <c r="I17" s="115"/>
      <c r="J17" s="115"/>
      <c r="K17" s="115"/>
      <c r="L17" s="115"/>
      <c r="M17" s="161">
        <f t="shared" si="0"/>
        <v>0</v>
      </c>
      <c r="N17" s="161">
        <f t="shared" si="1"/>
        <v>0</v>
      </c>
      <c r="O17" s="244"/>
      <c r="P17" s="244"/>
      <c r="Q17" s="245"/>
    </row>
    <row r="18" spans="2:17">
      <c r="B18" s="3">
        <f>'G. MGMA Specialty List'!A16</f>
        <v>11</v>
      </c>
      <c r="C18" s="3" t="str">
        <f>'G. MGMA Specialty List'!B16</f>
        <v>NS</v>
      </c>
      <c r="D18" s="74" t="str">
        <f>'G. MGMA Specialty List'!D16</f>
        <v>Dentistry</v>
      </c>
      <c r="E18" s="115"/>
      <c r="F18" s="115"/>
      <c r="G18" s="115"/>
      <c r="H18" s="115"/>
      <c r="I18" s="115"/>
      <c r="J18" s="115"/>
      <c r="K18" s="115"/>
      <c r="L18" s="115"/>
      <c r="M18" s="161">
        <f t="shared" si="0"/>
        <v>0</v>
      </c>
      <c r="N18" s="161">
        <f t="shared" si="1"/>
        <v>0</v>
      </c>
      <c r="O18" s="244"/>
      <c r="P18" s="244"/>
      <c r="Q18" s="245"/>
    </row>
    <row r="19" spans="2:17">
      <c r="B19" s="3">
        <f>'G. MGMA Specialty List'!A17</f>
        <v>12</v>
      </c>
      <c r="C19" s="3" t="str">
        <f>'G. MGMA Specialty List'!B17</f>
        <v>NS</v>
      </c>
      <c r="D19" s="74" t="str">
        <f>'G. MGMA Specialty List'!D17</f>
        <v>Dermatology</v>
      </c>
      <c r="E19" s="115"/>
      <c r="F19" s="115"/>
      <c r="G19" s="115"/>
      <c r="H19" s="115"/>
      <c r="I19" s="115"/>
      <c r="J19" s="115"/>
      <c r="K19" s="115"/>
      <c r="L19" s="115"/>
      <c r="M19" s="161">
        <f t="shared" si="0"/>
        <v>0</v>
      </c>
      <c r="N19" s="161">
        <f t="shared" si="1"/>
        <v>0</v>
      </c>
      <c r="O19" s="244"/>
      <c r="P19" s="244"/>
      <c r="Q19" s="245"/>
    </row>
    <row r="20" spans="2:17">
      <c r="B20" s="3">
        <f>'G. MGMA Specialty List'!A18</f>
        <v>13</v>
      </c>
      <c r="C20" s="3" t="str">
        <f>'G. MGMA Specialty List'!B18</f>
        <v>SS</v>
      </c>
      <c r="D20" s="74" t="str">
        <f>'G. MGMA Specialty List'!D18</f>
        <v>Dermatology: Mohs Surgery</v>
      </c>
      <c r="E20" s="115"/>
      <c r="F20" s="115"/>
      <c r="G20" s="115"/>
      <c r="H20" s="115"/>
      <c r="I20" s="115"/>
      <c r="J20" s="115"/>
      <c r="K20" s="115"/>
      <c r="L20" s="115"/>
      <c r="M20" s="161">
        <f t="shared" si="0"/>
        <v>0</v>
      </c>
      <c r="N20" s="161">
        <f t="shared" si="1"/>
        <v>0</v>
      </c>
      <c r="O20" s="244"/>
      <c r="P20" s="244"/>
      <c r="Q20" s="245"/>
    </row>
    <row r="21" spans="2:17">
      <c r="B21" s="3">
        <f>'G. MGMA Specialty List'!A19</f>
        <v>14</v>
      </c>
      <c r="C21" s="3" t="str">
        <f>'G. MGMA Specialty List'!B19</f>
        <v>NS</v>
      </c>
      <c r="D21" s="74" t="str">
        <f>'G. MGMA Specialty List'!D19</f>
        <v>Emergency Medicine</v>
      </c>
      <c r="E21" s="115"/>
      <c r="F21" s="115"/>
      <c r="G21" s="115"/>
      <c r="H21" s="115"/>
      <c r="I21" s="115"/>
      <c r="J21" s="115"/>
      <c r="K21" s="115"/>
      <c r="L21" s="115"/>
      <c r="M21" s="161">
        <f t="shared" si="0"/>
        <v>0</v>
      </c>
      <c r="N21" s="161">
        <f t="shared" si="1"/>
        <v>0</v>
      </c>
      <c r="O21" s="244"/>
      <c r="P21" s="244"/>
      <c r="Q21" s="245"/>
    </row>
    <row r="22" spans="2:17">
      <c r="B22" s="3">
        <f>'G. MGMA Specialty List'!A20</f>
        <v>15</v>
      </c>
      <c r="C22" s="3" t="str">
        <f>'G. MGMA Specialty List'!B20</f>
        <v>NS</v>
      </c>
      <c r="D22" s="74" t="str">
        <f>'G. MGMA Specialty List'!D20</f>
        <v>Endocrinology/Metabolism</v>
      </c>
      <c r="E22" s="115"/>
      <c r="F22" s="115"/>
      <c r="G22" s="115"/>
      <c r="H22" s="115"/>
      <c r="I22" s="115"/>
      <c r="J22" s="115"/>
      <c r="K22" s="115"/>
      <c r="L22" s="115"/>
      <c r="M22" s="161">
        <f t="shared" si="0"/>
        <v>0</v>
      </c>
      <c r="N22" s="161">
        <f t="shared" si="1"/>
        <v>0</v>
      </c>
      <c r="O22" s="244"/>
      <c r="P22" s="244"/>
      <c r="Q22" s="245"/>
    </row>
    <row r="23" spans="2:17">
      <c r="B23" s="3">
        <f>'G. MGMA Specialty List'!A21</f>
        <v>16</v>
      </c>
      <c r="C23" s="3" t="str">
        <f>'G. MGMA Specialty List'!B21</f>
        <v>PC</v>
      </c>
      <c r="D23" s="74" t="str">
        <f>'G. MGMA Specialty List'!D21</f>
        <v>Family Medicine (with OB)</v>
      </c>
      <c r="E23" s="115"/>
      <c r="F23" s="115"/>
      <c r="G23" s="115"/>
      <c r="H23" s="115"/>
      <c r="I23" s="115"/>
      <c r="J23" s="115"/>
      <c r="K23" s="115"/>
      <c r="L23" s="115"/>
      <c r="M23" s="161">
        <f t="shared" si="0"/>
        <v>0</v>
      </c>
      <c r="N23" s="161">
        <f t="shared" si="1"/>
        <v>0</v>
      </c>
      <c r="O23" s="244"/>
      <c r="P23" s="244"/>
      <c r="Q23" s="245"/>
    </row>
    <row r="24" spans="2:17">
      <c r="B24" s="3">
        <f>'G. MGMA Specialty List'!A22</f>
        <v>17</v>
      </c>
      <c r="C24" s="3" t="str">
        <f>'G. MGMA Specialty List'!B22</f>
        <v>PC</v>
      </c>
      <c r="D24" s="74" t="str">
        <f>'G. MGMA Specialty List'!D22</f>
        <v>Family Medicine (without OB)</v>
      </c>
      <c r="E24" s="115"/>
      <c r="F24" s="115"/>
      <c r="G24" s="115"/>
      <c r="H24" s="115"/>
      <c r="I24" s="115"/>
      <c r="J24" s="115"/>
      <c r="K24" s="115"/>
      <c r="L24" s="115"/>
      <c r="M24" s="161">
        <f t="shared" si="0"/>
        <v>0</v>
      </c>
      <c r="N24" s="161">
        <f t="shared" si="1"/>
        <v>0</v>
      </c>
      <c r="O24" s="244"/>
      <c r="P24" s="244"/>
      <c r="Q24" s="245"/>
    </row>
    <row r="25" spans="2:17">
      <c r="B25" s="3">
        <f>'G. MGMA Specialty List'!A23</f>
        <v>18</v>
      </c>
      <c r="C25" s="3" t="str">
        <f>'G. MGMA Specialty List'!B23</f>
        <v>PC</v>
      </c>
      <c r="D25" s="74" t="str">
        <f>'G. MGMA Specialty List'!D23</f>
        <v>Family Medicine: Ambulatory Only (No Inpatient Work)</v>
      </c>
      <c r="E25" s="115"/>
      <c r="F25" s="115"/>
      <c r="G25" s="115"/>
      <c r="H25" s="115"/>
      <c r="I25" s="115"/>
      <c r="J25" s="115"/>
      <c r="K25" s="115"/>
      <c r="L25" s="115"/>
      <c r="M25" s="161">
        <f t="shared" si="0"/>
        <v>0</v>
      </c>
      <c r="N25" s="161">
        <f t="shared" si="1"/>
        <v>0</v>
      </c>
      <c r="O25" s="244"/>
      <c r="P25" s="244"/>
      <c r="Q25" s="245"/>
    </row>
    <row r="26" spans="2:17">
      <c r="B26" s="3">
        <f>'G. MGMA Specialty List'!A24</f>
        <v>19</v>
      </c>
      <c r="C26" s="3" t="str">
        <f>'G. MGMA Specialty List'!B24</f>
        <v>PC</v>
      </c>
      <c r="D26" s="74" t="str">
        <f>'G. MGMA Specialty List'!D24</f>
        <v>Family Medicine: Sports Medicine</v>
      </c>
      <c r="E26" s="115"/>
      <c r="F26" s="115"/>
      <c r="G26" s="115"/>
      <c r="H26" s="115"/>
      <c r="I26" s="115"/>
      <c r="J26" s="115"/>
      <c r="K26" s="115"/>
      <c r="L26" s="115"/>
      <c r="M26" s="161">
        <f t="shared" si="0"/>
        <v>0</v>
      </c>
      <c r="N26" s="161">
        <f t="shared" si="1"/>
        <v>0</v>
      </c>
      <c r="O26" s="244"/>
      <c r="P26" s="244"/>
      <c r="Q26" s="245"/>
    </row>
    <row r="27" spans="2:17">
      <c r="B27" s="3">
        <f>'G. MGMA Specialty List'!A25</f>
        <v>20</v>
      </c>
      <c r="C27" s="3" t="str">
        <f>'G. MGMA Specialty List'!B25</f>
        <v>PC</v>
      </c>
      <c r="D27" s="74" t="str">
        <f>'G. MGMA Specialty List'!D25</f>
        <v>Family Medicine: Urgent Care</v>
      </c>
      <c r="E27" s="115"/>
      <c r="F27" s="115"/>
      <c r="G27" s="115"/>
      <c r="H27" s="115"/>
      <c r="I27" s="115"/>
      <c r="J27" s="115"/>
      <c r="K27" s="115"/>
      <c r="L27" s="115"/>
      <c r="M27" s="161">
        <f t="shared" si="0"/>
        <v>0</v>
      </c>
      <c r="N27" s="161">
        <f t="shared" si="1"/>
        <v>0</v>
      </c>
      <c r="O27" s="244"/>
      <c r="P27" s="244"/>
      <c r="Q27" s="245"/>
    </row>
    <row r="28" spans="2:17">
      <c r="B28" s="3">
        <f>'G. MGMA Specialty List'!A26</f>
        <v>21</v>
      </c>
      <c r="C28" s="3" t="str">
        <f>'G. MGMA Specialty List'!B26</f>
        <v>NS</v>
      </c>
      <c r="D28" s="74" t="str">
        <f>'G. MGMA Specialty List'!D26</f>
        <v>Gastroenterology</v>
      </c>
      <c r="E28" s="115"/>
      <c r="F28" s="115"/>
      <c r="G28" s="115"/>
      <c r="H28" s="115"/>
      <c r="I28" s="115"/>
      <c r="J28" s="115"/>
      <c r="K28" s="115"/>
      <c r="L28" s="115"/>
      <c r="M28" s="161">
        <f t="shared" si="0"/>
        <v>0</v>
      </c>
      <c r="N28" s="161">
        <f t="shared" si="1"/>
        <v>0</v>
      </c>
      <c r="O28" s="244"/>
      <c r="P28" s="244"/>
      <c r="Q28" s="245"/>
    </row>
    <row r="29" spans="2:17">
      <c r="B29" s="3">
        <f>'G. MGMA Specialty List'!A27</f>
        <v>22</v>
      </c>
      <c r="C29" s="3" t="str">
        <f>'G. MGMA Specialty List'!B27</f>
        <v>NS</v>
      </c>
      <c r="D29" s="74" t="str">
        <f>'G. MGMA Specialty List'!D27</f>
        <v>Gastroenterology: Hepatology</v>
      </c>
      <c r="E29" s="115"/>
      <c r="F29" s="115"/>
      <c r="G29" s="115"/>
      <c r="H29" s="115"/>
      <c r="I29" s="115"/>
      <c r="J29" s="115"/>
      <c r="K29" s="115"/>
      <c r="L29" s="115"/>
      <c r="M29" s="161">
        <f t="shared" si="0"/>
        <v>0</v>
      </c>
      <c r="N29" s="161">
        <f t="shared" si="1"/>
        <v>0</v>
      </c>
      <c r="O29" s="244"/>
      <c r="P29" s="244"/>
      <c r="Q29" s="245"/>
    </row>
    <row r="30" spans="2:17">
      <c r="B30" s="3">
        <f>'G. MGMA Specialty List'!A28</f>
        <v>23</v>
      </c>
      <c r="C30" s="3" t="str">
        <f>'G. MGMA Specialty List'!B28</f>
        <v>NS</v>
      </c>
      <c r="D30" s="74" t="str">
        <f>'G. MGMA Specialty List'!D28</f>
        <v>Genetics</v>
      </c>
      <c r="E30" s="115"/>
      <c r="F30" s="115"/>
      <c r="G30" s="115"/>
      <c r="H30" s="115"/>
      <c r="I30" s="115"/>
      <c r="J30" s="115"/>
      <c r="K30" s="115"/>
      <c r="L30" s="115"/>
      <c r="M30" s="161">
        <f t="shared" si="0"/>
        <v>0</v>
      </c>
      <c r="N30" s="161">
        <f t="shared" si="1"/>
        <v>0</v>
      </c>
      <c r="O30" s="244"/>
      <c r="P30" s="244"/>
      <c r="Q30" s="245"/>
    </row>
    <row r="31" spans="2:17">
      <c r="B31" s="3">
        <f>'G. MGMA Specialty List'!A29</f>
        <v>24</v>
      </c>
      <c r="C31" s="3" t="str">
        <f>'G. MGMA Specialty List'!B29</f>
        <v>PC</v>
      </c>
      <c r="D31" s="74" t="str">
        <f>'G. MGMA Specialty List'!D29</f>
        <v>Geriatrics</v>
      </c>
      <c r="E31" s="115"/>
      <c r="F31" s="115"/>
      <c r="G31" s="115"/>
      <c r="H31" s="115"/>
      <c r="I31" s="115"/>
      <c r="J31" s="115"/>
      <c r="K31" s="115"/>
      <c r="L31" s="115"/>
      <c r="M31" s="161">
        <f t="shared" si="0"/>
        <v>0</v>
      </c>
      <c r="N31" s="161">
        <f t="shared" si="1"/>
        <v>0</v>
      </c>
      <c r="O31" s="244"/>
      <c r="P31" s="244"/>
      <c r="Q31" s="245"/>
    </row>
    <row r="32" spans="2:17">
      <c r="B32" s="3">
        <f>'G. MGMA Specialty List'!A30</f>
        <v>25</v>
      </c>
      <c r="C32" s="3" t="str">
        <f>'G. MGMA Specialty List'!B30</f>
        <v>NS</v>
      </c>
      <c r="D32" s="74" t="str">
        <f>'G. MGMA Specialty List'!D30</f>
        <v>Hematology/Oncology</v>
      </c>
      <c r="E32" s="115"/>
      <c r="F32" s="115"/>
      <c r="G32" s="115"/>
      <c r="H32" s="115"/>
      <c r="I32" s="115"/>
      <c r="J32" s="115"/>
      <c r="K32" s="115"/>
      <c r="L32" s="115"/>
      <c r="M32" s="161">
        <f t="shared" si="0"/>
        <v>0</v>
      </c>
      <c r="N32" s="161">
        <f t="shared" si="1"/>
        <v>0</v>
      </c>
      <c r="O32" s="244"/>
      <c r="P32" s="244"/>
      <c r="Q32" s="245"/>
    </row>
    <row r="33" spans="2:17">
      <c r="B33" s="3">
        <f>'G. MGMA Specialty List'!A31</f>
        <v>26</v>
      </c>
      <c r="C33" s="3" t="str">
        <f>'G. MGMA Specialty List'!B31</f>
        <v>NS</v>
      </c>
      <c r="D33" s="74" t="str">
        <f>'G. MGMA Specialty List'!D31</f>
        <v>Hematology/Oncology: Oncology (Only)</v>
      </c>
      <c r="E33" s="115"/>
      <c r="F33" s="115"/>
      <c r="G33" s="115"/>
      <c r="H33" s="115"/>
      <c r="I33" s="115"/>
      <c r="J33" s="115"/>
      <c r="K33" s="115"/>
      <c r="L33" s="115"/>
      <c r="M33" s="161">
        <f t="shared" si="0"/>
        <v>0</v>
      </c>
      <c r="N33" s="161">
        <f t="shared" si="1"/>
        <v>0</v>
      </c>
      <c r="O33" s="244"/>
      <c r="P33" s="244"/>
      <c r="Q33" s="245"/>
    </row>
    <row r="34" spans="2:17">
      <c r="B34" s="3">
        <f>'G. MGMA Specialty List'!A32</f>
        <v>27</v>
      </c>
      <c r="C34" s="3" t="str">
        <f>'G. MGMA Specialty List'!B32</f>
        <v>PC</v>
      </c>
      <c r="D34" s="74" t="str">
        <f>'G. MGMA Specialty List'!D32</f>
        <v>Hospice/Palliative Care</v>
      </c>
      <c r="E34" s="115"/>
      <c r="F34" s="115"/>
      <c r="G34" s="115"/>
      <c r="H34" s="115"/>
      <c r="I34" s="115"/>
      <c r="J34" s="115"/>
      <c r="K34" s="115"/>
      <c r="L34" s="115"/>
      <c r="M34" s="161">
        <f t="shared" si="0"/>
        <v>0</v>
      </c>
      <c r="N34" s="161">
        <f t="shared" si="1"/>
        <v>0</v>
      </c>
      <c r="O34" s="244"/>
      <c r="P34" s="244"/>
      <c r="Q34" s="245"/>
    </row>
    <row r="35" spans="2:17">
      <c r="B35" s="3">
        <f>'G. MGMA Specialty List'!A33</f>
        <v>28</v>
      </c>
      <c r="C35" s="3" t="str">
        <f>'G. MGMA Specialty List'!B33</f>
        <v>PC</v>
      </c>
      <c r="D35" s="74" t="str">
        <f>'G. MGMA Specialty List'!D33</f>
        <v>Hospitalist: Family Medicine</v>
      </c>
      <c r="E35" s="115"/>
      <c r="F35" s="115"/>
      <c r="G35" s="115"/>
      <c r="H35" s="115"/>
      <c r="I35" s="115"/>
      <c r="J35" s="115"/>
      <c r="K35" s="115"/>
      <c r="L35" s="115"/>
      <c r="M35" s="161">
        <f t="shared" si="0"/>
        <v>0</v>
      </c>
      <c r="N35" s="161">
        <f t="shared" si="1"/>
        <v>0</v>
      </c>
      <c r="O35" s="244"/>
      <c r="P35" s="244"/>
      <c r="Q35" s="245"/>
    </row>
    <row r="36" spans="2:17">
      <c r="B36" s="3">
        <f>'G. MGMA Specialty List'!A34</f>
        <v>29</v>
      </c>
      <c r="C36" s="3" t="str">
        <f>'G. MGMA Specialty List'!B34</f>
        <v>PC</v>
      </c>
      <c r="D36" s="74" t="str">
        <f>'G. MGMA Specialty List'!D34</f>
        <v>Hospitalist: Internal Medicine</v>
      </c>
      <c r="E36" s="115"/>
      <c r="F36" s="115"/>
      <c r="G36" s="115"/>
      <c r="H36" s="115"/>
      <c r="I36" s="115"/>
      <c r="J36" s="115"/>
      <c r="K36" s="115"/>
      <c r="L36" s="115"/>
      <c r="M36" s="161">
        <f t="shared" si="0"/>
        <v>0</v>
      </c>
      <c r="N36" s="161">
        <f t="shared" si="1"/>
        <v>0</v>
      </c>
      <c r="O36" s="244"/>
      <c r="P36" s="244"/>
      <c r="Q36" s="245"/>
    </row>
    <row r="37" spans="2:17">
      <c r="B37" s="3">
        <f>'G. MGMA Specialty List'!A35</f>
        <v>30</v>
      </c>
      <c r="C37" s="3" t="str">
        <f>'G. MGMA Specialty List'!B35</f>
        <v>PC</v>
      </c>
      <c r="D37" s="74" t="str">
        <f>'G. MGMA Specialty List'!D35</f>
        <v>Hospitalist: Nocturnist</v>
      </c>
      <c r="E37" s="115"/>
      <c r="F37" s="115"/>
      <c r="G37" s="115"/>
      <c r="H37" s="115"/>
      <c r="I37" s="115"/>
      <c r="J37" s="115"/>
      <c r="K37" s="115"/>
      <c r="L37" s="115"/>
      <c r="M37" s="161">
        <f t="shared" si="0"/>
        <v>0</v>
      </c>
      <c r="N37" s="161">
        <f t="shared" si="1"/>
        <v>0</v>
      </c>
      <c r="O37" s="244"/>
      <c r="P37" s="244"/>
      <c r="Q37" s="245"/>
    </row>
    <row r="38" spans="2:17">
      <c r="B38" s="3">
        <f>'G. MGMA Specialty List'!A36</f>
        <v>31</v>
      </c>
      <c r="C38" s="3" t="str">
        <f>'G. MGMA Specialty List'!B36</f>
        <v>PC</v>
      </c>
      <c r="D38" s="74" t="str">
        <f>'G. MGMA Specialty List'!D36</f>
        <v>Hospitalist: OB/GYN</v>
      </c>
      <c r="E38" s="115"/>
      <c r="F38" s="115"/>
      <c r="G38" s="115"/>
      <c r="H38" s="115"/>
      <c r="I38" s="115"/>
      <c r="J38" s="115"/>
      <c r="K38" s="115"/>
      <c r="L38" s="115"/>
      <c r="M38" s="161">
        <f t="shared" si="0"/>
        <v>0</v>
      </c>
      <c r="N38" s="161">
        <f t="shared" si="1"/>
        <v>0</v>
      </c>
      <c r="O38" s="244"/>
      <c r="P38" s="244"/>
      <c r="Q38" s="245"/>
    </row>
    <row r="39" spans="2:17">
      <c r="B39" s="3">
        <f>'G. MGMA Specialty List'!A37</f>
        <v>32</v>
      </c>
      <c r="C39" s="3" t="str">
        <f>'G. MGMA Specialty List'!B37</f>
        <v>NS</v>
      </c>
      <c r="D39" s="74" t="str">
        <f>'G. MGMA Specialty List'!D37</f>
        <v>Hyperbaric Medicine/Wound Care</v>
      </c>
      <c r="E39" s="115"/>
      <c r="F39" s="115"/>
      <c r="G39" s="115"/>
      <c r="H39" s="115"/>
      <c r="I39" s="115"/>
      <c r="J39" s="115"/>
      <c r="K39" s="115"/>
      <c r="L39" s="115"/>
      <c r="M39" s="161">
        <f t="shared" si="0"/>
        <v>0</v>
      </c>
      <c r="N39" s="161">
        <f t="shared" si="1"/>
        <v>0</v>
      </c>
      <c r="O39" s="244"/>
      <c r="P39" s="244"/>
      <c r="Q39" s="245"/>
    </row>
    <row r="40" spans="2:17">
      <c r="B40" s="3">
        <f>'G. MGMA Specialty List'!A38</f>
        <v>33</v>
      </c>
      <c r="C40" s="3" t="str">
        <f>'G. MGMA Specialty List'!B38</f>
        <v>NS</v>
      </c>
      <c r="D40" s="74" t="str">
        <f>'G. MGMA Specialty List'!D38</f>
        <v>Infectious Disease</v>
      </c>
      <c r="E40" s="115"/>
      <c r="F40" s="115"/>
      <c r="G40" s="115"/>
      <c r="H40" s="115"/>
      <c r="I40" s="115"/>
      <c r="J40" s="115"/>
      <c r="K40" s="115"/>
      <c r="L40" s="115"/>
      <c r="M40" s="161">
        <f t="shared" si="0"/>
        <v>0</v>
      </c>
      <c r="N40" s="161">
        <f t="shared" si="1"/>
        <v>0</v>
      </c>
      <c r="O40" s="244"/>
      <c r="P40" s="244"/>
      <c r="Q40" s="245"/>
    </row>
    <row r="41" spans="2:17">
      <c r="B41" s="3">
        <f>'G. MGMA Specialty List'!A39</f>
        <v>34</v>
      </c>
      <c r="C41" s="3" t="str">
        <f>'G. MGMA Specialty List'!B39</f>
        <v>PC</v>
      </c>
      <c r="D41" s="74" t="str">
        <f>'G. MGMA Specialty List'!D39</f>
        <v>Internal Medicine: Ambulatory Only (No Inpatient Work)</v>
      </c>
      <c r="E41" s="115"/>
      <c r="F41" s="115"/>
      <c r="G41" s="115"/>
      <c r="H41" s="115"/>
      <c r="I41" s="115"/>
      <c r="J41" s="115"/>
      <c r="K41" s="115"/>
      <c r="L41" s="115"/>
      <c r="M41" s="161">
        <f t="shared" si="0"/>
        <v>0</v>
      </c>
      <c r="N41" s="161">
        <f t="shared" si="1"/>
        <v>0</v>
      </c>
      <c r="O41" s="244"/>
      <c r="P41" s="244"/>
      <c r="Q41" s="245"/>
    </row>
    <row r="42" spans="2:17">
      <c r="B42" s="3">
        <f>'G. MGMA Specialty List'!A40</f>
        <v>35</v>
      </c>
      <c r="C42" s="3" t="str">
        <f>'G. MGMA Specialty List'!B40</f>
        <v>PC</v>
      </c>
      <c r="D42" s="74" t="str">
        <f>'G. MGMA Specialty List'!D40</f>
        <v>Internal Medicine: General</v>
      </c>
      <c r="E42" s="115"/>
      <c r="F42" s="115"/>
      <c r="G42" s="115"/>
      <c r="H42" s="115"/>
      <c r="I42" s="115"/>
      <c r="J42" s="115"/>
      <c r="K42" s="115"/>
      <c r="L42" s="115"/>
      <c r="M42" s="161">
        <f t="shared" si="0"/>
        <v>0</v>
      </c>
      <c r="N42" s="161">
        <f t="shared" si="1"/>
        <v>0</v>
      </c>
      <c r="O42" s="244"/>
      <c r="P42" s="244"/>
      <c r="Q42" s="245"/>
    </row>
    <row r="43" spans="2:17">
      <c r="B43" s="3">
        <f>'G. MGMA Specialty List'!A41</f>
        <v>36</v>
      </c>
      <c r="C43" s="3" t="str">
        <f>'G. MGMA Specialty List'!B41</f>
        <v>NS</v>
      </c>
      <c r="D43" s="74" t="str">
        <f>'G. MGMA Specialty List'!D41</f>
        <v>Nephrology</v>
      </c>
      <c r="E43" s="115"/>
      <c r="F43" s="115"/>
      <c r="G43" s="115"/>
      <c r="H43" s="115"/>
      <c r="I43" s="115"/>
      <c r="J43" s="115"/>
      <c r="K43" s="115"/>
      <c r="L43" s="115"/>
      <c r="M43" s="161">
        <f t="shared" si="0"/>
        <v>0</v>
      </c>
      <c r="N43" s="161">
        <f t="shared" si="1"/>
        <v>0</v>
      </c>
      <c r="O43" s="244"/>
      <c r="P43" s="244"/>
      <c r="Q43" s="245"/>
    </row>
    <row r="44" spans="2:17">
      <c r="B44" s="3">
        <f>'G. MGMA Specialty List'!A42</f>
        <v>37</v>
      </c>
      <c r="C44" s="3" t="str">
        <f>'G. MGMA Specialty List'!B42</f>
        <v>NS</v>
      </c>
      <c r="D44" s="74" t="str">
        <f>'G. MGMA Specialty List'!D42</f>
        <v>Neurology</v>
      </c>
      <c r="E44" s="115"/>
      <c r="F44" s="115"/>
      <c r="G44" s="115"/>
      <c r="H44" s="115"/>
      <c r="I44" s="115"/>
      <c r="J44" s="115"/>
      <c r="K44" s="115"/>
      <c r="L44" s="115"/>
      <c r="M44" s="161">
        <f t="shared" si="0"/>
        <v>0</v>
      </c>
      <c r="N44" s="161">
        <f t="shared" si="1"/>
        <v>0</v>
      </c>
      <c r="O44" s="244"/>
      <c r="P44" s="244"/>
      <c r="Q44" s="245"/>
    </row>
    <row r="45" spans="2:17">
      <c r="B45" s="3">
        <f>'G. MGMA Specialty List'!A43</f>
        <v>38</v>
      </c>
      <c r="C45" s="3" t="str">
        <f>'G. MGMA Specialty List'!B43</f>
        <v>NS</v>
      </c>
      <c r="D45" s="74" t="str">
        <f>'G. MGMA Specialty List'!D43</f>
        <v>Neurology: Epilepsy/EEG</v>
      </c>
      <c r="E45" s="115"/>
      <c r="F45" s="115"/>
      <c r="G45" s="115"/>
      <c r="H45" s="115"/>
      <c r="I45" s="115"/>
      <c r="J45" s="115"/>
      <c r="K45" s="115"/>
      <c r="L45" s="115"/>
      <c r="M45" s="161">
        <f t="shared" si="0"/>
        <v>0</v>
      </c>
      <c r="N45" s="161">
        <f t="shared" si="1"/>
        <v>0</v>
      </c>
      <c r="O45" s="244"/>
      <c r="P45" s="244"/>
      <c r="Q45" s="245"/>
    </row>
    <row r="46" spans="2:17">
      <c r="B46" s="3">
        <f>'G. MGMA Specialty List'!A44</f>
        <v>39</v>
      </c>
      <c r="C46" s="3" t="str">
        <f>'G. MGMA Specialty List'!B44</f>
        <v>NS</v>
      </c>
      <c r="D46" s="74" t="str">
        <f>'G. MGMA Specialty List'!D44</f>
        <v>Neurology: Neuromuscular</v>
      </c>
      <c r="E46" s="115"/>
      <c r="F46" s="115"/>
      <c r="G46" s="115"/>
      <c r="H46" s="115"/>
      <c r="I46" s="115"/>
      <c r="J46" s="115"/>
      <c r="K46" s="115"/>
      <c r="L46" s="115"/>
      <c r="M46" s="161">
        <f t="shared" si="0"/>
        <v>0</v>
      </c>
      <c r="N46" s="161">
        <f t="shared" si="1"/>
        <v>0</v>
      </c>
      <c r="O46" s="244"/>
      <c r="P46" s="244"/>
      <c r="Q46" s="245"/>
    </row>
    <row r="47" spans="2:17">
      <c r="B47" s="3">
        <f>'G. MGMA Specialty List'!A45</f>
        <v>40</v>
      </c>
      <c r="C47" s="3" t="str">
        <f>'G. MGMA Specialty List'!B45</f>
        <v>NS</v>
      </c>
      <c r="D47" s="74" t="str">
        <f>'G. MGMA Specialty List'!D45</f>
        <v>Neurology: Stroke Medicine</v>
      </c>
      <c r="E47" s="115"/>
      <c r="F47" s="115"/>
      <c r="G47" s="115"/>
      <c r="H47" s="115"/>
      <c r="I47" s="115"/>
      <c r="J47" s="115"/>
      <c r="K47" s="115"/>
      <c r="L47" s="115"/>
      <c r="M47" s="161">
        <f t="shared" si="0"/>
        <v>0</v>
      </c>
      <c r="N47" s="161">
        <f t="shared" si="1"/>
        <v>0</v>
      </c>
      <c r="O47" s="244"/>
      <c r="P47" s="244"/>
      <c r="Q47" s="245"/>
    </row>
    <row r="48" spans="2:17">
      <c r="B48" s="3">
        <f>'G. MGMA Specialty List'!A46</f>
        <v>41</v>
      </c>
      <c r="C48" s="3" t="str">
        <f>'G. MGMA Specialty List'!B46</f>
        <v>NS</v>
      </c>
      <c r="D48" s="74" t="str">
        <f>'G. MGMA Specialty List'!D46</f>
        <v>OB/GYN: Gynecological Oncology</v>
      </c>
      <c r="E48" s="115"/>
      <c r="F48" s="115"/>
      <c r="G48" s="115"/>
      <c r="H48" s="115"/>
      <c r="I48" s="115"/>
      <c r="J48" s="115"/>
      <c r="K48" s="115"/>
      <c r="L48" s="115"/>
      <c r="M48" s="161">
        <f t="shared" si="0"/>
        <v>0</v>
      </c>
      <c r="N48" s="161">
        <f t="shared" si="1"/>
        <v>0</v>
      </c>
      <c r="O48" s="244"/>
      <c r="P48" s="244"/>
      <c r="Q48" s="245"/>
    </row>
    <row r="49" spans="2:17">
      <c r="B49" s="3">
        <f>'G. MGMA Specialty List'!A47</f>
        <v>42</v>
      </c>
      <c r="C49" s="3" t="str">
        <f>'G. MGMA Specialty List'!B47</f>
        <v>PC</v>
      </c>
      <c r="D49" s="74" t="str">
        <f>'G. MGMA Specialty List'!D47</f>
        <v>OB/GYN: Gynecology (Only)</v>
      </c>
      <c r="E49" s="115"/>
      <c r="F49" s="115"/>
      <c r="G49" s="115"/>
      <c r="H49" s="115"/>
      <c r="I49" s="115"/>
      <c r="J49" s="115"/>
      <c r="K49" s="115"/>
      <c r="L49" s="115"/>
      <c r="M49" s="161">
        <f t="shared" si="0"/>
        <v>0</v>
      </c>
      <c r="N49" s="161">
        <f t="shared" si="1"/>
        <v>0</v>
      </c>
      <c r="O49" s="244"/>
      <c r="P49" s="244"/>
      <c r="Q49" s="245"/>
    </row>
    <row r="50" spans="2:17">
      <c r="B50" s="3">
        <f>'G. MGMA Specialty List'!A48</f>
        <v>43</v>
      </c>
      <c r="C50" s="3" t="str">
        <f>'G. MGMA Specialty List'!B48</f>
        <v>NS</v>
      </c>
      <c r="D50" s="74" t="str">
        <f>'G. MGMA Specialty List'!D48</f>
        <v>OB/GYN: Maternal and Fetal Medicine</v>
      </c>
      <c r="E50" s="115"/>
      <c r="F50" s="115"/>
      <c r="G50" s="115"/>
      <c r="H50" s="115"/>
      <c r="I50" s="115"/>
      <c r="J50" s="115"/>
      <c r="K50" s="115"/>
      <c r="L50" s="115"/>
      <c r="M50" s="161">
        <f t="shared" si="0"/>
        <v>0</v>
      </c>
      <c r="N50" s="161">
        <f t="shared" si="1"/>
        <v>0</v>
      </c>
      <c r="O50" s="244"/>
      <c r="P50" s="244"/>
      <c r="Q50" s="245"/>
    </row>
    <row r="51" spans="2:17">
      <c r="B51" s="3">
        <f>'G. MGMA Specialty List'!A49</f>
        <v>44</v>
      </c>
      <c r="C51" s="3" t="str">
        <f>'G. MGMA Specialty List'!B49</f>
        <v>NS</v>
      </c>
      <c r="D51" s="74" t="str">
        <f>'G. MGMA Specialty List'!D49</f>
        <v>OB/GYN: Reproductive Endocrinology</v>
      </c>
      <c r="E51" s="115"/>
      <c r="F51" s="115"/>
      <c r="G51" s="115"/>
      <c r="H51" s="115"/>
      <c r="I51" s="115"/>
      <c r="J51" s="115"/>
      <c r="K51" s="115"/>
      <c r="L51" s="115"/>
      <c r="M51" s="161">
        <f t="shared" si="0"/>
        <v>0</v>
      </c>
      <c r="N51" s="161">
        <f t="shared" si="1"/>
        <v>0</v>
      </c>
      <c r="O51" s="244"/>
      <c r="P51" s="244"/>
      <c r="Q51" s="245"/>
    </row>
    <row r="52" spans="2:17">
      <c r="B52" s="3">
        <f>'G. MGMA Specialty List'!A50</f>
        <v>45</v>
      </c>
      <c r="C52" s="3" t="str">
        <f>'G. MGMA Specialty List'!B50</f>
        <v>NS</v>
      </c>
      <c r="D52" s="74" t="str">
        <f>'G. MGMA Specialty List'!D50</f>
        <v>OB/GYN: Urogynecology</v>
      </c>
      <c r="E52" s="115"/>
      <c r="F52" s="115"/>
      <c r="G52" s="115"/>
      <c r="H52" s="115"/>
      <c r="I52" s="115"/>
      <c r="J52" s="115"/>
      <c r="K52" s="115"/>
      <c r="L52" s="115"/>
      <c r="M52" s="161">
        <f t="shared" si="0"/>
        <v>0</v>
      </c>
      <c r="N52" s="161">
        <f t="shared" si="1"/>
        <v>0</v>
      </c>
      <c r="O52" s="244"/>
      <c r="P52" s="244"/>
      <c r="Q52" s="245"/>
    </row>
    <row r="53" spans="2:17">
      <c r="B53" s="3">
        <f>'G. MGMA Specialty List'!A51</f>
        <v>46</v>
      </c>
      <c r="C53" s="3" t="str">
        <f>'G. MGMA Specialty List'!B51</f>
        <v>PC</v>
      </c>
      <c r="D53" s="74" t="str">
        <f>'G. MGMA Specialty List'!D51</f>
        <v>Obstetrics/Gynecology: General</v>
      </c>
      <c r="E53" s="115"/>
      <c r="F53" s="115"/>
      <c r="G53" s="115"/>
      <c r="H53" s="115"/>
      <c r="I53" s="115"/>
      <c r="J53" s="115"/>
      <c r="K53" s="115"/>
      <c r="L53" s="115"/>
      <c r="M53" s="161">
        <f t="shared" si="0"/>
        <v>0</v>
      </c>
      <c r="N53" s="161">
        <f t="shared" si="1"/>
        <v>0</v>
      </c>
      <c r="O53" s="244"/>
      <c r="P53" s="244"/>
      <c r="Q53" s="245"/>
    </row>
    <row r="54" spans="2:17">
      <c r="B54" s="3">
        <f>'G. MGMA Specialty List'!A52</f>
        <v>47</v>
      </c>
      <c r="C54" s="3" t="str">
        <f>'G. MGMA Specialty List'!B52</f>
        <v>NS</v>
      </c>
      <c r="D54" s="74" t="str">
        <f>'G. MGMA Specialty List'!D52</f>
        <v>Occupational Medicine</v>
      </c>
      <c r="E54" s="115"/>
      <c r="F54" s="115"/>
      <c r="G54" s="115"/>
      <c r="H54" s="115"/>
      <c r="I54" s="115"/>
      <c r="J54" s="115"/>
      <c r="K54" s="115"/>
      <c r="L54" s="115"/>
      <c r="M54" s="161">
        <f t="shared" si="0"/>
        <v>0</v>
      </c>
      <c r="N54" s="161">
        <f t="shared" si="1"/>
        <v>0</v>
      </c>
      <c r="O54" s="244"/>
      <c r="P54" s="244"/>
      <c r="Q54" s="245"/>
    </row>
    <row r="55" spans="2:17">
      <c r="B55" s="3">
        <f>'G. MGMA Specialty List'!A53</f>
        <v>48</v>
      </c>
      <c r="C55" s="3" t="str">
        <f>'G. MGMA Specialty List'!B53</f>
        <v>SS</v>
      </c>
      <c r="D55" s="74" t="str">
        <f>'G. MGMA Specialty List'!D53</f>
        <v>Ophthalmology</v>
      </c>
      <c r="E55" s="115"/>
      <c r="F55" s="115"/>
      <c r="G55" s="115"/>
      <c r="H55" s="115"/>
      <c r="I55" s="115"/>
      <c r="J55" s="115"/>
      <c r="K55" s="115"/>
      <c r="L55" s="115"/>
      <c r="M55" s="161">
        <f t="shared" si="0"/>
        <v>0</v>
      </c>
      <c r="N55" s="161">
        <f t="shared" si="1"/>
        <v>0</v>
      </c>
      <c r="O55" s="244"/>
      <c r="P55" s="244"/>
      <c r="Q55" s="245"/>
    </row>
    <row r="56" spans="2:17">
      <c r="B56" s="3">
        <f>'G. MGMA Specialty List'!A54</f>
        <v>49</v>
      </c>
      <c r="C56" s="3" t="str">
        <f>'G. MGMA Specialty List'!B54</f>
        <v>SS</v>
      </c>
      <c r="D56" s="74" t="str">
        <f>'G. MGMA Specialty List'!D54</f>
        <v>Ophthalmology: Corneal and Refractive Surgery</v>
      </c>
      <c r="E56" s="115"/>
      <c r="F56" s="115"/>
      <c r="G56" s="115"/>
      <c r="H56" s="115"/>
      <c r="I56" s="115"/>
      <c r="J56" s="115"/>
      <c r="K56" s="115"/>
      <c r="L56" s="115"/>
      <c r="M56" s="161">
        <f t="shared" si="0"/>
        <v>0</v>
      </c>
      <c r="N56" s="161">
        <f t="shared" si="1"/>
        <v>0</v>
      </c>
      <c r="O56" s="244"/>
      <c r="P56" s="244"/>
      <c r="Q56" s="245"/>
    </row>
    <row r="57" spans="2:17">
      <c r="B57" s="3">
        <f>'G. MGMA Specialty List'!A55</f>
        <v>50</v>
      </c>
      <c r="C57" s="3" t="str">
        <f>'G. MGMA Specialty List'!B55</f>
        <v>SS</v>
      </c>
      <c r="D57" s="74" t="str">
        <f>'G. MGMA Specialty List'!D55</f>
        <v>Ophthalmology: Glaucoma</v>
      </c>
      <c r="E57" s="115"/>
      <c r="F57" s="115"/>
      <c r="G57" s="115"/>
      <c r="H57" s="115"/>
      <c r="I57" s="115"/>
      <c r="J57" s="115"/>
      <c r="K57" s="115"/>
      <c r="L57" s="115"/>
      <c r="M57" s="161">
        <f t="shared" si="0"/>
        <v>0</v>
      </c>
      <c r="N57" s="161">
        <f t="shared" si="1"/>
        <v>0</v>
      </c>
      <c r="O57" s="244"/>
      <c r="P57" s="244"/>
      <c r="Q57" s="245"/>
    </row>
    <row r="58" spans="2:17">
      <c r="B58" s="3">
        <f>'G. MGMA Specialty List'!A56</f>
        <v>51</v>
      </c>
      <c r="C58" s="3" t="str">
        <f>'G. MGMA Specialty List'!B56</f>
        <v>SS</v>
      </c>
      <c r="D58" s="74" t="str">
        <f>'G. MGMA Specialty List'!D56</f>
        <v>Ophthalmology: Neurology</v>
      </c>
      <c r="E58" s="115"/>
      <c r="F58" s="115"/>
      <c r="G58" s="115"/>
      <c r="H58" s="115"/>
      <c r="I58" s="115"/>
      <c r="J58" s="115"/>
      <c r="K58" s="115"/>
      <c r="L58" s="115"/>
      <c r="M58" s="161">
        <f t="shared" si="0"/>
        <v>0</v>
      </c>
      <c r="N58" s="161">
        <f t="shared" si="1"/>
        <v>0</v>
      </c>
      <c r="O58" s="244"/>
      <c r="P58" s="244"/>
      <c r="Q58" s="245"/>
    </row>
    <row r="59" spans="2:17">
      <c r="B59" s="3">
        <f>'G. MGMA Specialty List'!A57</f>
        <v>52</v>
      </c>
      <c r="C59" s="3" t="str">
        <f>'G. MGMA Specialty List'!B57</f>
        <v>SS</v>
      </c>
      <c r="D59" s="74" t="str">
        <f>'G. MGMA Specialty List'!D57</f>
        <v>Ophthalmology: Oculoplastic and Reconstructive Surgery</v>
      </c>
      <c r="E59" s="115"/>
      <c r="F59" s="115"/>
      <c r="G59" s="115"/>
      <c r="H59" s="115"/>
      <c r="I59" s="115"/>
      <c r="J59" s="115"/>
      <c r="K59" s="115"/>
      <c r="L59" s="115"/>
      <c r="M59" s="161">
        <f t="shared" si="0"/>
        <v>0</v>
      </c>
      <c r="N59" s="161">
        <f t="shared" si="1"/>
        <v>0</v>
      </c>
      <c r="O59" s="244"/>
      <c r="P59" s="244"/>
      <c r="Q59" s="245"/>
    </row>
    <row r="60" spans="2:17">
      <c r="B60" s="3">
        <f>'G. MGMA Specialty List'!A58</f>
        <v>53</v>
      </c>
      <c r="C60" s="3" t="str">
        <f>'G. MGMA Specialty List'!B58</f>
        <v>SS</v>
      </c>
      <c r="D60" s="74" t="str">
        <f>'G. MGMA Specialty List'!D58</f>
        <v>Ophthalmology: Retina</v>
      </c>
      <c r="E60" s="115"/>
      <c r="F60" s="115"/>
      <c r="G60" s="115"/>
      <c r="H60" s="115"/>
      <c r="I60" s="115"/>
      <c r="J60" s="115"/>
      <c r="K60" s="115"/>
      <c r="L60" s="115"/>
      <c r="M60" s="161">
        <f t="shared" si="0"/>
        <v>0</v>
      </c>
      <c r="N60" s="161">
        <f t="shared" si="1"/>
        <v>0</v>
      </c>
      <c r="O60" s="244"/>
      <c r="P60" s="244"/>
      <c r="Q60" s="245"/>
    </row>
    <row r="61" spans="2:17">
      <c r="B61" s="3">
        <f>'G. MGMA Specialty List'!A59</f>
        <v>54</v>
      </c>
      <c r="C61" s="3" t="str">
        <f>'G. MGMA Specialty List'!B59</f>
        <v>NS</v>
      </c>
      <c r="D61" s="74" t="str">
        <f>'G. MGMA Specialty List'!D59</f>
        <v>Orthopedic (Nonsurgical)</v>
      </c>
      <c r="E61" s="115"/>
      <c r="F61" s="115"/>
      <c r="G61" s="115"/>
      <c r="H61" s="115"/>
      <c r="I61" s="115"/>
      <c r="J61" s="115"/>
      <c r="K61" s="115"/>
      <c r="L61" s="115"/>
      <c r="M61" s="161">
        <f t="shared" si="0"/>
        <v>0</v>
      </c>
      <c r="N61" s="161">
        <f t="shared" si="1"/>
        <v>0</v>
      </c>
      <c r="O61" s="244"/>
      <c r="P61" s="244"/>
      <c r="Q61" s="245"/>
    </row>
    <row r="62" spans="2:17">
      <c r="B62" s="3">
        <f>'G. MGMA Specialty List'!A60</f>
        <v>55</v>
      </c>
      <c r="C62" s="3" t="str">
        <f>'G. MGMA Specialty List'!B60</f>
        <v>SS</v>
      </c>
      <c r="D62" s="74" t="str">
        <f>'G. MGMA Specialty List'!D60</f>
        <v>Orthopedic Surgery: Foot and Ankle</v>
      </c>
      <c r="E62" s="115"/>
      <c r="F62" s="115"/>
      <c r="G62" s="115"/>
      <c r="H62" s="115"/>
      <c r="I62" s="115"/>
      <c r="J62" s="115"/>
      <c r="K62" s="115"/>
      <c r="L62" s="115"/>
      <c r="M62" s="161">
        <f t="shared" si="0"/>
        <v>0</v>
      </c>
      <c r="N62" s="161">
        <f t="shared" si="1"/>
        <v>0</v>
      </c>
      <c r="O62" s="244"/>
      <c r="P62" s="244"/>
      <c r="Q62" s="245"/>
    </row>
    <row r="63" spans="2:17">
      <c r="B63" s="3">
        <f>'G. MGMA Specialty List'!A61</f>
        <v>56</v>
      </c>
      <c r="C63" s="3" t="str">
        <f>'G. MGMA Specialty List'!B61</f>
        <v>SS</v>
      </c>
      <c r="D63" s="74" t="str">
        <f>'G. MGMA Specialty List'!D61</f>
        <v>Orthopedic Surgery: General</v>
      </c>
      <c r="E63" s="115"/>
      <c r="F63" s="115"/>
      <c r="G63" s="115"/>
      <c r="H63" s="115"/>
      <c r="I63" s="115"/>
      <c r="J63" s="115"/>
      <c r="K63" s="115"/>
      <c r="L63" s="115"/>
      <c r="M63" s="161">
        <f t="shared" si="0"/>
        <v>0</v>
      </c>
      <c r="N63" s="161">
        <f t="shared" si="1"/>
        <v>0</v>
      </c>
      <c r="O63" s="244"/>
      <c r="P63" s="244"/>
      <c r="Q63" s="245"/>
    </row>
    <row r="64" spans="2:17">
      <c r="B64" s="3">
        <f>'G. MGMA Specialty List'!A62</f>
        <v>57</v>
      </c>
      <c r="C64" s="3" t="str">
        <f>'G. MGMA Specialty List'!B62</f>
        <v>SS</v>
      </c>
      <c r="D64" s="74" t="str">
        <f>'G. MGMA Specialty List'!D62</f>
        <v>Orthopedic Surgery: Hand</v>
      </c>
      <c r="E64" s="115"/>
      <c r="F64" s="115"/>
      <c r="G64" s="115"/>
      <c r="H64" s="115"/>
      <c r="I64" s="115"/>
      <c r="J64" s="115"/>
      <c r="K64" s="115"/>
      <c r="L64" s="115"/>
      <c r="M64" s="161">
        <f t="shared" si="0"/>
        <v>0</v>
      </c>
      <c r="N64" s="161">
        <f t="shared" si="1"/>
        <v>0</v>
      </c>
      <c r="O64" s="244"/>
      <c r="P64" s="244"/>
      <c r="Q64" s="245"/>
    </row>
    <row r="65" spans="2:17">
      <c r="B65" s="3">
        <f>'G. MGMA Specialty List'!A63</f>
        <v>58</v>
      </c>
      <c r="C65" s="3" t="str">
        <f>'G. MGMA Specialty List'!B63</f>
        <v>SS</v>
      </c>
      <c r="D65" s="74" t="str">
        <f>'G. MGMA Specialty List'!D63</f>
        <v>Orthopedic Surgery: Hip and Joint</v>
      </c>
      <c r="E65" s="115"/>
      <c r="F65" s="115"/>
      <c r="G65" s="115"/>
      <c r="H65" s="115"/>
      <c r="I65" s="115"/>
      <c r="J65" s="115"/>
      <c r="K65" s="115"/>
      <c r="L65" s="115"/>
      <c r="M65" s="161">
        <f t="shared" si="0"/>
        <v>0</v>
      </c>
      <c r="N65" s="161">
        <f t="shared" si="1"/>
        <v>0</v>
      </c>
      <c r="O65" s="244"/>
      <c r="P65" s="244"/>
      <c r="Q65" s="245"/>
    </row>
    <row r="66" spans="2:17">
      <c r="B66" s="3">
        <f>'G. MGMA Specialty List'!A64</f>
        <v>59</v>
      </c>
      <c r="C66" s="3" t="str">
        <f>'G. MGMA Specialty List'!B64</f>
        <v>SS</v>
      </c>
      <c r="D66" s="74" t="str">
        <f>'G. MGMA Specialty List'!D64</f>
        <v>Orthopedic Surgery: Oncology</v>
      </c>
      <c r="E66" s="115"/>
      <c r="F66" s="115"/>
      <c r="G66" s="115"/>
      <c r="H66" s="115"/>
      <c r="I66" s="115"/>
      <c r="J66" s="115"/>
      <c r="K66" s="115"/>
      <c r="L66" s="115"/>
      <c r="M66" s="161">
        <f t="shared" si="0"/>
        <v>0</v>
      </c>
      <c r="N66" s="161">
        <f t="shared" si="1"/>
        <v>0</v>
      </c>
      <c r="O66" s="244"/>
      <c r="P66" s="244"/>
      <c r="Q66" s="245"/>
    </row>
    <row r="67" spans="2:17">
      <c r="B67" s="3">
        <f>'G. MGMA Specialty List'!A65</f>
        <v>60</v>
      </c>
      <c r="C67" s="3" t="str">
        <f>'G. MGMA Specialty List'!B65</f>
        <v>SS</v>
      </c>
      <c r="D67" s="74" t="str">
        <f>'G. MGMA Specialty List'!D65</f>
        <v>Orthopedic Surgery: Shoulder/Elbow</v>
      </c>
      <c r="E67" s="115"/>
      <c r="F67" s="115"/>
      <c r="G67" s="115"/>
      <c r="H67" s="115"/>
      <c r="I67" s="115"/>
      <c r="J67" s="115"/>
      <c r="K67" s="115"/>
      <c r="L67" s="115"/>
      <c r="M67" s="161">
        <f t="shared" si="0"/>
        <v>0</v>
      </c>
      <c r="N67" s="161">
        <f t="shared" si="1"/>
        <v>0</v>
      </c>
      <c r="O67" s="244"/>
      <c r="P67" s="244"/>
      <c r="Q67" s="245"/>
    </row>
    <row r="68" spans="2:17">
      <c r="B68" s="3">
        <f>'G. MGMA Specialty List'!A66</f>
        <v>61</v>
      </c>
      <c r="C68" s="3" t="str">
        <f>'G. MGMA Specialty List'!B66</f>
        <v>SS</v>
      </c>
      <c r="D68" s="74" t="str">
        <f>'G. MGMA Specialty List'!D66</f>
        <v>Orthopedic Surgery: Spine</v>
      </c>
      <c r="E68" s="115"/>
      <c r="F68" s="115"/>
      <c r="G68" s="115"/>
      <c r="H68" s="115"/>
      <c r="I68" s="115"/>
      <c r="J68" s="115"/>
      <c r="K68" s="115"/>
      <c r="L68" s="115"/>
      <c r="M68" s="161">
        <f t="shared" si="0"/>
        <v>0</v>
      </c>
      <c r="N68" s="161">
        <f t="shared" si="1"/>
        <v>0</v>
      </c>
      <c r="O68" s="244"/>
      <c r="P68" s="244"/>
      <c r="Q68" s="245"/>
    </row>
    <row r="69" spans="2:17">
      <c r="B69" s="3">
        <f>'G. MGMA Specialty List'!A67</f>
        <v>62</v>
      </c>
      <c r="C69" s="3" t="str">
        <f>'G. MGMA Specialty List'!B67</f>
        <v>SS</v>
      </c>
      <c r="D69" s="74" t="str">
        <f>'G. MGMA Specialty List'!D67</f>
        <v>Orthopedic Surgery: Sports Medicine</v>
      </c>
      <c r="E69" s="115"/>
      <c r="F69" s="115"/>
      <c r="G69" s="115"/>
      <c r="H69" s="115"/>
      <c r="I69" s="115"/>
      <c r="J69" s="115"/>
      <c r="K69" s="115"/>
      <c r="L69" s="115"/>
      <c r="M69" s="161">
        <f t="shared" si="0"/>
        <v>0</v>
      </c>
      <c r="N69" s="161">
        <f t="shared" si="1"/>
        <v>0</v>
      </c>
      <c r="O69" s="244"/>
      <c r="P69" s="244"/>
      <c r="Q69" s="245"/>
    </row>
    <row r="70" spans="2:17">
      <c r="B70" s="3">
        <f>'G. MGMA Specialty List'!A68</f>
        <v>63</v>
      </c>
      <c r="C70" s="3" t="str">
        <f>'G. MGMA Specialty List'!B68</f>
        <v>SS</v>
      </c>
      <c r="D70" s="74" t="str">
        <f>'G. MGMA Specialty List'!D68</f>
        <v>Orthopedic Surgery: Trauma</v>
      </c>
      <c r="E70" s="115"/>
      <c r="F70" s="115"/>
      <c r="G70" s="115"/>
      <c r="H70" s="115"/>
      <c r="I70" s="115"/>
      <c r="J70" s="115"/>
      <c r="K70" s="115"/>
      <c r="L70" s="115"/>
      <c r="M70" s="161">
        <f t="shared" si="0"/>
        <v>0</v>
      </c>
      <c r="N70" s="161">
        <f t="shared" si="1"/>
        <v>0</v>
      </c>
      <c r="O70" s="244"/>
      <c r="P70" s="244"/>
      <c r="Q70" s="245"/>
    </row>
    <row r="71" spans="2:17">
      <c r="B71" s="3">
        <f>'G. MGMA Specialty List'!A69</f>
        <v>64</v>
      </c>
      <c r="C71" s="3" t="str">
        <f>'G. MGMA Specialty List'!B69</f>
        <v>SS</v>
      </c>
      <c r="D71" s="74" t="str">
        <f>'G. MGMA Specialty List'!D69</f>
        <v>Otorhinolaryngology</v>
      </c>
      <c r="E71" s="115"/>
      <c r="F71" s="115"/>
      <c r="G71" s="115"/>
      <c r="H71" s="115"/>
      <c r="I71" s="115"/>
      <c r="J71" s="115"/>
      <c r="K71" s="115"/>
      <c r="L71" s="115"/>
      <c r="M71" s="161">
        <f t="shared" si="0"/>
        <v>0</v>
      </c>
      <c r="N71" s="161">
        <f t="shared" si="1"/>
        <v>0</v>
      </c>
      <c r="O71" s="244"/>
      <c r="P71" s="244"/>
      <c r="Q71" s="245"/>
    </row>
    <row r="72" spans="2:17">
      <c r="B72" s="3">
        <f>'G. MGMA Specialty List'!A70</f>
        <v>65</v>
      </c>
      <c r="C72" s="3" t="str">
        <f>'G. MGMA Specialty List'!B70</f>
        <v>NS</v>
      </c>
      <c r="D72" s="74" t="str">
        <f>'G. MGMA Specialty List'!D70</f>
        <v>Pain Management: Nonanesthesia</v>
      </c>
      <c r="E72" s="115"/>
      <c r="F72" s="115"/>
      <c r="G72" s="115"/>
      <c r="H72" s="115"/>
      <c r="I72" s="115"/>
      <c r="J72" s="115"/>
      <c r="K72" s="115"/>
      <c r="L72" s="115"/>
      <c r="M72" s="161">
        <f t="shared" si="0"/>
        <v>0</v>
      </c>
      <c r="N72" s="161">
        <f t="shared" si="1"/>
        <v>0</v>
      </c>
      <c r="O72" s="244"/>
      <c r="P72" s="244"/>
      <c r="Q72" s="245"/>
    </row>
    <row r="73" spans="2:17">
      <c r="B73" s="3">
        <f>'G. MGMA Specialty List'!A71</f>
        <v>66</v>
      </c>
      <c r="C73" s="3" t="str">
        <f>'G. MGMA Specialty List'!B71</f>
        <v>NS</v>
      </c>
      <c r="D73" s="74" t="str">
        <f>'G. MGMA Specialty List'!D71</f>
        <v>Pathology: Anatomic and Clinical</v>
      </c>
      <c r="E73" s="115"/>
      <c r="F73" s="115"/>
      <c r="G73" s="115"/>
      <c r="H73" s="115"/>
      <c r="I73" s="115"/>
      <c r="J73" s="115"/>
      <c r="K73" s="115"/>
      <c r="L73" s="115"/>
      <c r="M73" s="161">
        <f t="shared" si="0"/>
        <v>0</v>
      </c>
      <c r="N73" s="161">
        <f t="shared" si="1"/>
        <v>0</v>
      </c>
      <c r="O73" s="244"/>
      <c r="P73" s="244"/>
      <c r="Q73" s="245"/>
    </row>
    <row r="74" spans="2:17">
      <c r="B74" s="3">
        <f>'G. MGMA Specialty List'!A72</f>
        <v>67</v>
      </c>
      <c r="C74" s="3" t="str">
        <f>'G. MGMA Specialty List'!B72</f>
        <v>SS</v>
      </c>
      <c r="D74" s="74" t="str">
        <f>'G. MGMA Specialty List'!D72</f>
        <v>Pathology: Surgical</v>
      </c>
      <c r="E74" s="115"/>
      <c r="F74" s="115"/>
      <c r="G74" s="115"/>
      <c r="H74" s="115"/>
      <c r="I74" s="115"/>
      <c r="J74" s="115"/>
      <c r="K74" s="115"/>
      <c r="L74" s="115"/>
      <c r="M74" s="161">
        <f t="shared" si="0"/>
        <v>0</v>
      </c>
      <c r="N74" s="161">
        <f t="shared" si="1"/>
        <v>0</v>
      </c>
      <c r="O74" s="244"/>
      <c r="P74" s="244"/>
      <c r="Q74" s="245"/>
    </row>
    <row r="75" spans="2:17">
      <c r="B75" s="3">
        <f>'G. MGMA Specialty List'!A73</f>
        <v>68</v>
      </c>
      <c r="C75" s="3" t="str">
        <f>'G. MGMA Specialty List'!B73</f>
        <v>PC</v>
      </c>
      <c r="D75" s="74" t="str">
        <f>'G. MGMA Specialty List'!D73</f>
        <v>Pediatrics: Adolescent Medicine</v>
      </c>
      <c r="E75" s="115"/>
      <c r="F75" s="115"/>
      <c r="G75" s="115"/>
      <c r="H75" s="115"/>
      <c r="I75" s="115"/>
      <c r="J75" s="115"/>
      <c r="K75" s="115"/>
      <c r="L75" s="115"/>
      <c r="M75" s="161">
        <f t="shared" si="0"/>
        <v>0</v>
      </c>
      <c r="N75" s="161">
        <f t="shared" si="1"/>
        <v>0</v>
      </c>
      <c r="O75" s="244"/>
      <c r="P75" s="244"/>
      <c r="Q75" s="245"/>
    </row>
    <row r="76" spans="2:17">
      <c r="B76" s="3">
        <f>'G. MGMA Specialty List'!A74</f>
        <v>69</v>
      </c>
      <c r="C76" s="3" t="str">
        <f>'G. MGMA Specialty List'!B74</f>
        <v>NS</v>
      </c>
      <c r="D76" s="74" t="str">
        <f>'G. MGMA Specialty List'!D74</f>
        <v>Pediatric-Nonsurgical Specialist</v>
      </c>
      <c r="E76" s="115"/>
      <c r="F76" s="115"/>
      <c r="G76" s="115"/>
      <c r="H76" s="115"/>
      <c r="I76" s="115"/>
      <c r="J76" s="115"/>
      <c r="K76" s="115"/>
      <c r="L76" s="115"/>
      <c r="M76" s="161">
        <f t="shared" si="0"/>
        <v>0</v>
      </c>
      <c r="N76" s="161">
        <f t="shared" si="1"/>
        <v>0</v>
      </c>
      <c r="O76" s="244"/>
      <c r="P76" s="244"/>
      <c r="Q76" s="245"/>
    </row>
    <row r="77" spans="2:17">
      <c r="B77" s="3">
        <f>'G. MGMA Specialty List'!A75</f>
        <v>70</v>
      </c>
      <c r="C77" s="3" t="str">
        <f>'G. MGMA Specialty List'!B75</f>
        <v>PC</v>
      </c>
      <c r="D77" s="74" t="str">
        <f>'G. MGMA Specialty List'!D75</f>
        <v>Pediatrics: Hospitalist-Internal Medicine &amp; General</v>
      </c>
      <c r="E77" s="115"/>
      <c r="F77" s="115"/>
      <c r="G77" s="115"/>
      <c r="H77" s="115"/>
      <c r="I77" s="115"/>
      <c r="J77" s="115"/>
      <c r="K77" s="115"/>
      <c r="L77" s="115"/>
      <c r="M77" s="161">
        <f t="shared" si="0"/>
        <v>0</v>
      </c>
      <c r="N77" s="161">
        <f t="shared" si="1"/>
        <v>0</v>
      </c>
      <c r="O77" s="244"/>
      <c r="P77" s="244"/>
      <c r="Q77" s="245"/>
    </row>
    <row r="78" spans="2:17">
      <c r="B78" s="3">
        <f>'G. MGMA Specialty List'!A76</f>
        <v>71</v>
      </c>
      <c r="C78" s="3" t="str">
        <f>'G. MGMA Specialty List'!B76</f>
        <v>NS</v>
      </c>
      <c r="D78" s="74" t="str">
        <f>'G. MGMA Specialty List'!D76</f>
        <v>Pediatrics: Neonatal Medicine</v>
      </c>
      <c r="E78" s="115"/>
      <c r="F78" s="115"/>
      <c r="G78" s="115"/>
      <c r="H78" s="115"/>
      <c r="I78" s="115"/>
      <c r="J78" s="115"/>
      <c r="K78" s="115"/>
      <c r="L78" s="115"/>
      <c r="M78" s="161">
        <f t="shared" si="0"/>
        <v>0</v>
      </c>
      <c r="N78" s="161">
        <f t="shared" si="1"/>
        <v>0</v>
      </c>
      <c r="O78" s="244"/>
      <c r="P78" s="244"/>
      <c r="Q78" s="245"/>
    </row>
    <row r="79" spans="2:17">
      <c r="B79" s="3">
        <f>'G. MGMA Specialty List'!A77</f>
        <v>72</v>
      </c>
      <c r="C79" s="3" t="str">
        <f>'G. MGMA Specialty List'!B77</f>
        <v>NS</v>
      </c>
      <c r="D79" s="74" t="str">
        <f>'G. MGMA Specialty List'!D77</f>
        <v>Physiatry (Physical Medicine and Rehabilitation)</v>
      </c>
      <c r="E79" s="115"/>
      <c r="F79" s="115"/>
      <c r="G79" s="115"/>
      <c r="H79" s="115"/>
      <c r="I79" s="115"/>
      <c r="J79" s="115"/>
      <c r="K79" s="115"/>
      <c r="L79" s="115"/>
      <c r="M79" s="161">
        <f t="shared" si="0"/>
        <v>0</v>
      </c>
      <c r="N79" s="161">
        <f t="shared" si="1"/>
        <v>0</v>
      </c>
      <c r="O79" s="244"/>
      <c r="P79" s="244"/>
      <c r="Q79" s="245"/>
    </row>
    <row r="80" spans="2:17">
      <c r="B80" s="3">
        <f>'G. MGMA Specialty List'!A78</f>
        <v>73</v>
      </c>
      <c r="C80" s="3" t="str">
        <f>'G. MGMA Specialty List'!B78</f>
        <v>NS</v>
      </c>
      <c r="D80" s="74" t="str">
        <f>'G. MGMA Specialty List'!D78</f>
        <v>Podiatry: General</v>
      </c>
      <c r="E80" s="115"/>
      <c r="F80" s="115"/>
      <c r="G80" s="115"/>
      <c r="H80" s="115"/>
      <c r="I80" s="115"/>
      <c r="J80" s="115"/>
      <c r="K80" s="115"/>
      <c r="L80" s="115"/>
      <c r="M80" s="161">
        <f t="shared" si="0"/>
        <v>0</v>
      </c>
      <c r="N80" s="161">
        <f t="shared" si="1"/>
        <v>0</v>
      </c>
      <c r="O80" s="244"/>
      <c r="P80" s="244"/>
      <c r="Q80" s="245"/>
    </row>
    <row r="81" spans="2:17">
      <c r="B81" s="3">
        <f>'G. MGMA Specialty List'!A79</f>
        <v>74</v>
      </c>
      <c r="C81" s="3" t="str">
        <f>'G. MGMA Specialty List'!B79</f>
        <v>NS</v>
      </c>
      <c r="D81" s="74" t="str">
        <f>'G. MGMA Specialty List'!D79</f>
        <v>Psychiatry: Addiction Medicine</v>
      </c>
      <c r="E81" s="115"/>
      <c r="F81" s="115"/>
      <c r="G81" s="115"/>
      <c r="H81" s="115"/>
      <c r="I81" s="115"/>
      <c r="J81" s="115"/>
      <c r="K81" s="115"/>
      <c r="L81" s="115"/>
      <c r="M81" s="161">
        <f t="shared" si="0"/>
        <v>0</v>
      </c>
      <c r="N81" s="161">
        <f t="shared" si="1"/>
        <v>0</v>
      </c>
      <c r="O81" s="244"/>
      <c r="P81" s="244"/>
      <c r="Q81" s="245"/>
    </row>
    <row r="82" spans="2:17">
      <c r="B82" s="3">
        <f>'G. MGMA Specialty List'!A80</f>
        <v>75</v>
      </c>
      <c r="C82" s="3" t="str">
        <f>'G. MGMA Specialty List'!B80</f>
        <v>NS</v>
      </c>
      <c r="D82" s="74" t="str">
        <f>'G. MGMA Specialty List'!D80</f>
        <v>Psychiatry: Chemical Dependency</v>
      </c>
      <c r="E82" s="115"/>
      <c r="F82" s="115"/>
      <c r="G82" s="115"/>
      <c r="H82" s="115"/>
      <c r="I82" s="115"/>
      <c r="J82" s="115"/>
      <c r="K82" s="115"/>
      <c r="L82" s="115"/>
      <c r="M82" s="161">
        <f t="shared" si="0"/>
        <v>0</v>
      </c>
      <c r="N82" s="161">
        <f t="shared" si="1"/>
        <v>0</v>
      </c>
      <c r="O82" s="244"/>
      <c r="P82" s="244"/>
      <c r="Q82" s="245"/>
    </row>
    <row r="83" spans="2:17">
      <c r="B83" s="3">
        <f>'G. MGMA Specialty List'!A81</f>
        <v>76</v>
      </c>
      <c r="C83" s="3" t="str">
        <f>'G. MGMA Specialty List'!B81</f>
        <v>NS</v>
      </c>
      <c r="D83" s="74" t="str">
        <f>'G. MGMA Specialty List'!D81</f>
        <v>Psychiatry: Child and Adolescent</v>
      </c>
      <c r="E83" s="115"/>
      <c r="F83" s="115"/>
      <c r="G83" s="115"/>
      <c r="H83" s="115"/>
      <c r="I83" s="115"/>
      <c r="J83" s="115"/>
      <c r="K83" s="115"/>
      <c r="L83" s="115"/>
      <c r="M83" s="161">
        <f t="shared" si="0"/>
        <v>0</v>
      </c>
      <c r="N83" s="161">
        <f t="shared" si="1"/>
        <v>0</v>
      </c>
      <c r="O83" s="244"/>
      <c r="P83" s="244"/>
      <c r="Q83" s="245"/>
    </row>
    <row r="84" spans="2:17">
      <c r="B84" s="3">
        <f>'G. MGMA Specialty List'!A82</f>
        <v>77</v>
      </c>
      <c r="C84" s="3" t="str">
        <f>'G. MGMA Specialty List'!B82</f>
        <v>NS</v>
      </c>
      <c r="D84" s="74" t="str">
        <f>'G. MGMA Specialty List'!D82</f>
        <v>Psychiatry: Forensic</v>
      </c>
      <c r="E84" s="115"/>
      <c r="F84" s="115"/>
      <c r="G84" s="115"/>
      <c r="H84" s="115"/>
      <c r="I84" s="115"/>
      <c r="J84" s="115"/>
      <c r="K84" s="115"/>
      <c r="L84" s="115"/>
      <c r="M84" s="161">
        <f t="shared" si="0"/>
        <v>0</v>
      </c>
      <c r="N84" s="161">
        <f t="shared" si="1"/>
        <v>0</v>
      </c>
      <c r="O84" s="244"/>
      <c r="P84" s="244"/>
      <c r="Q84" s="245"/>
    </row>
    <row r="85" spans="2:17">
      <c r="B85" s="3">
        <f>'G. MGMA Specialty List'!A83</f>
        <v>78</v>
      </c>
      <c r="C85" s="3" t="str">
        <f>'G. MGMA Specialty List'!B83</f>
        <v>NS</v>
      </c>
      <c r="D85" s="74" t="str">
        <f>'G. MGMA Specialty List'!D83</f>
        <v>Psychiatry: General</v>
      </c>
      <c r="E85" s="115"/>
      <c r="F85" s="115"/>
      <c r="G85" s="115"/>
      <c r="H85" s="115"/>
      <c r="I85" s="115"/>
      <c r="J85" s="115"/>
      <c r="K85" s="115"/>
      <c r="L85" s="115"/>
      <c r="M85" s="161">
        <f t="shared" si="0"/>
        <v>0</v>
      </c>
      <c r="N85" s="161">
        <f t="shared" si="1"/>
        <v>0</v>
      </c>
      <c r="O85" s="244"/>
      <c r="P85" s="244"/>
      <c r="Q85" s="245"/>
    </row>
    <row r="86" spans="2:17">
      <c r="B86" s="3">
        <f>'G. MGMA Specialty List'!A84</f>
        <v>79</v>
      </c>
      <c r="C86" s="3" t="str">
        <f>'G. MGMA Specialty List'!B84</f>
        <v>NS</v>
      </c>
      <c r="D86" s="74" t="str">
        <f>'G. MGMA Specialty List'!D84</f>
        <v>Psychiatry: Geriatric</v>
      </c>
      <c r="E86" s="115"/>
      <c r="F86" s="115"/>
      <c r="G86" s="115"/>
      <c r="H86" s="115"/>
      <c r="I86" s="115"/>
      <c r="J86" s="115"/>
      <c r="K86" s="115"/>
      <c r="L86" s="115"/>
      <c r="M86" s="161">
        <f t="shared" si="0"/>
        <v>0</v>
      </c>
      <c r="N86" s="161">
        <f t="shared" si="1"/>
        <v>0</v>
      </c>
      <c r="O86" s="244"/>
      <c r="P86" s="244"/>
      <c r="Q86" s="245"/>
    </row>
    <row r="87" spans="2:17">
      <c r="B87" s="3">
        <f>'G. MGMA Specialty List'!A85</f>
        <v>80</v>
      </c>
      <c r="C87" s="3" t="str">
        <f>'G. MGMA Specialty List'!B85</f>
        <v>NS</v>
      </c>
      <c r="D87" s="74" t="str">
        <f>'G. MGMA Specialty List'!D85</f>
        <v>Pulmonary Medicine: Critical Care</v>
      </c>
      <c r="E87" s="115"/>
      <c r="F87" s="115"/>
      <c r="G87" s="115"/>
      <c r="H87" s="115"/>
      <c r="I87" s="115"/>
      <c r="J87" s="115"/>
      <c r="K87" s="115"/>
      <c r="L87" s="115"/>
      <c r="M87" s="161">
        <f t="shared" si="0"/>
        <v>0</v>
      </c>
      <c r="N87" s="161">
        <f t="shared" si="1"/>
        <v>0</v>
      </c>
      <c r="O87" s="244"/>
      <c r="P87" s="244"/>
      <c r="Q87" s="245"/>
    </row>
    <row r="88" spans="2:17">
      <c r="B88" s="3">
        <f>'G. MGMA Specialty List'!A86</f>
        <v>81</v>
      </c>
      <c r="C88" s="3" t="str">
        <f>'G. MGMA Specialty List'!B86</f>
        <v>NS</v>
      </c>
      <c r="D88" s="74" t="str">
        <f>'G. MGMA Specialty List'!D86</f>
        <v>Pulmonary Medicine: General</v>
      </c>
      <c r="E88" s="115"/>
      <c r="F88" s="115"/>
      <c r="G88" s="115"/>
      <c r="H88" s="115"/>
      <c r="I88" s="115"/>
      <c r="J88" s="115"/>
      <c r="K88" s="115"/>
      <c r="L88" s="115"/>
      <c r="M88" s="161">
        <f t="shared" si="0"/>
        <v>0</v>
      </c>
      <c r="N88" s="161">
        <f t="shared" si="1"/>
        <v>0</v>
      </c>
      <c r="O88" s="244"/>
      <c r="P88" s="244"/>
      <c r="Q88" s="245"/>
    </row>
    <row r="89" spans="2:17">
      <c r="B89" s="3">
        <f>'G. MGMA Specialty List'!A87</f>
        <v>82</v>
      </c>
      <c r="C89" s="3" t="str">
        <f>'G. MGMA Specialty List'!B87</f>
        <v>NS</v>
      </c>
      <c r="D89" s="74" t="str">
        <f>'G. MGMA Specialty List'!D87</f>
        <v>Pulmonary Medicine: General and Critical Care</v>
      </c>
      <c r="E89" s="115"/>
      <c r="F89" s="115"/>
      <c r="G89" s="115"/>
      <c r="H89" s="115"/>
      <c r="I89" s="115"/>
      <c r="J89" s="115"/>
      <c r="K89" s="115"/>
      <c r="L89" s="115"/>
      <c r="M89" s="161">
        <f t="shared" si="0"/>
        <v>0</v>
      </c>
      <c r="N89" s="161">
        <f t="shared" si="1"/>
        <v>0</v>
      </c>
      <c r="O89" s="244"/>
      <c r="P89" s="244"/>
      <c r="Q89" s="245"/>
    </row>
    <row r="90" spans="2:17">
      <c r="B90" s="3">
        <f>'G. MGMA Specialty List'!A88</f>
        <v>83</v>
      </c>
      <c r="C90" s="3" t="str">
        <f>'G. MGMA Specialty List'!B88</f>
        <v>NS</v>
      </c>
      <c r="D90" s="74" t="str">
        <f>'G. MGMA Specialty List'!D88</f>
        <v>Radiation Oncology</v>
      </c>
      <c r="E90" s="115"/>
      <c r="F90" s="115"/>
      <c r="G90" s="115"/>
      <c r="H90" s="115"/>
      <c r="I90" s="115"/>
      <c r="J90" s="115"/>
      <c r="K90" s="115"/>
      <c r="L90" s="115"/>
      <c r="M90" s="161">
        <f t="shared" si="0"/>
        <v>0</v>
      </c>
      <c r="N90" s="161">
        <f t="shared" si="1"/>
        <v>0</v>
      </c>
      <c r="O90" s="244"/>
      <c r="P90" s="244"/>
      <c r="Q90" s="245"/>
    </row>
    <row r="91" spans="2:17">
      <c r="B91" s="3">
        <f>'G. MGMA Specialty List'!A89</f>
        <v>84</v>
      </c>
      <c r="C91" s="3" t="str">
        <f>'G. MGMA Specialty List'!B89</f>
        <v>NS</v>
      </c>
      <c r="D91" s="74" t="str">
        <f>'G. MGMA Specialty List'!D89</f>
        <v>Radiology: Diagnostic</v>
      </c>
      <c r="E91" s="115"/>
      <c r="F91" s="115"/>
      <c r="G91" s="115"/>
      <c r="H91" s="115"/>
      <c r="I91" s="115"/>
      <c r="J91" s="115"/>
      <c r="K91" s="115"/>
      <c r="L91" s="115"/>
      <c r="M91" s="161">
        <f t="shared" si="0"/>
        <v>0</v>
      </c>
      <c r="N91" s="161">
        <f t="shared" si="1"/>
        <v>0</v>
      </c>
      <c r="O91" s="244"/>
      <c r="P91" s="244"/>
      <c r="Q91" s="245"/>
    </row>
    <row r="92" spans="2:17">
      <c r="B92" s="3">
        <f>'G. MGMA Specialty List'!A90</f>
        <v>85</v>
      </c>
      <c r="C92" s="3" t="str">
        <f>'G. MGMA Specialty List'!B90</f>
        <v>NS</v>
      </c>
      <c r="D92" s="74" t="str">
        <f>'G. MGMA Specialty List'!D90</f>
        <v>Radiology: Interventional</v>
      </c>
      <c r="E92" s="115"/>
      <c r="F92" s="115"/>
      <c r="G92" s="115"/>
      <c r="H92" s="115"/>
      <c r="I92" s="115"/>
      <c r="J92" s="115"/>
      <c r="K92" s="115"/>
      <c r="L92" s="115"/>
      <c r="M92" s="161">
        <f t="shared" si="0"/>
        <v>0</v>
      </c>
      <c r="N92" s="161">
        <f t="shared" si="1"/>
        <v>0</v>
      </c>
      <c r="O92" s="244"/>
      <c r="P92" s="244"/>
      <c r="Q92" s="245"/>
    </row>
    <row r="93" spans="2:17">
      <c r="B93" s="3">
        <f>'G. MGMA Specialty List'!A91</f>
        <v>86</v>
      </c>
      <c r="C93" s="3" t="str">
        <f>'G. MGMA Specialty List'!B91</f>
        <v>NS</v>
      </c>
      <c r="D93" s="74" t="str">
        <f>'G. MGMA Specialty List'!D91</f>
        <v>Radiology: Neurological</v>
      </c>
      <c r="E93" s="115"/>
      <c r="F93" s="115"/>
      <c r="G93" s="115"/>
      <c r="H93" s="115"/>
      <c r="I93" s="115"/>
      <c r="J93" s="115"/>
      <c r="K93" s="115"/>
      <c r="L93" s="115"/>
      <c r="M93" s="161">
        <f t="shared" si="0"/>
        <v>0</v>
      </c>
      <c r="N93" s="161">
        <f t="shared" si="1"/>
        <v>0</v>
      </c>
      <c r="O93" s="244"/>
      <c r="P93" s="244"/>
      <c r="Q93" s="245"/>
    </row>
    <row r="94" spans="2:17">
      <c r="B94" s="3">
        <f>'G. MGMA Specialty List'!A92</f>
        <v>87</v>
      </c>
      <c r="C94" s="3" t="str">
        <f>'G. MGMA Specialty List'!B92</f>
        <v>NS</v>
      </c>
      <c r="D94" s="74" t="str">
        <f>'G. MGMA Specialty List'!D92</f>
        <v>Radiology: Nuclear Medicine</v>
      </c>
      <c r="E94" s="115"/>
      <c r="F94" s="115"/>
      <c r="G94" s="115"/>
      <c r="H94" s="115"/>
      <c r="I94" s="115"/>
      <c r="J94" s="115"/>
      <c r="K94" s="115"/>
      <c r="L94" s="115"/>
      <c r="M94" s="161">
        <f t="shared" si="0"/>
        <v>0</v>
      </c>
      <c r="N94" s="161">
        <f t="shared" si="1"/>
        <v>0</v>
      </c>
      <c r="O94" s="244"/>
      <c r="P94" s="244"/>
      <c r="Q94" s="245"/>
    </row>
    <row r="95" spans="2:17">
      <c r="B95" s="3">
        <f>'G. MGMA Specialty List'!A93</f>
        <v>88</v>
      </c>
      <c r="C95" s="3" t="str">
        <f>'G. MGMA Specialty List'!B93</f>
        <v>NS</v>
      </c>
      <c r="D95" s="74" t="str">
        <f>'G. MGMA Specialty List'!D93</f>
        <v>Rheumatology</v>
      </c>
      <c r="E95" s="115"/>
      <c r="F95" s="115"/>
      <c r="G95" s="115"/>
      <c r="H95" s="115"/>
      <c r="I95" s="115"/>
      <c r="J95" s="115"/>
      <c r="K95" s="115"/>
      <c r="L95" s="115"/>
      <c r="M95" s="161">
        <f t="shared" si="0"/>
        <v>0</v>
      </c>
      <c r="N95" s="161">
        <f t="shared" si="1"/>
        <v>0</v>
      </c>
      <c r="O95" s="244"/>
      <c r="P95" s="244"/>
      <c r="Q95" s="245"/>
    </row>
    <row r="96" spans="2:17">
      <c r="B96" s="3">
        <f>'G. MGMA Specialty List'!A94</f>
        <v>89</v>
      </c>
      <c r="C96" s="3" t="str">
        <f>'G. MGMA Specialty List'!B94</f>
        <v>NS</v>
      </c>
      <c r="D96" s="74" t="str">
        <f>'G. MGMA Specialty List'!D94</f>
        <v>Sleep Medicine</v>
      </c>
      <c r="E96" s="115"/>
      <c r="F96" s="115"/>
      <c r="G96" s="115"/>
      <c r="H96" s="115"/>
      <c r="I96" s="115"/>
      <c r="J96" s="115"/>
      <c r="K96" s="115"/>
      <c r="L96" s="115"/>
      <c r="M96" s="161">
        <f t="shared" si="0"/>
        <v>0</v>
      </c>
      <c r="N96" s="161">
        <f t="shared" si="1"/>
        <v>0</v>
      </c>
      <c r="O96" s="244"/>
      <c r="P96" s="244"/>
      <c r="Q96" s="245"/>
    </row>
    <row r="97" spans="2:17">
      <c r="B97" s="3">
        <f>'G. MGMA Specialty List'!A95</f>
        <v>90</v>
      </c>
      <c r="C97" s="3" t="str">
        <f>'G. MGMA Specialty List'!B95</f>
        <v>SS</v>
      </c>
      <c r="D97" s="74" t="str">
        <f>'G. MGMA Specialty List'!D95</f>
        <v>Surgery: Bariatric</v>
      </c>
      <c r="E97" s="115"/>
      <c r="F97" s="115"/>
      <c r="G97" s="115"/>
      <c r="H97" s="115"/>
      <c r="I97" s="115"/>
      <c r="J97" s="115"/>
      <c r="K97" s="115"/>
      <c r="L97" s="115"/>
      <c r="M97" s="161">
        <f t="shared" si="0"/>
        <v>0</v>
      </c>
      <c r="N97" s="161">
        <f t="shared" si="1"/>
        <v>0</v>
      </c>
      <c r="O97" s="244"/>
      <c r="P97" s="244"/>
      <c r="Q97" s="245"/>
    </row>
    <row r="98" spans="2:17">
      <c r="B98" s="3">
        <f>'G. MGMA Specialty List'!A96</f>
        <v>91</v>
      </c>
      <c r="C98" s="3" t="str">
        <f>'G. MGMA Specialty List'!B96</f>
        <v>SS</v>
      </c>
      <c r="D98" s="74" t="str">
        <f>'G. MGMA Specialty List'!D96</f>
        <v>Surgery: Breast</v>
      </c>
      <c r="E98" s="115"/>
      <c r="F98" s="115"/>
      <c r="G98" s="115"/>
      <c r="H98" s="115"/>
      <c r="I98" s="115"/>
      <c r="J98" s="115"/>
      <c r="K98" s="115"/>
      <c r="L98" s="115"/>
      <c r="M98" s="161">
        <f t="shared" si="0"/>
        <v>0</v>
      </c>
      <c r="N98" s="161">
        <f t="shared" si="1"/>
        <v>0</v>
      </c>
      <c r="O98" s="244"/>
      <c r="P98" s="244"/>
      <c r="Q98" s="245"/>
    </row>
    <row r="99" spans="2:17">
      <c r="B99" s="3">
        <f>'G. MGMA Specialty List'!A97</f>
        <v>92</v>
      </c>
      <c r="C99" s="3" t="str">
        <f>'G. MGMA Specialty List'!B97</f>
        <v>SS</v>
      </c>
      <c r="D99" s="74" t="str">
        <f>'G. MGMA Specialty List'!D97</f>
        <v>Surgery: Cardiovascular</v>
      </c>
      <c r="E99" s="115"/>
      <c r="F99" s="115"/>
      <c r="G99" s="115"/>
      <c r="H99" s="115"/>
      <c r="I99" s="115"/>
      <c r="J99" s="115"/>
      <c r="K99" s="115"/>
      <c r="L99" s="115"/>
      <c r="M99" s="161">
        <f t="shared" si="0"/>
        <v>0</v>
      </c>
      <c r="N99" s="161">
        <f t="shared" si="1"/>
        <v>0</v>
      </c>
      <c r="O99" s="244"/>
      <c r="P99" s="244"/>
      <c r="Q99" s="245"/>
    </row>
    <row r="100" spans="2:17">
      <c r="B100" s="3">
        <f>'G. MGMA Specialty List'!A98</f>
        <v>93</v>
      </c>
      <c r="C100" s="3" t="str">
        <f>'G. MGMA Specialty List'!B98</f>
        <v>SS</v>
      </c>
      <c r="D100" s="74" t="str">
        <f>'G. MGMA Specialty List'!D98</f>
        <v>Surgery: Colon and Rectal</v>
      </c>
      <c r="E100" s="115"/>
      <c r="F100" s="115"/>
      <c r="G100" s="115"/>
      <c r="H100" s="115"/>
      <c r="I100" s="115"/>
      <c r="J100" s="115"/>
      <c r="K100" s="115"/>
      <c r="L100" s="115"/>
      <c r="M100" s="161">
        <f t="shared" si="0"/>
        <v>0</v>
      </c>
      <c r="N100" s="161">
        <f t="shared" si="1"/>
        <v>0</v>
      </c>
      <c r="O100" s="244"/>
      <c r="P100" s="244"/>
      <c r="Q100" s="245"/>
    </row>
    <row r="101" spans="2:17">
      <c r="B101" s="3">
        <f>'G. MGMA Specialty List'!A99</f>
        <v>94</v>
      </c>
      <c r="C101" s="3" t="str">
        <f>'G. MGMA Specialty List'!B99</f>
        <v>SS</v>
      </c>
      <c r="D101" s="74" t="str">
        <f>'G. MGMA Specialty List'!D99</f>
        <v>Surgery: Endocrine</v>
      </c>
      <c r="E101" s="115"/>
      <c r="F101" s="115"/>
      <c r="G101" s="115"/>
      <c r="H101" s="115"/>
      <c r="I101" s="115"/>
      <c r="J101" s="115"/>
      <c r="K101" s="115"/>
      <c r="L101" s="115"/>
      <c r="M101" s="161">
        <f t="shared" si="0"/>
        <v>0</v>
      </c>
      <c r="N101" s="161">
        <f t="shared" si="1"/>
        <v>0</v>
      </c>
      <c r="O101" s="244"/>
      <c r="P101" s="244"/>
      <c r="Q101" s="245"/>
    </row>
    <row r="102" spans="2:17">
      <c r="B102" s="3">
        <f>'G. MGMA Specialty List'!A100</f>
        <v>95</v>
      </c>
      <c r="C102" s="3" t="str">
        <f>'G. MGMA Specialty List'!B100</f>
        <v>SS</v>
      </c>
      <c r="D102" s="74" t="str">
        <f>'G. MGMA Specialty List'!D100</f>
        <v>Surgery: Endovascular (Primary)</v>
      </c>
      <c r="E102" s="115"/>
      <c r="F102" s="115"/>
      <c r="G102" s="115"/>
      <c r="H102" s="115"/>
      <c r="I102" s="115"/>
      <c r="J102" s="115"/>
      <c r="K102" s="115"/>
      <c r="L102" s="115"/>
      <c r="M102" s="161">
        <f t="shared" si="0"/>
        <v>0</v>
      </c>
      <c r="N102" s="161">
        <f t="shared" si="1"/>
        <v>0</v>
      </c>
      <c r="O102" s="244"/>
      <c r="P102" s="244"/>
      <c r="Q102" s="245"/>
    </row>
    <row r="103" spans="2:17">
      <c r="B103" s="3">
        <f>'G. MGMA Specialty List'!A101</f>
        <v>96</v>
      </c>
      <c r="C103" s="3" t="str">
        <f>'G. MGMA Specialty List'!B101</f>
        <v>SS</v>
      </c>
      <c r="D103" s="74" t="str">
        <f>'G. MGMA Specialty List'!D101</f>
        <v>Surgery: General</v>
      </c>
      <c r="E103" s="115"/>
      <c r="F103" s="115"/>
      <c r="G103" s="115"/>
      <c r="H103" s="115"/>
      <c r="I103" s="115"/>
      <c r="J103" s="115"/>
      <c r="K103" s="115"/>
      <c r="L103" s="115"/>
      <c r="M103" s="161">
        <f t="shared" si="0"/>
        <v>0</v>
      </c>
      <c r="N103" s="161">
        <f t="shared" si="1"/>
        <v>0</v>
      </c>
      <c r="O103" s="244"/>
      <c r="P103" s="244"/>
      <c r="Q103" s="245"/>
    </row>
    <row r="104" spans="2:17">
      <c r="B104" s="3">
        <f>'G. MGMA Specialty List'!A102</f>
        <v>97</v>
      </c>
      <c r="C104" s="3" t="str">
        <f>'G. MGMA Specialty List'!B102</f>
        <v>SS</v>
      </c>
      <c r="D104" s="74" t="str">
        <f>'G. MGMA Specialty List'!D102</f>
        <v>Surgery: Neurological</v>
      </c>
      <c r="E104" s="115"/>
      <c r="F104" s="115"/>
      <c r="G104" s="115"/>
      <c r="H104" s="115"/>
      <c r="I104" s="115"/>
      <c r="J104" s="115"/>
      <c r="K104" s="115"/>
      <c r="L104" s="115"/>
      <c r="M104" s="161">
        <f t="shared" si="0"/>
        <v>0</v>
      </c>
      <c r="N104" s="161">
        <f t="shared" si="1"/>
        <v>0</v>
      </c>
      <c r="O104" s="244"/>
      <c r="P104" s="244"/>
      <c r="Q104" s="245"/>
    </row>
    <row r="105" spans="2:17">
      <c r="B105" s="3">
        <f>'G. MGMA Specialty List'!A103</f>
        <v>98</v>
      </c>
      <c r="C105" s="3" t="str">
        <f>'G. MGMA Specialty List'!B103</f>
        <v>SS</v>
      </c>
      <c r="D105" s="74" t="str">
        <f>'G. MGMA Specialty List'!D103</f>
        <v>Surgery: Oncology</v>
      </c>
      <c r="E105" s="115"/>
      <c r="F105" s="115"/>
      <c r="G105" s="115"/>
      <c r="H105" s="115"/>
      <c r="I105" s="115"/>
      <c r="J105" s="115"/>
      <c r="K105" s="115"/>
      <c r="L105" s="115"/>
      <c r="M105" s="161">
        <f t="shared" si="0"/>
        <v>0</v>
      </c>
      <c r="N105" s="161">
        <f t="shared" si="1"/>
        <v>0</v>
      </c>
      <c r="O105" s="244"/>
      <c r="P105" s="244"/>
      <c r="Q105" s="245"/>
    </row>
    <row r="106" spans="2:17">
      <c r="B106" s="3">
        <f>'G. MGMA Specialty List'!A104</f>
        <v>99</v>
      </c>
      <c r="C106" s="3" t="str">
        <f>'G. MGMA Specialty List'!B104</f>
        <v>SS</v>
      </c>
      <c r="D106" s="74" t="str">
        <f>'G. MGMA Specialty List'!D104</f>
        <v>Surgery: Oral</v>
      </c>
      <c r="E106" s="115"/>
      <c r="F106" s="115"/>
      <c r="G106" s="115"/>
      <c r="H106" s="115"/>
      <c r="I106" s="115"/>
      <c r="J106" s="115"/>
      <c r="K106" s="115"/>
      <c r="L106" s="115"/>
      <c r="M106" s="161">
        <f t="shared" si="0"/>
        <v>0</v>
      </c>
      <c r="N106" s="161">
        <f t="shared" si="1"/>
        <v>0</v>
      </c>
      <c r="O106" s="244"/>
      <c r="P106" s="244"/>
      <c r="Q106" s="245"/>
    </row>
    <row r="107" spans="2:17">
      <c r="B107" s="3">
        <f>'G. MGMA Specialty List'!A105</f>
        <v>100</v>
      </c>
      <c r="C107" s="3" t="str">
        <f>'G. MGMA Specialty List'!B105</f>
        <v>SS</v>
      </c>
      <c r="D107" s="74" t="str">
        <f>'G. MGMA Specialty List'!D105</f>
        <v xml:space="preserve">Surgery: Pediatrics </v>
      </c>
      <c r="E107" s="115"/>
      <c r="F107" s="115"/>
      <c r="G107" s="115"/>
      <c r="H107" s="115"/>
      <c r="I107" s="115"/>
      <c r="J107" s="115"/>
      <c r="K107" s="115"/>
      <c r="L107" s="115"/>
      <c r="M107" s="161">
        <f t="shared" si="0"/>
        <v>0</v>
      </c>
      <c r="N107" s="161">
        <f t="shared" si="1"/>
        <v>0</v>
      </c>
      <c r="O107" s="244"/>
      <c r="P107" s="244"/>
      <c r="Q107" s="245"/>
    </row>
    <row r="108" spans="2:17">
      <c r="B108" s="3">
        <f>'G. MGMA Specialty List'!A106</f>
        <v>101</v>
      </c>
      <c r="C108" s="3" t="str">
        <f>'G. MGMA Specialty List'!B106</f>
        <v>SS</v>
      </c>
      <c r="D108" s="74" t="str">
        <f>'G. MGMA Specialty List'!D106</f>
        <v>Surgery: Plastic and Reconstruction</v>
      </c>
      <c r="E108" s="115"/>
      <c r="F108" s="115"/>
      <c r="G108" s="115"/>
      <c r="H108" s="115"/>
      <c r="I108" s="115"/>
      <c r="J108" s="115"/>
      <c r="K108" s="115"/>
      <c r="L108" s="115"/>
      <c r="M108" s="161">
        <f t="shared" si="0"/>
        <v>0</v>
      </c>
      <c r="N108" s="161">
        <f t="shared" si="1"/>
        <v>0</v>
      </c>
      <c r="O108" s="244"/>
      <c r="P108" s="244"/>
      <c r="Q108" s="245"/>
    </row>
    <row r="109" spans="2:17">
      <c r="B109" s="3">
        <f>'G. MGMA Specialty List'!A107</f>
        <v>102</v>
      </c>
      <c r="C109" s="3" t="str">
        <f>'G. MGMA Specialty List'!B107</f>
        <v>SS</v>
      </c>
      <c r="D109" s="74" t="str">
        <f>'G. MGMA Specialty List'!D107</f>
        <v>Surgery: Plastic and Reconstruction-Hand</v>
      </c>
      <c r="E109" s="115"/>
      <c r="F109" s="115"/>
      <c r="G109" s="115"/>
      <c r="H109" s="115"/>
      <c r="I109" s="115"/>
      <c r="J109" s="115"/>
      <c r="K109" s="115"/>
      <c r="L109" s="115"/>
      <c r="M109" s="161">
        <f t="shared" si="0"/>
        <v>0</v>
      </c>
      <c r="N109" s="161">
        <f t="shared" si="1"/>
        <v>0</v>
      </c>
      <c r="O109" s="244"/>
      <c r="P109" s="244"/>
      <c r="Q109" s="245"/>
    </row>
    <row r="110" spans="2:17">
      <c r="B110" s="3">
        <f>'G. MGMA Specialty List'!A108</f>
        <v>103</v>
      </c>
      <c r="C110" s="3" t="str">
        <f>'G. MGMA Specialty List'!B108</f>
        <v>SS</v>
      </c>
      <c r="D110" s="74" t="str">
        <f>'G. MGMA Specialty List'!D108</f>
        <v>Surgery: Thoracic (Primary)</v>
      </c>
      <c r="E110" s="115"/>
      <c r="F110" s="115"/>
      <c r="G110" s="115"/>
      <c r="H110" s="115"/>
      <c r="I110" s="115"/>
      <c r="J110" s="115"/>
      <c r="K110" s="115"/>
      <c r="L110" s="115"/>
      <c r="M110" s="161">
        <f t="shared" si="0"/>
        <v>0</v>
      </c>
      <c r="N110" s="161">
        <f t="shared" si="1"/>
        <v>0</v>
      </c>
      <c r="O110" s="244"/>
      <c r="P110" s="244"/>
      <c r="Q110" s="245"/>
    </row>
    <row r="111" spans="2:17">
      <c r="B111" s="3">
        <f>'G. MGMA Specialty List'!A109</f>
        <v>104</v>
      </c>
      <c r="C111" s="3" t="str">
        <f>'G. MGMA Specialty List'!B109</f>
        <v>SS</v>
      </c>
      <c r="D111" s="74" t="str">
        <f>'G. MGMA Specialty List'!D109</f>
        <v>Surgery: Transplant</v>
      </c>
      <c r="E111" s="115"/>
      <c r="F111" s="115"/>
      <c r="G111" s="115"/>
      <c r="H111" s="115"/>
      <c r="I111" s="115"/>
      <c r="J111" s="115"/>
      <c r="K111" s="115"/>
      <c r="L111" s="115"/>
      <c r="M111" s="161">
        <f t="shared" si="0"/>
        <v>0</v>
      </c>
      <c r="N111" s="161">
        <f t="shared" si="1"/>
        <v>0</v>
      </c>
      <c r="O111" s="244"/>
      <c r="P111" s="244"/>
      <c r="Q111" s="245"/>
    </row>
    <row r="112" spans="2:17">
      <c r="B112" s="3">
        <f>'G. MGMA Specialty List'!A110</f>
        <v>105</v>
      </c>
      <c r="C112" s="3" t="str">
        <f>'G. MGMA Specialty List'!B110</f>
        <v>SS</v>
      </c>
      <c r="D112" s="74" t="str">
        <f>'G. MGMA Specialty List'!D110</f>
        <v>Surgery: Transplant-Heart</v>
      </c>
      <c r="E112" s="115"/>
      <c r="F112" s="115"/>
      <c r="G112" s="115"/>
      <c r="H112" s="115"/>
      <c r="I112" s="115"/>
      <c r="J112" s="115"/>
      <c r="K112" s="115"/>
      <c r="L112" s="115"/>
      <c r="M112" s="161">
        <f t="shared" si="0"/>
        <v>0</v>
      </c>
      <c r="N112" s="161">
        <f t="shared" si="1"/>
        <v>0</v>
      </c>
      <c r="O112" s="244"/>
      <c r="P112" s="244"/>
      <c r="Q112" s="245"/>
    </row>
    <row r="113" spans="2:17">
      <c r="B113" s="3">
        <f>'G. MGMA Specialty List'!A111</f>
        <v>106</v>
      </c>
      <c r="C113" s="3" t="str">
        <f>'G. MGMA Specialty List'!B111</f>
        <v>SS</v>
      </c>
      <c r="D113" s="74" t="str">
        <f>'G. MGMA Specialty List'!D111</f>
        <v>Surgery: Transplant-Heart/Lung</v>
      </c>
      <c r="E113" s="115"/>
      <c r="F113" s="115"/>
      <c r="G113" s="115"/>
      <c r="H113" s="115"/>
      <c r="I113" s="115"/>
      <c r="J113" s="115"/>
      <c r="K113" s="115"/>
      <c r="L113" s="115"/>
      <c r="M113" s="161">
        <f t="shared" si="0"/>
        <v>0</v>
      </c>
      <c r="N113" s="161">
        <f t="shared" si="1"/>
        <v>0</v>
      </c>
      <c r="O113" s="244"/>
      <c r="P113" s="244"/>
      <c r="Q113" s="245"/>
    </row>
    <row r="114" spans="2:17">
      <c r="B114" s="3">
        <f>'G. MGMA Specialty List'!A112</f>
        <v>107</v>
      </c>
      <c r="C114" s="3" t="str">
        <f>'G. MGMA Specialty List'!B112</f>
        <v>SS</v>
      </c>
      <c r="D114" s="74" t="str">
        <f>'G. MGMA Specialty List'!D112</f>
        <v>Surgery: Transplant-Kidney</v>
      </c>
      <c r="E114" s="115"/>
      <c r="F114" s="115"/>
      <c r="G114" s="115"/>
      <c r="H114" s="115"/>
      <c r="I114" s="115"/>
      <c r="J114" s="115"/>
      <c r="K114" s="115"/>
      <c r="L114" s="115"/>
      <c r="M114" s="161">
        <f t="shared" si="0"/>
        <v>0</v>
      </c>
      <c r="N114" s="161">
        <f t="shared" si="1"/>
        <v>0</v>
      </c>
      <c r="O114" s="244"/>
      <c r="P114" s="244"/>
      <c r="Q114" s="245"/>
    </row>
    <row r="115" spans="2:17">
      <c r="B115" s="3">
        <f>'G. MGMA Specialty List'!A113</f>
        <v>108</v>
      </c>
      <c r="C115" s="3" t="str">
        <f>'G. MGMA Specialty List'!B113</f>
        <v>SS</v>
      </c>
      <c r="D115" s="74" t="str">
        <f>'G. MGMA Specialty List'!D113</f>
        <v>Surgery: Transplant-Liver</v>
      </c>
      <c r="E115" s="115"/>
      <c r="F115" s="115"/>
      <c r="G115" s="115"/>
      <c r="H115" s="115"/>
      <c r="I115" s="115"/>
      <c r="J115" s="115"/>
      <c r="K115" s="115"/>
      <c r="L115" s="115"/>
      <c r="M115" s="161">
        <f t="shared" si="0"/>
        <v>0</v>
      </c>
      <c r="N115" s="161">
        <f t="shared" si="1"/>
        <v>0</v>
      </c>
      <c r="O115" s="244"/>
      <c r="P115" s="244"/>
      <c r="Q115" s="245"/>
    </row>
    <row r="116" spans="2:17">
      <c r="B116" s="3">
        <f>'G. MGMA Specialty List'!A114</f>
        <v>109</v>
      </c>
      <c r="C116" s="3" t="str">
        <f>'G. MGMA Specialty List'!B114</f>
        <v>SS</v>
      </c>
      <c r="D116" s="74" t="str">
        <f>'G. MGMA Specialty List'!D114</f>
        <v>Surgery: Trauma</v>
      </c>
      <c r="E116" s="115"/>
      <c r="F116" s="115"/>
      <c r="G116" s="115"/>
      <c r="H116" s="115"/>
      <c r="I116" s="115"/>
      <c r="J116" s="115"/>
      <c r="K116" s="115"/>
      <c r="L116" s="115"/>
      <c r="M116" s="161">
        <f t="shared" ref="M116:M119" si="2">K116+J116+I116+H116+F116+E116</f>
        <v>0</v>
      </c>
      <c r="N116" s="161">
        <f t="shared" ref="N116:N119" si="3">L116+G116</f>
        <v>0</v>
      </c>
      <c r="O116" s="244"/>
      <c r="P116" s="244"/>
      <c r="Q116" s="245"/>
    </row>
    <row r="117" spans="2:17">
      <c r="B117" s="3">
        <f>'G. MGMA Specialty List'!A115</f>
        <v>110</v>
      </c>
      <c r="C117" s="3" t="str">
        <f>'G. MGMA Specialty List'!B115</f>
        <v>SS</v>
      </c>
      <c r="D117" s="74" t="str">
        <f>'G. MGMA Specialty List'!D115</f>
        <v>Surgery: Trauma-Burn</v>
      </c>
      <c r="E117" s="115"/>
      <c r="F117" s="115"/>
      <c r="G117" s="115"/>
      <c r="H117" s="115"/>
      <c r="I117" s="115"/>
      <c r="J117" s="115"/>
      <c r="K117" s="115"/>
      <c r="L117" s="115"/>
      <c r="M117" s="161">
        <f t="shared" si="2"/>
        <v>0</v>
      </c>
      <c r="N117" s="161">
        <f t="shared" si="3"/>
        <v>0</v>
      </c>
      <c r="O117" s="244"/>
      <c r="P117" s="244"/>
      <c r="Q117" s="245"/>
    </row>
    <row r="118" spans="2:17">
      <c r="B118" s="3">
        <f>'G. MGMA Specialty List'!A116</f>
        <v>111</v>
      </c>
      <c r="C118" s="3" t="str">
        <f>'G. MGMA Specialty List'!B116</f>
        <v>SS</v>
      </c>
      <c r="D118" s="74" t="str">
        <f>'G. MGMA Specialty List'!D116</f>
        <v>Surgery: Vascular (Primary)</v>
      </c>
      <c r="E118" s="115"/>
      <c r="F118" s="115"/>
      <c r="G118" s="115"/>
      <c r="H118" s="115"/>
      <c r="I118" s="115"/>
      <c r="J118" s="115"/>
      <c r="K118" s="115"/>
      <c r="L118" s="115"/>
      <c r="M118" s="161">
        <f t="shared" si="2"/>
        <v>0</v>
      </c>
      <c r="N118" s="161">
        <f t="shared" si="3"/>
        <v>0</v>
      </c>
      <c r="O118" s="244"/>
      <c r="P118" s="244"/>
      <c r="Q118" s="245"/>
    </row>
    <row r="119" spans="2:17">
      <c r="B119" s="3">
        <f>'G. MGMA Specialty List'!A117</f>
        <v>112</v>
      </c>
      <c r="C119" s="3" t="str">
        <f>'G. MGMA Specialty List'!B117</f>
        <v>SS</v>
      </c>
      <c r="D119" s="74" t="str">
        <f>'G. MGMA Specialty List'!D117</f>
        <v>Urology</v>
      </c>
      <c r="E119" s="115"/>
      <c r="F119" s="115"/>
      <c r="G119" s="115"/>
      <c r="H119" s="115"/>
      <c r="I119" s="115"/>
      <c r="J119" s="115"/>
      <c r="K119" s="115"/>
      <c r="L119" s="115"/>
      <c r="M119" s="161">
        <f t="shared" si="2"/>
        <v>0</v>
      </c>
      <c r="N119" s="161">
        <f t="shared" si="3"/>
        <v>0</v>
      </c>
      <c r="O119" s="244"/>
      <c r="P119" s="244"/>
      <c r="Q119" s="245"/>
    </row>
    <row r="120" spans="2:17" ht="28.8">
      <c r="B120" s="8"/>
      <c r="C120" s="276" t="s">
        <v>364</v>
      </c>
      <c r="D120" s="281" t="s">
        <v>62</v>
      </c>
      <c r="E120" s="277"/>
      <c r="F120" s="277"/>
      <c r="G120" s="277"/>
      <c r="H120" s="277"/>
      <c r="I120" s="277"/>
      <c r="J120" s="277"/>
      <c r="K120" s="277"/>
      <c r="L120" s="277"/>
      <c r="M120" s="278"/>
      <c r="N120" s="278"/>
      <c r="O120" s="279"/>
      <c r="P120" s="279"/>
      <c r="Q120" s="280"/>
    </row>
    <row r="121" spans="2:17">
      <c r="B121" s="8" t="s">
        <v>362</v>
      </c>
      <c r="C121" s="223"/>
      <c r="D121" s="224"/>
      <c r="E121" s="115"/>
      <c r="F121" s="115"/>
      <c r="G121" s="115"/>
      <c r="H121" s="115"/>
      <c r="I121" s="115"/>
      <c r="J121" s="115"/>
      <c r="K121" s="115"/>
      <c r="L121" s="115"/>
      <c r="M121" s="161">
        <f t="shared" si="0"/>
        <v>0</v>
      </c>
      <c r="N121" s="161">
        <f t="shared" si="1"/>
        <v>0</v>
      </c>
      <c r="O121" s="244"/>
      <c r="P121" s="244"/>
      <c r="Q121" s="245"/>
    </row>
    <row r="122" spans="2:17">
      <c r="B122" s="410" t="s">
        <v>363</v>
      </c>
      <c r="C122" s="223"/>
      <c r="D122" s="224"/>
      <c r="E122" s="115"/>
      <c r="F122" s="115"/>
      <c r="G122" s="115"/>
      <c r="H122" s="115"/>
      <c r="I122" s="115"/>
      <c r="J122" s="115"/>
      <c r="K122" s="115"/>
      <c r="L122" s="115"/>
      <c r="M122" s="161">
        <f t="shared" si="0"/>
        <v>0</v>
      </c>
      <c r="N122" s="161">
        <f t="shared" si="1"/>
        <v>0</v>
      </c>
      <c r="O122" s="244"/>
      <c r="P122" s="244"/>
      <c r="Q122" s="245"/>
    </row>
    <row r="123" spans="2:17">
      <c r="B123" s="410"/>
      <c r="C123" s="223"/>
      <c r="D123" s="224"/>
      <c r="E123" s="115"/>
      <c r="F123" s="115"/>
      <c r="G123" s="115"/>
      <c r="H123" s="115"/>
      <c r="I123" s="115"/>
      <c r="J123" s="115"/>
      <c r="K123" s="115"/>
      <c r="L123" s="115"/>
      <c r="M123" s="161">
        <f t="shared" si="0"/>
        <v>0</v>
      </c>
      <c r="N123" s="161">
        <f t="shared" si="1"/>
        <v>0</v>
      </c>
      <c r="O123" s="244"/>
      <c r="P123" s="244"/>
      <c r="Q123" s="245"/>
    </row>
    <row r="124" spans="2:17">
      <c r="B124" s="410"/>
      <c r="C124" s="223"/>
      <c r="D124" s="224"/>
      <c r="E124" s="115"/>
      <c r="F124" s="115"/>
      <c r="G124" s="115"/>
      <c r="H124" s="115"/>
      <c r="I124" s="115"/>
      <c r="J124" s="115"/>
      <c r="K124" s="115"/>
      <c r="L124" s="115"/>
      <c r="M124" s="161">
        <f t="shared" si="0"/>
        <v>0</v>
      </c>
      <c r="N124" s="161">
        <f t="shared" si="1"/>
        <v>0</v>
      </c>
      <c r="O124" s="244"/>
      <c r="P124" s="244"/>
      <c r="Q124" s="245"/>
    </row>
    <row r="125" spans="2:17">
      <c r="B125" s="410"/>
      <c r="C125" s="223"/>
      <c r="D125" s="224"/>
      <c r="E125" s="115"/>
      <c r="F125" s="115"/>
      <c r="G125" s="115"/>
      <c r="H125" s="115"/>
      <c r="I125" s="115"/>
      <c r="J125" s="115"/>
      <c r="K125" s="115"/>
      <c r="L125" s="115"/>
      <c r="M125" s="161">
        <f t="shared" si="0"/>
        <v>0</v>
      </c>
      <c r="N125" s="161">
        <f t="shared" si="1"/>
        <v>0</v>
      </c>
      <c r="O125" s="244"/>
      <c r="P125" s="244"/>
      <c r="Q125" s="245"/>
    </row>
    <row r="126" spans="2:17" ht="14.7" thickBot="1">
      <c r="B126" s="410"/>
      <c r="C126" s="223"/>
      <c r="D126" s="224"/>
      <c r="E126" s="115"/>
      <c r="F126" s="115"/>
      <c r="G126" s="115"/>
      <c r="H126" s="115"/>
      <c r="I126" s="115"/>
      <c r="J126" s="115"/>
      <c r="K126" s="115"/>
      <c r="L126" s="115"/>
      <c r="M126" s="161">
        <f t="shared" si="0"/>
        <v>0</v>
      </c>
      <c r="N126" s="161">
        <f t="shared" si="1"/>
        <v>0</v>
      </c>
      <c r="O126" s="244"/>
      <c r="P126" s="244"/>
      <c r="Q126" s="245"/>
    </row>
    <row r="127" spans="2:17" ht="14.7" thickBot="1">
      <c r="B127" s="9"/>
      <c r="C127" s="150"/>
      <c r="D127" s="155" t="s">
        <v>307</v>
      </c>
      <c r="E127" s="156">
        <f t="shared" ref="E127:Q127" si="4">SUM(E8:E126)</f>
        <v>0</v>
      </c>
      <c r="F127" s="156">
        <f t="shared" si="4"/>
        <v>0</v>
      </c>
      <c r="G127" s="156">
        <f t="shared" si="4"/>
        <v>0</v>
      </c>
      <c r="H127" s="156">
        <f t="shared" si="4"/>
        <v>0</v>
      </c>
      <c r="I127" s="156">
        <f t="shared" si="4"/>
        <v>0</v>
      </c>
      <c r="J127" s="156">
        <f t="shared" si="4"/>
        <v>0</v>
      </c>
      <c r="K127" s="156">
        <f t="shared" si="4"/>
        <v>0</v>
      </c>
      <c r="L127" s="156">
        <f t="shared" si="4"/>
        <v>0</v>
      </c>
      <c r="M127" s="156">
        <f t="shared" si="4"/>
        <v>0</v>
      </c>
      <c r="N127" s="156">
        <f t="shared" si="4"/>
        <v>0</v>
      </c>
      <c r="O127" s="246">
        <f t="shared" si="4"/>
        <v>0</v>
      </c>
      <c r="P127" s="246">
        <f t="shared" si="4"/>
        <v>0</v>
      </c>
      <c r="Q127" s="246">
        <f t="shared" si="4"/>
        <v>0</v>
      </c>
    </row>
  </sheetData>
  <sheetProtection algorithmName="SHA-512" hashValue="MA+P+Bois8qzoumUMsBI+mRnXiW9C8cCXfXRUykbG1GlJHYaakbt9r6AZouQUNA0eCOXCtMcfZCbMkj4qP+HYA==" saltValue="GjlXQX36gl8ejh0ZC87Buw==" spinCount="100000" sheet="1" formatCells="0" formatColumns="0" formatRows="0" insertRows="0" autoFilter="0"/>
  <mergeCells count="2">
    <mergeCell ref="B4:Q4"/>
    <mergeCell ref="B122:B126"/>
  </mergeCells>
  <conditionalFormatting sqref="D8:D119">
    <cfRule type="duplicateValues" dxfId="3" priority="1"/>
  </conditionalFormatting>
  <conditionalFormatting sqref="D120:D126">
    <cfRule type="duplicateValues" dxfId="2" priority="2"/>
  </conditionalFormatting>
  <dataValidations count="2">
    <dataValidation type="list" allowBlank="1" showInputMessage="1" showErrorMessage="1" sqref="C121:C126" xr:uid="{C2BC5653-4928-477D-8DEA-CB8933731A69}">
      <formula1>"SS,NS,PC"</formula1>
    </dataValidation>
    <dataValidation type="decimal" allowBlank="1" showInputMessage="1" showErrorMessage="1" error="Entered values must be a zero or positive number. &quot;N/A&quot; or alpha entries are not allowed." sqref="E8:L126" xr:uid="{F733547C-F41D-4E89-A245-DC04C20264F8}">
      <formula1>0</formula1>
      <formula2>999999999999999000</formula2>
    </dataValidation>
  </dataValidations>
  <pageMargins left="0.7" right="0.7" top="0.75" bottom="0.75" header="0.3" footer="0.3"/>
  <pageSetup scale="41"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3B3855-BC0C-4D35-9484-A629B2620896}">
  <sheetPr codeName="Sheet6">
    <tabColor rgb="FFFFFFCC"/>
    <pageSetUpPr fitToPage="1"/>
  </sheetPr>
  <dimension ref="B1:Q127"/>
  <sheetViews>
    <sheetView zoomScale="85" zoomScaleNormal="85" workbookViewId="0">
      <pane xSplit="4" ySplit="6" topLeftCell="E7" activePane="bottomRight" state="frozen"/>
      <selection activeCell="A29" sqref="A29"/>
      <selection pane="topRight" activeCell="A29" sqref="A29"/>
      <selection pane="bottomLeft" activeCell="A29" sqref="A29"/>
      <selection pane="bottomRight" activeCell="E6" sqref="E6"/>
    </sheetView>
  </sheetViews>
  <sheetFormatPr defaultRowHeight="14.4"/>
  <cols>
    <col min="1" max="1" width="1.83984375" customWidth="1"/>
    <col min="2" max="3" width="11.68359375" customWidth="1"/>
    <col min="4" max="4" width="45.41796875" bestFit="1" customWidth="1"/>
    <col min="5" max="5" width="18.83984375" customWidth="1"/>
    <col min="6" max="16" width="17.26171875" customWidth="1"/>
    <col min="17" max="17" width="19.83984375" customWidth="1"/>
    <col min="18" max="19" width="17.26171875" customWidth="1"/>
  </cols>
  <sheetData>
    <row r="1" spans="2:17" ht="23.7">
      <c r="B1" s="22" t="s">
        <v>58</v>
      </c>
      <c r="C1" s="22"/>
    </row>
    <row r="3" spans="2:17" ht="18.600000000000001" thickBot="1">
      <c r="I3" s="64" t="s">
        <v>56</v>
      </c>
      <c r="J3" s="237">
        <f>'A. Instructions'!E7</f>
        <v>45108</v>
      </c>
      <c r="K3" s="195" t="s">
        <v>63</v>
      </c>
      <c r="L3" s="237">
        <f>'A. Instructions'!G7</f>
        <v>45473</v>
      </c>
      <c r="M3" s="196" t="s">
        <v>317</v>
      </c>
    </row>
    <row r="4" spans="2:17" ht="60" customHeight="1" thickBot="1">
      <c r="B4" s="414" t="s">
        <v>292</v>
      </c>
      <c r="C4" s="415"/>
      <c r="D4" s="415"/>
      <c r="E4" s="415"/>
      <c r="F4" s="415"/>
      <c r="G4" s="415"/>
      <c r="H4" s="415"/>
      <c r="I4" s="415"/>
      <c r="J4" s="415"/>
      <c r="K4" s="415"/>
      <c r="L4" s="415"/>
      <c r="M4" s="415"/>
      <c r="N4" s="415"/>
      <c r="O4" s="415"/>
      <c r="P4" s="415"/>
      <c r="Q4" s="416"/>
    </row>
    <row r="5" spans="2:17" ht="15" customHeight="1" thickBot="1">
      <c r="B5" s="165"/>
      <c r="C5" s="166"/>
      <c r="D5" s="167"/>
      <c r="E5" s="168" t="s">
        <v>79</v>
      </c>
      <c r="F5" s="168" t="s">
        <v>80</v>
      </c>
      <c r="G5" s="168" t="s">
        <v>81</v>
      </c>
      <c r="H5" s="168" t="s">
        <v>82</v>
      </c>
      <c r="I5" s="168" t="s">
        <v>83</v>
      </c>
      <c r="J5" s="168" t="s">
        <v>84</v>
      </c>
      <c r="K5" s="168" t="s">
        <v>85</v>
      </c>
      <c r="L5" s="168" t="s">
        <v>86</v>
      </c>
      <c r="M5" s="159" t="s">
        <v>91</v>
      </c>
      <c r="N5" s="168" t="s">
        <v>90</v>
      </c>
      <c r="O5" s="168" t="s">
        <v>87</v>
      </c>
      <c r="P5" s="168" t="s">
        <v>88</v>
      </c>
      <c r="Q5" s="169" t="s">
        <v>89</v>
      </c>
    </row>
    <row r="6" spans="2:17" ht="97.75" customHeight="1">
      <c r="B6" s="121" t="s">
        <v>326</v>
      </c>
      <c r="C6" s="121" t="s">
        <v>305</v>
      </c>
      <c r="D6" s="120" t="s">
        <v>297</v>
      </c>
      <c r="E6" s="97" t="s">
        <v>360</v>
      </c>
      <c r="F6" s="97" t="s">
        <v>289</v>
      </c>
      <c r="G6" s="97" t="s">
        <v>290</v>
      </c>
      <c r="H6" s="97" t="s">
        <v>291</v>
      </c>
      <c r="I6" s="97" t="s">
        <v>283</v>
      </c>
      <c r="J6" s="97" t="s">
        <v>284</v>
      </c>
      <c r="K6" s="97" t="s">
        <v>285</v>
      </c>
      <c r="L6" s="98" t="s">
        <v>286</v>
      </c>
      <c r="M6" s="164" t="s">
        <v>287</v>
      </c>
      <c r="N6" s="163" t="s">
        <v>288</v>
      </c>
      <c r="O6" s="120" t="s">
        <v>409</v>
      </c>
      <c r="P6" s="120" t="s">
        <v>408</v>
      </c>
      <c r="Q6" s="187" t="s">
        <v>410</v>
      </c>
    </row>
    <row r="7" spans="2:17">
      <c r="B7" s="182" t="s">
        <v>315</v>
      </c>
      <c r="C7" s="181" t="s">
        <v>302</v>
      </c>
      <c r="D7" s="183" t="s">
        <v>316</v>
      </c>
      <c r="E7" s="177">
        <v>0</v>
      </c>
      <c r="F7" s="177">
        <v>1</v>
      </c>
      <c r="G7" s="177">
        <v>0.2</v>
      </c>
      <c r="H7" s="177">
        <v>1.25</v>
      </c>
      <c r="I7" s="177">
        <v>0</v>
      </c>
      <c r="J7" s="177">
        <v>0</v>
      </c>
      <c r="K7" s="177">
        <v>2</v>
      </c>
      <c r="L7" s="177">
        <v>1.8</v>
      </c>
      <c r="M7" s="178">
        <f>E7+F7+H7+I7+J7+K7</f>
        <v>4.25</v>
      </c>
      <c r="N7" s="178">
        <f>L7+G7</f>
        <v>2</v>
      </c>
      <c r="O7" s="179">
        <v>200</v>
      </c>
      <c r="P7" s="179">
        <v>350</v>
      </c>
      <c r="Q7" s="180">
        <v>0</v>
      </c>
    </row>
    <row r="8" spans="2:17">
      <c r="B8" s="3">
        <f>'G. MGMA Specialty List'!A6</f>
        <v>1</v>
      </c>
      <c r="C8" s="3" t="str">
        <f>'G. MGMA Specialty List'!B6</f>
        <v>NS</v>
      </c>
      <c r="D8" s="74" t="str">
        <f>'G. MGMA Specialty List'!D6</f>
        <v>Allergy/Immunology</v>
      </c>
      <c r="E8" s="115"/>
      <c r="F8" s="115"/>
      <c r="G8" s="115"/>
      <c r="H8" s="115"/>
      <c r="I8" s="115"/>
      <c r="J8" s="115"/>
      <c r="K8" s="115"/>
      <c r="L8" s="115"/>
      <c r="M8" s="161">
        <f>E8+F8+H8+I8+J8+K8</f>
        <v>0</v>
      </c>
      <c r="N8" s="161">
        <f t="shared" ref="N8:N71" si="0">L8+G8</f>
        <v>0</v>
      </c>
      <c r="O8" s="116"/>
      <c r="P8" s="116"/>
      <c r="Q8" s="117"/>
    </row>
    <row r="9" spans="2:17">
      <c r="B9" s="3">
        <f>'G. MGMA Specialty List'!A7</f>
        <v>2</v>
      </c>
      <c r="C9" s="3" t="str">
        <f>'G. MGMA Specialty List'!B7</f>
        <v>SS</v>
      </c>
      <c r="D9" s="74" t="str">
        <f>'G. MGMA Specialty List'!D7</f>
        <v>Anesthesiology</v>
      </c>
      <c r="E9" s="115"/>
      <c r="F9" s="115"/>
      <c r="G9" s="115"/>
      <c r="H9" s="115"/>
      <c r="I9" s="115"/>
      <c r="J9" s="115"/>
      <c r="K9" s="115"/>
      <c r="L9" s="115"/>
      <c r="M9" s="161">
        <f t="shared" ref="M9:M126" si="1">E9+F9+H9+I9+J9+K9</f>
        <v>0</v>
      </c>
      <c r="N9" s="161">
        <f t="shared" si="0"/>
        <v>0</v>
      </c>
      <c r="O9" s="244"/>
      <c r="P9" s="244"/>
      <c r="Q9" s="245"/>
    </row>
    <row r="10" spans="2:17">
      <c r="B10" s="3">
        <f>'G. MGMA Specialty List'!A8</f>
        <v>3</v>
      </c>
      <c r="C10" s="3" t="str">
        <f>'G. MGMA Specialty List'!B8</f>
        <v>SS</v>
      </c>
      <c r="D10" s="74" t="str">
        <f>'G. MGMA Specialty List'!D8</f>
        <v>Anesthesiology: Pain Management</v>
      </c>
      <c r="E10" s="115"/>
      <c r="F10" s="115"/>
      <c r="G10" s="115"/>
      <c r="H10" s="115"/>
      <c r="I10" s="115"/>
      <c r="J10" s="115"/>
      <c r="K10" s="115"/>
      <c r="L10" s="115"/>
      <c r="M10" s="161">
        <f t="shared" si="1"/>
        <v>0</v>
      </c>
      <c r="N10" s="161">
        <f t="shared" si="0"/>
        <v>0</v>
      </c>
      <c r="O10" s="244"/>
      <c r="P10" s="244"/>
      <c r="Q10" s="245"/>
    </row>
    <row r="11" spans="2:17">
      <c r="B11" s="3">
        <f>'G. MGMA Specialty List'!A9</f>
        <v>4</v>
      </c>
      <c r="C11" s="3" t="str">
        <f>'G. MGMA Specialty List'!B9</f>
        <v>NS</v>
      </c>
      <c r="D11" s="74" t="str">
        <f>'G. MGMA Specialty List'!D9</f>
        <v>Bariatrics (Nonsurgical)/Obesity Medicine</v>
      </c>
      <c r="E11" s="115"/>
      <c r="F11" s="115"/>
      <c r="G11" s="115"/>
      <c r="H11" s="115"/>
      <c r="I11" s="115"/>
      <c r="J11" s="115"/>
      <c r="K11" s="115"/>
      <c r="L11" s="115"/>
      <c r="M11" s="161">
        <f t="shared" si="1"/>
        <v>0</v>
      </c>
      <c r="N11" s="161">
        <f t="shared" si="0"/>
        <v>0</v>
      </c>
      <c r="O11" s="244"/>
      <c r="P11" s="244"/>
      <c r="Q11" s="245"/>
    </row>
    <row r="12" spans="2:17">
      <c r="B12" s="3">
        <f>'G. MGMA Specialty List'!A10</f>
        <v>5</v>
      </c>
      <c r="C12" s="3" t="str">
        <f>'G. MGMA Specialty List'!B10</f>
        <v>NS</v>
      </c>
      <c r="D12" s="74" t="str">
        <f>'G. MGMA Specialty List'!D10</f>
        <v>Cardiology: Electrophysiology</v>
      </c>
      <c r="E12" s="115"/>
      <c r="F12" s="115"/>
      <c r="G12" s="115"/>
      <c r="H12" s="115"/>
      <c r="I12" s="115"/>
      <c r="J12" s="115"/>
      <c r="K12" s="115"/>
      <c r="L12" s="115"/>
      <c r="M12" s="161">
        <f t="shared" si="1"/>
        <v>0</v>
      </c>
      <c r="N12" s="161">
        <f t="shared" si="0"/>
        <v>0</v>
      </c>
      <c r="O12" s="244"/>
      <c r="P12" s="244"/>
      <c r="Q12" s="245"/>
    </row>
    <row r="13" spans="2:17">
      <c r="B13" s="3">
        <f>'G. MGMA Specialty List'!A11</f>
        <v>6</v>
      </c>
      <c r="C13" s="3" t="str">
        <f>'G. MGMA Specialty List'!B11</f>
        <v>NS</v>
      </c>
      <c r="D13" s="74" t="str">
        <f>'G. MGMA Specialty List'!D11</f>
        <v>Cardiology: Invasive</v>
      </c>
      <c r="E13" s="115"/>
      <c r="F13" s="115"/>
      <c r="G13" s="115"/>
      <c r="H13" s="115"/>
      <c r="I13" s="115"/>
      <c r="J13" s="115"/>
      <c r="K13" s="115"/>
      <c r="L13" s="115"/>
      <c r="M13" s="161">
        <f t="shared" si="1"/>
        <v>0</v>
      </c>
      <c r="N13" s="161">
        <f t="shared" si="0"/>
        <v>0</v>
      </c>
      <c r="O13" s="244"/>
      <c r="P13" s="244"/>
      <c r="Q13" s="245"/>
    </row>
    <row r="14" spans="2:17">
      <c r="B14" s="3">
        <f>'G. MGMA Specialty List'!A12</f>
        <v>7</v>
      </c>
      <c r="C14" s="3" t="str">
        <f>'G. MGMA Specialty List'!B12</f>
        <v>NS</v>
      </c>
      <c r="D14" s="74" t="str">
        <f>'G. MGMA Specialty List'!D12</f>
        <v>Cardiology: Invasive-Interventional</v>
      </c>
      <c r="E14" s="115"/>
      <c r="F14" s="115"/>
      <c r="G14" s="115"/>
      <c r="H14" s="115"/>
      <c r="I14" s="115"/>
      <c r="J14" s="115"/>
      <c r="K14" s="115"/>
      <c r="L14" s="115"/>
      <c r="M14" s="161">
        <f t="shared" si="1"/>
        <v>0</v>
      </c>
      <c r="N14" s="161">
        <f t="shared" si="0"/>
        <v>0</v>
      </c>
      <c r="O14" s="244"/>
      <c r="P14" s="244"/>
      <c r="Q14" s="245"/>
    </row>
    <row r="15" spans="2:17">
      <c r="B15" s="3">
        <f>'G. MGMA Specialty List'!A13</f>
        <v>8</v>
      </c>
      <c r="C15" s="3" t="str">
        <f>'G. MGMA Specialty List'!B13</f>
        <v>NS</v>
      </c>
      <c r="D15" s="74" t="str">
        <f>'G. MGMA Specialty List'!D13</f>
        <v>Cardiology: Noninvasive</v>
      </c>
      <c r="E15" s="115"/>
      <c r="F15" s="115"/>
      <c r="G15" s="115"/>
      <c r="H15" s="115"/>
      <c r="I15" s="115"/>
      <c r="J15" s="115"/>
      <c r="K15" s="115"/>
      <c r="L15" s="115"/>
      <c r="M15" s="161">
        <f t="shared" si="1"/>
        <v>0</v>
      </c>
      <c r="N15" s="161">
        <f t="shared" si="0"/>
        <v>0</v>
      </c>
      <c r="O15" s="244"/>
      <c r="P15" s="244"/>
      <c r="Q15" s="245"/>
    </row>
    <row r="16" spans="2:17">
      <c r="B16" s="3">
        <f>'G. MGMA Specialty List'!A14</f>
        <v>9</v>
      </c>
      <c r="C16" s="3" t="str">
        <f>'G. MGMA Specialty List'!B14</f>
        <v>NS</v>
      </c>
      <c r="D16" s="74" t="str">
        <f>'G. MGMA Specialty List'!D14</f>
        <v>Clinical Pharmacology</v>
      </c>
      <c r="E16" s="115"/>
      <c r="F16" s="115"/>
      <c r="G16" s="115"/>
      <c r="H16" s="115"/>
      <c r="I16" s="115"/>
      <c r="J16" s="115"/>
      <c r="K16" s="115"/>
      <c r="L16" s="115"/>
      <c r="M16" s="161">
        <f t="shared" si="1"/>
        <v>0</v>
      </c>
      <c r="N16" s="161">
        <f t="shared" si="0"/>
        <v>0</v>
      </c>
      <c r="O16" s="244"/>
      <c r="P16" s="244"/>
      <c r="Q16" s="245"/>
    </row>
    <row r="17" spans="2:17">
      <c r="B17" s="3">
        <f>'G. MGMA Specialty List'!A15</f>
        <v>10</v>
      </c>
      <c r="C17" s="3" t="str">
        <f>'G. MGMA Specialty List'!B15</f>
        <v>NS</v>
      </c>
      <c r="D17" s="74" t="str">
        <f>'G. MGMA Specialty List'!D15</f>
        <v>Critical Care: Intensivist</v>
      </c>
      <c r="E17" s="115"/>
      <c r="F17" s="115"/>
      <c r="G17" s="115"/>
      <c r="H17" s="115"/>
      <c r="I17" s="115"/>
      <c r="J17" s="115"/>
      <c r="K17" s="115"/>
      <c r="L17" s="115"/>
      <c r="M17" s="161">
        <f t="shared" si="1"/>
        <v>0</v>
      </c>
      <c r="N17" s="161">
        <f t="shared" si="0"/>
        <v>0</v>
      </c>
      <c r="O17" s="244"/>
      <c r="P17" s="244"/>
      <c r="Q17" s="245"/>
    </row>
    <row r="18" spans="2:17">
      <c r="B18" s="3">
        <f>'G. MGMA Specialty List'!A16</f>
        <v>11</v>
      </c>
      <c r="C18" s="3" t="str">
        <f>'G. MGMA Specialty List'!B16</f>
        <v>NS</v>
      </c>
      <c r="D18" s="74" t="str">
        <f>'G. MGMA Specialty List'!D16</f>
        <v>Dentistry</v>
      </c>
      <c r="E18" s="115"/>
      <c r="F18" s="115"/>
      <c r="G18" s="115"/>
      <c r="H18" s="115"/>
      <c r="I18" s="115"/>
      <c r="J18" s="115"/>
      <c r="K18" s="115"/>
      <c r="L18" s="115"/>
      <c r="M18" s="161">
        <f t="shared" si="1"/>
        <v>0</v>
      </c>
      <c r="N18" s="161">
        <f t="shared" si="0"/>
        <v>0</v>
      </c>
      <c r="O18" s="244"/>
      <c r="P18" s="244"/>
      <c r="Q18" s="245"/>
    </row>
    <row r="19" spans="2:17">
      <c r="B19" s="3">
        <f>'G. MGMA Specialty List'!A17</f>
        <v>12</v>
      </c>
      <c r="C19" s="3" t="str">
        <f>'G. MGMA Specialty List'!B17</f>
        <v>NS</v>
      </c>
      <c r="D19" s="74" t="str">
        <f>'G. MGMA Specialty List'!D17</f>
        <v>Dermatology</v>
      </c>
      <c r="E19" s="115"/>
      <c r="F19" s="115"/>
      <c r="G19" s="115"/>
      <c r="H19" s="115"/>
      <c r="I19" s="115"/>
      <c r="J19" s="115"/>
      <c r="K19" s="115"/>
      <c r="L19" s="115"/>
      <c r="M19" s="161">
        <f t="shared" si="1"/>
        <v>0</v>
      </c>
      <c r="N19" s="161">
        <f t="shared" si="0"/>
        <v>0</v>
      </c>
      <c r="O19" s="244"/>
      <c r="P19" s="244"/>
      <c r="Q19" s="245"/>
    </row>
    <row r="20" spans="2:17">
      <c r="B20" s="3">
        <f>'G. MGMA Specialty List'!A18</f>
        <v>13</v>
      </c>
      <c r="C20" s="3" t="str">
        <f>'G. MGMA Specialty List'!B18</f>
        <v>SS</v>
      </c>
      <c r="D20" s="74" t="str">
        <f>'G. MGMA Specialty List'!D18</f>
        <v>Dermatology: Mohs Surgery</v>
      </c>
      <c r="E20" s="115"/>
      <c r="F20" s="115"/>
      <c r="G20" s="115"/>
      <c r="H20" s="115"/>
      <c r="I20" s="115"/>
      <c r="J20" s="115"/>
      <c r="K20" s="115"/>
      <c r="L20" s="115"/>
      <c r="M20" s="161">
        <f t="shared" si="1"/>
        <v>0</v>
      </c>
      <c r="N20" s="161">
        <f t="shared" si="0"/>
        <v>0</v>
      </c>
      <c r="O20" s="244"/>
      <c r="P20" s="244"/>
      <c r="Q20" s="245"/>
    </row>
    <row r="21" spans="2:17">
      <c r="B21" s="3">
        <f>'G. MGMA Specialty List'!A19</f>
        <v>14</v>
      </c>
      <c r="C21" s="3" t="str">
        <f>'G. MGMA Specialty List'!B19</f>
        <v>NS</v>
      </c>
      <c r="D21" s="74" t="str">
        <f>'G. MGMA Specialty List'!D19</f>
        <v>Emergency Medicine</v>
      </c>
      <c r="E21" s="115"/>
      <c r="F21" s="115"/>
      <c r="G21" s="115"/>
      <c r="H21" s="115"/>
      <c r="I21" s="115"/>
      <c r="J21" s="115"/>
      <c r="K21" s="115"/>
      <c r="L21" s="115"/>
      <c r="M21" s="161">
        <f t="shared" si="1"/>
        <v>0</v>
      </c>
      <c r="N21" s="161">
        <f t="shared" si="0"/>
        <v>0</v>
      </c>
      <c r="O21" s="244"/>
      <c r="P21" s="244"/>
      <c r="Q21" s="245"/>
    </row>
    <row r="22" spans="2:17">
      <c r="B22" s="3">
        <f>'G. MGMA Specialty List'!A20</f>
        <v>15</v>
      </c>
      <c r="C22" s="3" t="str">
        <f>'G. MGMA Specialty List'!B20</f>
        <v>NS</v>
      </c>
      <c r="D22" s="74" t="str">
        <f>'G. MGMA Specialty List'!D20</f>
        <v>Endocrinology/Metabolism</v>
      </c>
      <c r="E22" s="115"/>
      <c r="F22" s="115"/>
      <c r="G22" s="115"/>
      <c r="H22" s="115"/>
      <c r="I22" s="115"/>
      <c r="J22" s="115"/>
      <c r="K22" s="115"/>
      <c r="L22" s="115"/>
      <c r="M22" s="161">
        <f t="shared" si="1"/>
        <v>0</v>
      </c>
      <c r="N22" s="161">
        <f t="shared" si="0"/>
        <v>0</v>
      </c>
      <c r="O22" s="244"/>
      <c r="P22" s="244"/>
      <c r="Q22" s="245"/>
    </row>
    <row r="23" spans="2:17">
      <c r="B23" s="3">
        <f>'G. MGMA Specialty List'!A21</f>
        <v>16</v>
      </c>
      <c r="C23" s="3" t="str">
        <f>'G. MGMA Specialty List'!B21</f>
        <v>PC</v>
      </c>
      <c r="D23" s="74" t="str">
        <f>'G. MGMA Specialty List'!D21</f>
        <v>Family Medicine (with OB)</v>
      </c>
      <c r="E23" s="115"/>
      <c r="F23" s="115"/>
      <c r="G23" s="115"/>
      <c r="H23" s="115"/>
      <c r="I23" s="115"/>
      <c r="J23" s="115"/>
      <c r="K23" s="115"/>
      <c r="L23" s="115"/>
      <c r="M23" s="161">
        <f t="shared" si="1"/>
        <v>0</v>
      </c>
      <c r="N23" s="161">
        <f t="shared" si="0"/>
        <v>0</v>
      </c>
      <c r="O23" s="244"/>
      <c r="P23" s="244"/>
      <c r="Q23" s="245"/>
    </row>
    <row r="24" spans="2:17">
      <c r="B24" s="3">
        <f>'G. MGMA Specialty List'!A22</f>
        <v>17</v>
      </c>
      <c r="C24" s="3" t="str">
        <f>'G. MGMA Specialty List'!B22</f>
        <v>PC</v>
      </c>
      <c r="D24" s="74" t="str">
        <f>'G. MGMA Specialty List'!D22</f>
        <v>Family Medicine (without OB)</v>
      </c>
      <c r="E24" s="115"/>
      <c r="F24" s="115"/>
      <c r="G24" s="115"/>
      <c r="H24" s="115"/>
      <c r="I24" s="115"/>
      <c r="J24" s="115"/>
      <c r="K24" s="115"/>
      <c r="L24" s="115"/>
      <c r="M24" s="161">
        <f t="shared" si="1"/>
        <v>0</v>
      </c>
      <c r="N24" s="161">
        <f t="shared" si="0"/>
        <v>0</v>
      </c>
      <c r="O24" s="244"/>
      <c r="P24" s="244"/>
      <c r="Q24" s="245"/>
    </row>
    <row r="25" spans="2:17">
      <c r="B25" s="3">
        <f>'G. MGMA Specialty List'!A23</f>
        <v>18</v>
      </c>
      <c r="C25" s="3" t="str">
        <f>'G. MGMA Specialty List'!B23</f>
        <v>PC</v>
      </c>
      <c r="D25" s="74" t="str">
        <f>'G. MGMA Specialty List'!D23</f>
        <v>Family Medicine: Ambulatory Only (No Inpatient Work)</v>
      </c>
      <c r="E25" s="115"/>
      <c r="F25" s="115"/>
      <c r="G25" s="115"/>
      <c r="H25" s="115"/>
      <c r="I25" s="115"/>
      <c r="J25" s="115"/>
      <c r="K25" s="115"/>
      <c r="L25" s="115"/>
      <c r="M25" s="161">
        <f t="shared" si="1"/>
        <v>0</v>
      </c>
      <c r="N25" s="161">
        <f t="shared" si="0"/>
        <v>0</v>
      </c>
      <c r="O25" s="244"/>
      <c r="P25" s="244"/>
      <c r="Q25" s="245"/>
    </row>
    <row r="26" spans="2:17">
      <c r="B26" s="3">
        <f>'G. MGMA Specialty List'!A24</f>
        <v>19</v>
      </c>
      <c r="C26" s="3" t="str">
        <f>'G. MGMA Specialty List'!B24</f>
        <v>PC</v>
      </c>
      <c r="D26" s="74" t="str">
        <f>'G. MGMA Specialty List'!D24</f>
        <v>Family Medicine: Sports Medicine</v>
      </c>
      <c r="E26" s="115"/>
      <c r="F26" s="115"/>
      <c r="G26" s="115"/>
      <c r="H26" s="115"/>
      <c r="I26" s="115"/>
      <c r="J26" s="115"/>
      <c r="K26" s="115"/>
      <c r="L26" s="115"/>
      <c r="M26" s="161">
        <f t="shared" si="1"/>
        <v>0</v>
      </c>
      <c r="N26" s="161">
        <f t="shared" si="0"/>
        <v>0</v>
      </c>
      <c r="O26" s="244"/>
      <c r="P26" s="244"/>
      <c r="Q26" s="245"/>
    </row>
    <row r="27" spans="2:17">
      <c r="B27" s="3">
        <f>'G. MGMA Specialty List'!A25</f>
        <v>20</v>
      </c>
      <c r="C27" s="3" t="str">
        <f>'G. MGMA Specialty List'!B25</f>
        <v>PC</v>
      </c>
      <c r="D27" s="74" t="str">
        <f>'G. MGMA Specialty List'!D25</f>
        <v>Family Medicine: Urgent Care</v>
      </c>
      <c r="E27" s="115"/>
      <c r="F27" s="115"/>
      <c r="G27" s="115"/>
      <c r="H27" s="115"/>
      <c r="I27" s="115"/>
      <c r="J27" s="115"/>
      <c r="K27" s="115"/>
      <c r="L27" s="115"/>
      <c r="M27" s="161">
        <f t="shared" si="1"/>
        <v>0</v>
      </c>
      <c r="N27" s="161">
        <f t="shared" si="0"/>
        <v>0</v>
      </c>
      <c r="O27" s="244"/>
      <c r="P27" s="244"/>
      <c r="Q27" s="245"/>
    </row>
    <row r="28" spans="2:17">
      <c r="B28" s="3">
        <f>'G. MGMA Specialty List'!A26</f>
        <v>21</v>
      </c>
      <c r="C28" s="3" t="str">
        <f>'G. MGMA Specialty List'!B26</f>
        <v>NS</v>
      </c>
      <c r="D28" s="74" t="str">
        <f>'G. MGMA Specialty List'!D26</f>
        <v>Gastroenterology</v>
      </c>
      <c r="E28" s="115"/>
      <c r="F28" s="115"/>
      <c r="G28" s="115"/>
      <c r="H28" s="115"/>
      <c r="I28" s="115"/>
      <c r="J28" s="115"/>
      <c r="K28" s="115"/>
      <c r="L28" s="115"/>
      <c r="M28" s="161">
        <f t="shared" si="1"/>
        <v>0</v>
      </c>
      <c r="N28" s="161">
        <f t="shared" si="0"/>
        <v>0</v>
      </c>
      <c r="O28" s="244"/>
      <c r="P28" s="244"/>
      <c r="Q28" s="245"/>
    </row>
    <row r="29" spans="2:17">
      <c r="B29" s="3">
        <f>'G. MGMA Specialty List'!A27</f>
        <v>22</v>
      </c>
      <c r="C29" s="3" t="str">
        <f>'G. MGMA Specialty List'!B27</f>
        <v>NS</v>
      </c>
      <c r="D29" s="74" t="str">
        <f>'G. MGMA Specialty List'!D27</f>
        <v>Gastroenterology: Hepatology</v>
      </c>
      <c r="E29" s="115"/>
      <c r="F29" s="115"/>
      <c r="G29" s="115"/>
      <c r="H29" s="115"/>
      <c r="I29" s="115"/>
      <c r="J29" s="115"/>
      <c r="K29" s="115"/>
      <c r="L29" s="115"/>
      <c r="M29" s="161">
        <f t="shared" si="1"/>
        <v>0</v>
      </c>
      <c r="N29" s="161">
        <f t="shared" si="0"/>
        <v>0</v>
      </c>
      <c r="O29" s="244"/>
      <c r="P29" s="244"/>
      <c r="Q29" s="245"/>
    </row>
    <row r="30" spans="2:17">
      <c r="B30" s="3">
        <f>'G. MGMA Specialty List'!A28</f>
        <v>23</v>
      </c>
      <c r="C30" s="3" t="str">
        <f>'G. MGMA Specialty List'!B28</f>
        <v>NS</v>
      </c>
      <c r="D30" s="74" t="str">
        <f>'G. MGMA Specialty List'!D28</f>
        <v>Genetics</v>
      </c>
      <c r="E30" s="115"/>
      <c r="F30" s="115"/>
      <c r="G30" s="115"/>
      <c r="H30" s="115"/>
      <c r="I30" s="115"/>
      <c r="J30" s="115"/>
      <c r="K30" s="115"/>
      <c r="L30" s="115"/>
      <c r="M30" s="161">
        <f t="shared" si="1"/>
        <v>0</v>
      </c>
      <c r="N30" s="161">
        <f t="shared" si="0"/>
        <v>0</v>
      </c>
      <c r="O30" s="244"/>
      <c r="P30" s="244"/>
      <c r="Q30" s="245"/>
    </row>
    <row r="31" spans="2:17">
      <c r="B31" s="3">
        <f>'G. MGMA Specialty List'!A29</f>
        <v>24</v>
      </c>
      <c r="C31" s="3" t="str">
        <f>'G. MGMA Specialty List'!B29</f>
        <v>PC</v>
      </c>
      <c r="D31" s="74" t="str">
        <f>'G. MGMA Specialty List'!D29</f>
        <v>Geriatrics</v>
      </c>
      <c r="E31" s="115"/>
      <c r="F31" s="115"/>
      <c r="G31" s="115"/>
      <c r="H31" s="115"/>
      <c r="I31" s="115"/>
      <c r="J31" s="115"/>
      <c r="K31" s="115"/>
      <c r="L31" s="115"/>
      <c r="M31" s="161">
        <f t="shared" si="1"/>
        <v>0</v>
      </c>
      <c r="N31" s="161">
        <f t="shared" si="0"/>
        <v>0</v>
      </c>
      <c r="O31" s="244"/>
      <c r="P31" s="244"/>
      <c r="Q31" s="245"/>
    </row>
    <row r="32" spans="2:17">
      <c r="B32" s="3">
        <f>'G. MGMA Specialty List'!A30</f>
        <v>25</v>
      </c>
      <c r="C32" s="3" t="str">
        <f>'G. MGMA Specialty List'!B30</f>
        <v>NS</v>
      </c>
      <c r="D32" s="74" t="str">
        <f>'G. MGMA Specialty List'!D30</f>
        <v>Hematology/Oncology</v>
      </c>
      <c r="E32" s="115"/>
      <c r="F32" s="115"/>
      <c r="G32" s="115"/>
      <c r="H32" s="115"/>
      <c r="I32" s="115"/>
      <c r="J32" s="115"/>
      <c r="K32" s="115"/>
      <c r="L32" s="115"/>
      <c r="M32" s="161">
        <f t="shared" si="1"/>
        <v>0</v>
      </c>
      <c r="N32" s="161">
        <f t="shared" si="0"/>
        <v>0</v>
      </c>
      <c r="O32" s="244"/>
      <c r="P32" s="244"/>
      <c r="Q32" s="245"/>
    </row>
    <row r="33" spans="2:17">
      <c r="B33" s="3">
        <f>'G. MGMA Specialty List'!A31</f>
        <v>26</v>
      </c>
      <c r="C33" s="3" t="str">
        <f>'G. MGMA Specialty List'!B31</f>
        <v>NS</v>
      </c>
      <c r="D33" s="74" t="str">
        <f>'G. MGMA Specialty List'!D31</f>
        <v>Hematology/Oncology: Oncology (Only)</v>
      </c>
      <c r="E33" s="115"/>
      <c r="F33" s="115"/>
      <c r="G33" s="115"/>
      <c r="H33" s="115"/>
      <c r="I33" s="115"/>
      <c r="J33" s="115"/>
      <c r="K33" s="115"/>
      <c r="L33" s="115"/>
      <c r="M33" s="161">
        <f t="shared" si="1"/>
        <v>0</v>
      </c>
      <c r="N33" s="161">
        <f t="shared" si="0"/>
        <v>0</v>
      </c>
      <c r="O33" s="244"/>
      <c r="P33" s="244"/>
      <c r="Q33" s="245"/>
    </row>
    <row r="34" spans="2:17">
      <c r="B34" s="3">
        <f>'G. MGMA Specialty List'!A32</f>
        <v>27</v>
      </c>
      <c r="C34" s="3" t="str">
        <f>'G. MGMA Specialty List'!B32</f>
        <v>PC</v>
      </c>
      <c r="D34" s="74" t="str">
        <f>'G. MGMA Specialty List'!D32</f>
        <v>Hospice/Palliative Care</v>
      </c>
      <c r="E34" s="115"/>
      <c r="F34" s="115"/>
      <c r="G34" s="115"/>
      <c r="H34" s="115"/>
      <c r="I34" s="115"/>
      <c r="J34" s="115"/>
      <c r="K34" s="115"/>
      <c r="L34" s="115"/>
      <c r="M34" s="161">
        <f t="shared" si="1"/>
        <v>0</v>
      </c>
      <c r="N34" s="161">
        <f t="shared" si="0"/>
        <v>0</v>
      </c>
      <c r="O34" s="244"/>
      <c r="P34" s="244"/>
      <c r="Q34" s="245"/>
    </row>
    <row r="35" spans="2:17">
      <c r="B35" s="3">
        <f>'G. MGMA Specialty List'!A33</f>
        <v>28</v>
      </c>
      <c r="C35" s="3" t="str">
        <f>'G. MGMA Specialty List'!B33</f>
        <v>PC</v>
      </c>
      <c r="D35" s="74" t="str">
        <f>'G. MGMA Specialty List'!D33</f>
        <v>Hospitalist: Family Medicine</v>
      </c>
      <c r="E35" s="115"/>
      <c r="F35" s="115"/>
      <c r="G35" s="115"/>
      <c r="H35" s="115"/>
      <c r="I35" s="115"/>
      <c r="J35" s="115"/>
      <c r="K35" s="115"/>
      <c r="L35" s="115"/>
      <c r="M35" s="161">
        <f t="shared" si="1"/>
        <v>0</v>
      </c>
      <c r="N35" s="161">
        <f t="shared" si="0"/>
        <v>0</v>
      </c>
      <c r="O35" s="244"/>
      <c r="P35" s="244"/>
      <c r="Q35" s="245"/>
    </row>
    <row r="36" spans="2:17">
      <c r="B36" s="3">
        <f>'G. MGMA Specialty List'!A34</f>
        <v>29</v>
      </c>
      <c r="C36" s="3" t="str">
        <f>'G. MGMA Specialty List'!B34</f>
        <v>PC</v>
      </c>
      <c r="D36" s="74" t="str">
        <f>'G. MGMA Specialty List'!D34</f>
        <v>Hospitalist: Internal Medicine</v>
      </c>
      <c r="E36" s="115"/>
      <c r="F36" s="115"/>
      <c r="G36" s="115"/>
      <c r="H36" s="115"/>
      <c r="I36" s="115"/>
      <c r="J36" s="115"/>
      <c r="K36" s="115"/>
      <c r="L36" s="115"/>
      <c r="M36" s="161">
        <f t="shared" si="1"/>
        <v>0</v>
      </c>
      <c r="N36" s="161">
        <f t="shared" si="0"/>
        <v>0</v>
      </c>
      <c r="O36" s="244"/>
      <c r="P36" s="244"/>
      <c r="Q36" s="245"/>
    </row>
    <row r="37" spans="2:17">
      <c r="B37" s="3">
        <f>'G. MGMA Specialty List'!A35</f>
        <v>30</v>
      </c>
      <c r="C37" s="3" t="str">
        <f>'G. MGMA Specialty List'!B35</f>
        <v>PC</v>
      </c>
      <c r="D37" s="74" t="str">
        <f>'G. MGMA Specialty List'!D35</f>
        <v>Hospitalist: Nocturnist</v>
      </c>
      <c r="E37" s="115"/>
      <c r="F37" s="115"/>
      <c r="G37" s="115"/>
      <c r="H37" s="115"/>
      <c r="I37" s="115"/>
      <c r="J37" s="115"/>
      <c r="K37" s="115"/>
      <c r="L37" s="115"/>
      <c r="M37" s="161">
        <f t="shared" ref="M37:M43" si="2">E37+F37+H37+I37+J37+K37</f>
        <v>0</v>
      </c>
      <c r="N37" s="161">
        <f t="shared" si="0"/>
        <v>0</v>
      </c>
      <c r="O37" s="244"/>
      <c r="P37" s="244"/>
      <c r="Q37" s="245"/>
    </row>
    <row r="38" spans="2:17">
      <c r="B38" s="3">
        <f>'G. MGMA Specialty List'!A36</f>
        <v>31</v>
      </c>
      <c r="C38" s="3" t="str">
        <f>'G. MGMA Specialty List'!B36</f>
        <v>PC</v>
      </c>
      <c r="D38" s="74" t="str">
        <f>'G. MGMA Specialty List'!D36</f>
        <v>Hospitalist: OB/GYN</v>
      </c>
      <c r="E38" s="115"/>
      <c r="F38" s="115"/>
      <c r="G38" s="115"/>
      <c r="H38" s="115"/>
      <c r="I38" s="115"/>
      <c r="J38" s="115"/>
      <c r="K38" s="115"/>
      <c r="L38" s="115"/>
      <c r="M38" s="161">
        <f t="shared" si="2"/>
        <v>0</v>
      </c>
      <c r="N38" s="161">
        <f t="shared" si="0"/>
        <v>0</v>
      </c>
      <c r="O38" s="244"/>
      <c r="P38" s="244"/>
      <c r="Q38" s="245"/>
    </row>
    <row r="39" spans="2:17">
      <c r="B39" s="3">
        <f>'G. MGMA Specialty List'!A37</f>
        <v>32</v>
      </c>
      <c r="C39" s="3" t="str">
        <f>'G. MGMA Specialty List'!B37</f>
        <v>NS</v>
      </c>
      <c r="D39" s="74" t="str">
        <f>'G. MGMA Specialty List'!D37</f>
        <v>Hyperbaric Medicine/Wound Care</v>
      </c>
      <c r="E39" s="115"/>
      <c r="F39" s="115"/>
      <c r="G39" s="115"/>
      <c r="H39" s="115"/>
      <c r="I39" s="115"/>
      <c r="J39" s="115"/>
      <c r="K39" s="115"/>
      <c r="L39" s="115"/>
      <c r="M39" s="161">
        <f t="shared" si="2"/>
        <v>0</v>
      </c>
      <c r="N39" s="161">
        <f t="shared" si="0"/>
        <v>0</v>
      </c>
      <c r="O39" s="244"/>
      <c r="P39" s="244"/>
      <c r="Q39" s="245"/>
    </row>
    <row r="40" spans="2:17">
      <c r="B40" s="3">
        <f>'G. MGMA Specialty List'!A38</f>
        <v>33</v>
      </c>
      <c r="C40" s="3" t="str">
        <f>'G. MGMA Specialty List'!B38</f>
        <v>NS</v>
      </c>
      <c r="D40" s="74" t="str">
        <f>'G. MGMA Specialty List'!D38</f>
        <v>Infectious Disease</v>
      </c>
      <c r="E40" s="115"/>
      <c r="F40" s="115"/>
      <c r="G40" s="115"/>
      <c r="H40" s="115"/>
      <c r="I40" s="115"/>
      <c r="J40" s="115"/>
      <c r="K40" s="115"/>
      <c r="L40" s="115"/>
      <c r="M40" s="161">
        <f t="shared" si="2"/>
        <v>0</v>
      </c>
      <c r="N40" s="161">
        <f t="shared" si="0"/>
        <v>0</v>
      </c>
      <c r="O40" s="244"/>
      <c r="P40" s="244"/>
      <c r="Q40" s="245"/>
    </row>
    <row r="41" spans="2:17">
      <c r="B41" s="3">
        <f>'G. MGMA Specialty List'!A39</f>
        <v>34</v>
      </c>
      <c r="C41" s="3" t="str">
        <f>'G. MGMA Specialty List'!B39</f>
        <v>PC</v>
      </c>
      <c r="D41" s="74" t="str">
        <f>'G. MGMA Specialty List'!D39</f>
        <v>Internal Medicine: Ambulatory Only (No Inpatient Work)</v>
      </c>
      <c r="E41" s="115"/>
      <c r="F41" s="115"/>
      <c r="G41" s="115"/>
      <c r="H41" s="115"/>
      <c r="I41" s="115"/>
      <c r="J41" s="115"/>
      <c r="K41" s="115"/>
      <c r="L41" s="115"/>
      <c r="M41" s="161">
        <f t="shared" si="2"/>
        <v>0</v>
      </c>
      <c r="N41" s="161">
        <f t="shared" si="0"/>
        <v>0</v>
      </c>
      <c r="O41" s="244"/>
      <c r="P41" s="244"/>
      <c r="Q41" s="245"/>
    </row>
    <row r="42" spans="2:17">
      <c r="B42" s="3">
        <f>'G. MGMA Specialty List'!A40</f>
        <v>35</v>
      </c>
      <c r="C42" s="3" t="str">
        <f>'G. MGMA Specialty List'!B40</f>
        <v>PC</v>
      </c>
      <c r="D42" s="74" t="str">
        <f>'G. MGMA Specialty List'!D40</f>
        <v>Internal Medicine: General</v>
      </c>
      <c r="E42" s="115"/>
      <c r="F42" s="115"/>
      <c r="G42" s="115"/>
      <c r="H42" s="115"/>
      <c r="I42" s="115"/>
      <c r="J42" s="115"/>
      <c r="K42" s="115"/>
      <c r="L42" s="115"/>
      <c r="M42" s="161">
        <f t="shared" si="2"/>
        <v>0</v>
      </c>
      <c r="N42" s="161">
        <f t="shared" si="0"/>
        <v>0</v>
      </c>
      <c r="O42" s="244"/>
      <c r="P42" s="244"/>
      <c r="Q42" s="245"/>
    </row>
    <row r="43" spans="2:17">
      <c r="B43" s="3">
        <f>'G. MGMA Specialty List'!A41</f>
        <v>36</v>
      </c>
      <c r="C43" s="3" t="str">
        <f>'G. MGMA Specialty List'!B41</f>
        <v>NS</v>
      </c>
      <c r="D43" s="74" t="str">
        <f>'G. MGMA Specialty List'!D41</f>
        <v>Nephrology</v>
      </c>
      <c r="E43" s="115"/>
      <c r="F43" s="115"/>
      <c r="G43" s="115"/>
      <c r="H43" s="115"/>
      <c r="I43" s="115"/>
      <c r="J43" s="115"/>
      <c r="K43" s="115"/>
      <c r="L43" s="115"/>
      <c r="M43" s="161">
        <f t="shared" si="2"/>
        <v>0</v>
      </c>
      <c r="N43" s="161">
        <f t="shared" si="0"/>
        <v>0</v>
      </c>
      <c r="O43" s="244"/>
      <c r="P43" s="244"/>
      <c r="Q43" s="245"/>
    </row>
    <row r="44" spans="2:17">
      <c r="B44" s="3">
        <f>'G. MGMA Specialty List'!A42</f>
        <v>37</v>
      </c>
      <c r="C44" s="3" t="str">
        <f>'G. MGMA Specialty List'!B42</f>
        <v>NS</v>
      </c>
      <c r="D44" s="74" t="str">
        <f>'G. MGMA Specialty List'!D42</f>
        <v>Neurology</v>
      </c>
      <c r="E44" s="115"/>
      <c r="F44" s="115"/>
      <c r="G44" s="115"/>
      <c r="H44" s="115"/>
      <c r="I44" s="115"/>
      <c r="J44" s="115"/>
      <c r="K44" s="115"/>
      <c r="L44" s="115"/>
      <c r="M44" s="161">
        <f t="shared" si="1"/>
        <v>0</v>
      </c>
      <c r="N44" s="161">
        <f t="shared" si="0"/>
        <v>0</v>
      </c>
      <c r="O44" s="244"/>
      <c r="P44" s="244"/>
      <c r="Q44" s="245"/>
    </row>
    <row r="45" spans="2:17">
      <c r="B45" s="3">
        <f>'G. MGMA Specialty List'!A43</f>
        <v>38</v>
      </c>
      <c r="C45" s="3" t="str">
        <f>'G. MGMA Specialty List'!B43</f>
        <v>NS</v>
      </c>
      <c r="D45" s="74" t="str">
        <f>'G. MGMA Specialty List'!D43</f>
        <v>Neurology: Epilepsy/EEG</v>
      </c>
      <c r="E45" s="115"/>
      <c r="F45" s="115"/>
      <c r="G45" s="115"/>
      <c r="H45" s="115"/>
      <c r="I45" s="115"/>
      <c r="J45" s="115"/>
      <c r="K45" s="115"/>
      <c r="L45" s="115"/>
      <c r="M45" s="161">
        <f t="shared" si="1"/>
        <v>0</v>
      </c>
      <c r="N45" s="161">
        <f t="shared" si="0"/>
        <v>0</v>
      </c>
      <c r="O45" s="244"/>
      <c r="P45" s="244"/>
      <c r="Q45" s="245"/>
    </row>
    <row r="46" spans="2:17">
      <c r="B46" s="3">
        <f>'G. MGMA Specialty List'!A44</f>
        <v>39</v>
      </c>
      <c r="C46" s="3" t="str">
        <f>'G. MGMA Specialty List'!B44</f>
        <v>NS</v>
      </c>
      <c r="D46" s="74" t="str">
        <f>'G. MGMA Specialty List'!D44</f>
        <v>Neurology: Neuromuscular</v>
      </c>
      <c r="E46" s="115"/>
      <c r="F46" s="115"/>
      <c r="G46" s="115"/>
      <c r="H46" s="115"/>
      <c r="I46" s="115"/>
      <c r="J46" s="115"/>
      <c r="K46" s="115"/>
      <c r="L46" s="115"/>
      <c r="M46" s="161">
        <f t="shared" si="1"/>
        <v>0</v>
      </c>
      <c r="N46" s="161">
        <f t="shared" si="0"/>
        <v>0</v>
      </c>
      <c r="O46" s="244"/>
      <c r="P46" s="244"/>
      <c r="Q46" s="245"/>
    </row>
    <row r="47" spans="2:17">
      <c r="B47" s="3">
        <f>'G. MGMA Specialty List'!A45</f>
        <v>40</v>
      </c>
      <c r="C47" s="3" t="str">
        <f>'G. MGMA Specialty List'!B45</f>
        <v>NS</v>
      </c>
      <c r="D47" s="74" t="str">
        <f>'G. MGMA Specialty List'!D45</f>
        <v>Neurology: Stroke Medicine</v>
      </c>
      <c r="E47" s="115"/>
      <c r="F47" s="115"/>
      <c r="G47" s="115"/>
      <c r="H47" s="115"/>
      <c r="I47" s="115"/>
      <c r="J47" s="115"/>
      <c r="K47" s="115"/>
      <c r="L47" s="115"/>
      <c r="M47" s="161">
        <f t="shared" si="1"/>
        <v>0</v>
      </c>
      <c r="N47" s="161">
        <f t="shared" si="0"/>
        <v>0</v>
      </c>
      <c r="O47" s="244"/>
      <c r="P47" s="244"/>
      <c r="Q47" s="245"/>
    </row>
    <row r="48" spans="2:17">
      <c r="B48" s="3">
        <f>'G. MGMA Specialty List'!A46</f>
        <v>41</v>
      </c>
      <c r="C48" s="3" t="str">
        <f>'G. MGMA Specialty List'!B46</f>
        <v>NS</v>
      </c>
      <c r="D48" s="74" t="str">
        <f>'G. MGMA Specialty List'!D46</f>
        <v>OB/GYN: Gynecological Oncology</v>
      </c>
      <c r="E48" s="115"/>
      <c r="F48" s="115"/>
      <c r="G48" s="115"/>
      <c r="H48" s="115"/>
      <c r="I48" s="115"/>
      <c r="J48" s="115"/>
      <c r="K48" s="115"/>
      <c r="L48" s="115"/>
      <c r="M48" s="161">
        <f t="shared" si="1"/>
        <v>0</v>
      </c>
      <c r="N48" s="161">
        <f t="shared" si="0"/>
        <v>0</v>
      </c>
      <c r="O48" s="244"/>
      <c r="P48" s="244"/>
      <c r="Q48" s="245"/>
    </row>
    <row r="49" spans="2:17">
      <c r="B49" s="3">
        <f>'G. MGMA Specialty List'!A47</f>
        <v>42</v>
      </c>
      <c r="C49" s="3" t="str">
        <f>'G. MGMA Specialty List'!B47</f>
        <v>PC</v>
      </c>
      <c r="D49" s="74" t="str">
        <f>'G. MGMA Specialty List'!D47</f>
        <v>OB/GYN: Gynecology (Only)</v>
      </c>
      <c r="E49" s="115"/>
      <c r="F49" s="115"/>
      <c r="G49" s="115"/>
      <c r="H49" s="115"/>
      <c r="I49" s="115"/>
      <c r="J49" s="115"/>
      <c r="K49" s="115"/>
      <c r="L49" s="115"/>
      <c r="M49" s="161">
        <f t="shared" si="1"/>
        <v>0</v>
      </c>
      <c r="N49" s="161">
        <f t="shared" si="0"/>
        <v>0</v>
      </c>
      <c r="O49" s="244"/>
      <c r="P49" s="244"/>
      <c r="Q49" s="245"/>
    </row>
    <row r="50" spans="2:17">
      <c r="B50" s="3">
        <f>'G. MGMA Specialty List'!A48</f>
        <v>43</v>
      </c>
      <c r="C50" s="3" t="str">
        <f>'G. MGMA Specialty List'!B48</f>
        <v>NS</v>
      </c>
      <c r="D50" s="74" t="str">
        <f>'G. MGMA Specialty List'!D48</f>
        <v>OB/GYN: Maternal and Fetal Medicine</v>
      </c>
      <c r="E50" s="115"/>
      <c r="F50" s="115"/>
      <c r="G50" s="115"/>
      <c r="H50" s="115"/>
      <c r="I50" s="115"/>
      <c r="J50" s="115"/>
      <c r="K50" s="115"/>
      <c r="L50" s="115"/>
      <c r="M50" s="161">
        <f t="shared" si="1"/>
        <v>0</v>
      </c>
      <c r="N50" s="161">
        <f t="shared" si="0"/>
        <v>0</v>
      </c>
      <c r="O50" s="244"/>
      <c r="P50" s="244"/>
      <c r="Q50" s="245"/>
    </row>
    <row r="51" spans="2:17">
      <c r="B51" s="3">
        <f>'G. MGMA Specialty List'!A49</f>
        <v>44</v>
      </c>
      <c r="C51" s="3" t="str">
        <f>'G. MGMA Specialty List'!B49</f>
        <v>NS</v>
      </c>
      <c r="D51" s="74" t="str">
        <f>'G. MGMA Specialty List'!D49</f>
        <v>OB/GYN: Reproductive Endocrinology</v>
      </c>
      <c r="E51" s="115"/>
      <c r="F51" s="115"/>
      <c r="G51" s="115"/>
      <c r="H51" s="115"/>
      <c r="I51" s="115"/>
      <c r="J51" s="115"/>
      <c r="K51" s="115"/>
      <c r="L51" s="115"/>
      <c r="M51" s="161">
        <f t="shared" si="1"/>
        <v>0</v>
      </c>
      <c r="N51" s="161">
        <f t="shared" si="0"/>
        <v>0</v>
      </c>
      <c r="O51" s="244"/>
      <c r="P51" s="244"/>
      <c r="Q51" s="245"/>
    </row>
    <row r="52" spans="2:17">
      <c r="B52" s="3">
        <f>'G. MGMA Specialty List'!A50</f>
        <v>45</v>
      </c>
      <c r="C52" s="3" t="str">
        <f>'G. MGMA Specialty List'!B50</f>
        <v>NS</v>
      </c>
      <c r="D52" s="74" t="str">
        <f>'G. MGMA Specialty List'!D50</f>
        <v>OB/GYN: Urogynecology</v>
      </c>
      <c r="E52" s="115"/>
      <c r="F52" s="115"/>
      <c r="G52" s="115"/>
      <c r="H52" s="115"/>
      <c r="I52" s="115"/>
      <c r="J52" s="115"/>
      <c r="K52" s="115"/>
      <c r="L52" s="115"/>
      <c r="M52" s="161">
        <f t="shared" si="1"/>
        <v>0</v>
      </c>
      <c r="N52" s="161">
        <f t="shared" si="0"/>
        <v>0</v>
      </c>
      <c r="O52" s="244"/>
      <c r="P52" s="244"/>
      <c r="Q52" s="245"/>
    </row>
    <row r="53" spans="2:17">
      <c r="B53" s="3">
        <f>'G. MGMA Specialty List'!A51</f>
        <v>46</v>
      </c>
      <c r="C53" s="3" t="str">
        <f>'G. MGMA Specialty List'!B51</f>
        <v>PC</v>
      </c>
      <c r="D53" s="74" t="str">
        <f>'G. MGMA Specialty List'!D51</f>
        <v>Obstetrics/Gynecology: General</v>
      </c>
      <c r="E53" s="115"/>
      <c r="F53" s="115"/>
      <c r="G53" s="115"/>
      <c r="H53" s="115"/>
      <c r="I53" s="115"/>
      <c r="J53" s="115"/>
      <c r="K53" s="115"/>
      <c r="L53" s="115"/>
      <c r="M53" s="161">
        <f t="shared" si="1"/>
        <v>0</v>
      </c>
      <c r="N53" s="161">
        <f t="shared" si="0"/>
        <v>0</v>
      </c>
      <c r="O53" s="244"/>
      <c r="P53" s="244"/>
      <c r="Q53" s="245"/>
    </row>
    <row r="54" spans="2:17">
      <c r="B54" s="3">
        <f>'G. MGMA Specialty List'!A52</f>
        <v>47</v>
      </c>
      <c r="C54" s="3" t="str">
        <f>'G. MGMA Specialty List'!B52</f>
        <v>NS</v>
      </c>
      <c r="D54" s="74" t="str">
        <f>'G. MGMA Specialty List'!D52</f>
        <v>Occupational Medicine</v>
      </c>
      <c r="E54" s="115"/>
      <c r="F54" s="115"/>
      <c r="G54" s="115"/>
      <c r="H54" s="115"/>
      <c r="I54" s="115"/>
      <c r="J54" s="115"/>
      <c r="K54" s="115"/>
      <c r="L54" s="115"/>
      <c r="M54" s="161">
        <f t="shared" si="1"/>
        <v>0</v>
      </c>
      <c r="N54" s="161">
        <f t="shared" si="0"/>
        <v>0</v>
      </c>
      <c r="O54" s="244"/>
      <c r="P54" s="244"/>
      <c r="Q54" s="245"/>
    </row>
    <row r="55" spans="2:17">
      <c r="B55" s="3">
        <f>'G. MGMA Specialty List'!A53</f>
        <v>48</v>
      </c>
      <c r="C55" s="3" t="str">
        <f>'G. MGMA Specialty List'!B53</f>
        <v>SS</v>
      </c>
      <c r="D55" s="74" t="str">
        <f>'G. MGMA Specialty List'!D53</f>
        <v>Ophthalmology</v>
      </c>
      <c r="E55" s="115"/>
      <c r="F55" s="115"/>
      <c r="G55" s="115"/>
      <c r="H55" s="115"/>
      <c r="I55" s="115"/>
      <c r="J55" s="115"/>
      <c r="K55" s="115"/>
      <c r="L55" s="115"/>
      <c r="M55" s="161">
        <f t="shared" si="1"/>
        <v>0</v>
      </c>
      <c r="N55" s="161">
        <f t="shared" si="0"/>
        <v>0</v>
      </c>
      <c r="O55" s="244"/>
      <c r="P55" s="244"/>
      <c r="Q55" s="245"/>
    </row>
    <row r="56" spans="2:17">
      <c r="B56" s="3">
        <f>'G. MGMA Specialty List'!A54</f>
        <v>49</v>
      </c>
      <c r="C56" s="3" t="str">
        <f>'G. MGMA Specialty List'!B54</f>
        <v>SS</v>
      </c>
      <c r="D56" s="74" t="str">
        <f>'G. MGMA Specialty List'!D54</f>
        <v>Ophthalmology: Corneal and Refractive Surgery</v>
      </c>
      <c r="E56" s="115"/>
      <c r="F56" s="115"/>
      <c r="G56" s="115"/>
      <c r="H56" s="115"/>
      <c r="I56" s="115"/>
      <c r="J56" s="115"/>
      <c r="K56" s="115"/>
      <c r="L56" s="115"/>
      <c r="M56" s="161">
        <f t="shared" si="1"/>
        <v>0</v>
      </c>
      <c r="N56" s="161">
        <f t="shared" si="0"/>
        <v>0</v>
      </c>
      <c r="O56" s="244"/>
      <c r="P56" s="244"/>
      <c r="Q56" s="245"/>
    </row>
    <row r="57" spans="2:17">
      <c r="B57" s="3">
        <f>'G. MGMA Specialty List'!A55</f>
        <v>50</v>
      </c>
      <c r="C57" s="3" t="str">
        <f>'G. MGMA Specialty List'!B55</f>
        <v>SS</v>
      </c>
      <c r="D57" s="74" t="str">
        <f>'G. MGMA Specialty List'!D55</f>
        <v>Ophthalmology: Glaucoma</v>
      </c>
      <c r="E57" s="115"/>
      <c r="F57" s="115"/>
      <c r="G57" s="115"/>
      <c r="H57" s="115"/>
      <c r="I57" s="115"/>
      <c r="J57" s="115"/>
      <c r="K57" s="115"/>
      <c r="L57" s="115"/>
      <c r="M57" s="161">
        <f t="shared" si="1"/>
        <v>0</v>
      </c>
      <c r="N57" s="161">
        <f t="shared" si="0"/>
        <v>0</v>
      </c>
      <c r="O57" s="244"/>
      <c r="P57" s="244"/>
      <c r="Q57" s="245"/>
    </row>
    <row r="58" spans="2:17">
      <c r="B58" s="3">
        <f>'G. MGMA Specialty List'!A56</f>
        <v>51</v>
      </c>
      <c r="C58" s="3" t="str">
        <f>'G. MGMA Specialty List'!B56</f>
        <v>SS</v>
      </c>
      <c r="D58" s="74" t="str">
        <f>'G. MGMA Specialty List'!D56</f>
        <v>Ophthalmology: Neurology</v>
      </c>
      <c r="E58" s="115"/>
      <c r="F58" s="115"/>
      <c r="G58" s="115"/>
      <c r="H58" s="115"/>
      <c r="I58" s="115"/>
      <c r="J58" s="115"/>
      <c r="K58" s="115"/>
      <c r="L58" s="115"/>
      <c r="M58" s="161">
        <f t="shared" si="1"/>
        <v>0</v>
      </c>
      <c r="N58" s="161">
        <f t="shared" si="0"/>
        <v>0</v>
      </c>
      <c r="O58" s="244"/>
      <c r="P58" s="244"/>
      <c r="Q58" s="245"/>
    </row>
    <row r="59" spans="2:17">
      <c r="B59" s="3">
        <f>'G. MGMA Specialty List'!A57</f>
        <v>52</v>
      </c>
      <c r="C59" s="3" t="str">
        <f>'G. MGMA Specialty List'!B57</f>
        <v>SS</v>
      </c>
      <c r="D59" s="74" t="str">
        <f>'G. MGMA Specialty List'!D57</f>
        <v>Ophthalmology: Oculoplastic and Reconstructive Surgery</v>
      </c>
      <c r="E59" s="115"/>
      <c r="F59" s="115"/>
      <c r="G59" s="115"/>
      <c r="H59" s="115"/>
      <c r="I59" s="115"/>
      <c r="J59" s="115"/>
      <c r="K59" s="115"/>
      <c r="L59" s="115"/>
      <c r="M59" s="161">
        <f t="shared" si="1"/>
        <v>0</v>
      </c>
      <c r="N59" s="161">
        <f t="shared" si="0"/>
        <v>0</v>
      </c>
      <c r="O59" s="244"/>
      <c r="P59" s="244"/>
      <c r="Q59" s="245"/>
    </row>
    <row r="60" spans="2:17">
      <c r="B60" s="3">
        <f>'G. MGMA Specialty List'!A58</f>
        <v>53</v>
      </c>
      <c r="C60" s="3" t="str">
        <f>'G. MGMA Specialty List'!B58</f>
        <v>SS</v>
      </c>
      <c r="D60" s="74" t="str">
        <f>'G. MGMA Specialty List'!D58</f>
        <v>Ophthalmology: Retina</v>
      </c>
      <c r="E60" s="115"/>
      <c r="F60" s="115"/>
      <c r="G60" s="115"/>
      <c r="H60" s="115"/>
      <c r="I60" s="115"/>
      <c r="J60" s="115"/>
      <c r="K60" s="115"/>
      <c r="L60" s="115"/>
      <c r="M60" s="161">
        <f t="shared" si="1"/>
        <v>0</v>
      </c>
      <c r="N60" s="161">
        <f t="shared" si="0"/>
        <v>0</v>
      </c>
      <c r="O60" s="244"/>
      <c r="P60" s="244"/>
      <c r="Q60" s="245"/>
    </row>
    <row r="61" spans="2:17">
      <c r="B61" s="3">
        <f>'G. MGMA Specialty List'!A59</f>
        <v>54</v>
      </c>
      <c r="C61" s="3" t="str">
        <f>'G. MGMA Specialty List'!B59</f>
        <v>NS</v>
      </c>
      <c r="D61" s="74" t="str">
        <f>'G. MGMA Specialty List'!D59</f>
        <v>Orthopedic (Nonsurgical)</v>
      </c>
      <c r="E61" s="115"/>
      <c r="F61" s="115"/>
      <c r="G61" s="115"/>
      <c r="H61" s="115"/>
      <c r="I61" s="115"/>
      <c r="J61" s="115"/>
      <c r="K61" s="115"/>
      <c r="L61" s="115"/>
      <c r="M61" s="161">
        <f t="shared" si="1"/>
        <v>0</v>
      </c>
      <c r="N61" s="161">
        <f t="shared" si="0"/>
        <v>0</v>
      </c>
      <c r="O61" s="244"/>
      <c r="P61" s="244"/>
      <c r="Q61" s="245"/>
    </row>
    <row r="62" spans="2:17">
      <c r="B62" s="3">
        <f>'G. MGMA Specialty List'!A60</f>
        <v>55</v>
      </c>
      <c r="C62" s="3" t="str">
        <f>'G. MGMA Specialty List'!B60</f>
        <v>SS</v>
      </c>
      <c r="D62" s="74" t="str">
        <f>'G. MGMA Specialty List'!D60</f>
        <v>Orthopedic Surgery: Foot and Ankle</v>
      </c>
      <c r="E62" s="115"/>
      <c r="F62" s="115"/>
      <c r="G62" s="115"/>
      <c r="H62" s="115"/>
      <c r="I62" s="115"/>
      <c r="J62" s="115"/>
      <c r="K62" s="115"/>
      <c r="L62" s="115"/>
      <c r="M62" s="161">
        <f t="shared" si="1"/>
        <v>0</v>
      </c>
      <c r="N62" s="161">
        <f t="shared" si="0"/>
        <v>0</v>
      </c>
      <c r="O62" s="244"/>
      <c r="P62" s="244"/>
      <c r="Q62" s="245"/>
    </row>
    <row r="63" spans="2:17">
      <c r="B63" s="3">
        <f>'G. MGMA Specialty List'!A61</f>
        <v>56</v>
      </c>
      <c r="C63" s="3" t="str">
        <f>'G. MGMA Specialty List'!B61</f>
        <v>SS</v>
      </c>
      <c r="D63" s="74" t="str">
        <f>'G. MGMA Specialty List'!D61</f>
        <v>Orthopedic Surgery: General</v>
      </c>
      <c r="E63" s="115"/>
      <c r="F63" s="115"/>
      <c r="G63" s="115"/>
      <c r="H63" s="115"/>
      <c r="I63" s="115"/>
      <c r="J63" s="115"/>
      <c r="K63" s="115"/>
      <c r="L63" s="115"/>
      <c r="M63" s="161">
        <f t="shared" si="1"/>
        <v>0</v>
      </c>
      <c r="N63" s="161">
        <f t="shared" si="0"/>
        <v>0</v>
      </c>
      <c r="O63" s="244"/>
      <c r="P63" s="244"/>
      <c r="Q63" s="245"/>
    </row>
    <row r="64" spans="2:17">
      <c r="B64" s="3">
        <f>'G. MGMA Specialty List'!A62</f>
        <v>57</v>
      </c>
      <c r="C64" s="3" t="str">
        <f>'G. MGMA Specialty List'!B62</f>
        <v>SS</v>
      </c>
      <c r="D64" s="74" t="str">
        <f>'G. MGMA Specialty List'!D62</f>
        <v>Orthopedic Surgery: Hand</v>
      </c>
      <c r="E64" s="115"/>
      <c r="F64" s="115"/>
      <c r="G64" s="115"/>
      <c r="H64" s="115"/>
      <c r="I64" s="115"/>
      <c r="J64" s="115"/>
      <c r="K64" s="115"/>
      <c r="L64" s="115"/>
      <c r="M64" s="161">
        <f t="shared" si="1"/>
        <v>0</v>
      </c>
      <c r="N64" s="161">
        <f t="shared" si="0"/>
        <v>0</v>
      </c>
      <c r="O64" s="244"/>
      <c r="P64" s="244"/>
      <c r="Q64" s="245"/>
    </row>
    <row r="65" spans="2:17">
      <c r="B65" s="3">
        <f>'G. MGMA Specialty List'!A63</f>
        <v>58</v>
      </c>
      <c r="C65" s="3" t="str">
        <f>'G. MGMA Specialty List'!B63</f>
        <v>SS</v>
      </c>
      <c r="D65" s="74" t="str">
        <f>'G. MGMA Specialty List'!D63</f>
        <v>Orthopedic Surgery: Hip and Joint</v>
      </c>
      <c r="E65" s="115"/>
      <c r="F65" s="115"/>
      <c r="G65" s="115"/>
      <c r="H65" s="115"/>
      <c r="I65" s="115"/>
      <c r="J65" s="115"/>
      <c r="K65" s="115"/>
      <c r="L65" s="115"/>
      <c r="M65" s="161">
        <f t="shared" si="1"/>
        <v>0</v>
      </c>
      <c r="N65" s="161">
        <f t="shared" si="0"/>
        <v>0</v>
      </c>
      <c r="O65" s="244"/>
      <c r="P65" s="244"/>
      <c r="Q65" s="245"/>
    </row>
    <row r="66" spans="2:17">
      <c r="B66" s="3">
        <f>'G. MGMA Specialty List'!A64</f>
        <v>59</v>
      </c>
      <c r="C66" s="3" t="str">
        <f>'G. MGMA Specialty List'!B64</f>
        <v>SS</v>
      </c>
      <c r="D66" s="74" t="str">
        <f>'G. MGMA Specialty List'!D64</f>
        <v>Orthopedic Surgery: Oncology</v>
      </c>
      <c r="E66" s="115"/>
      <c r="F66" s="115"/>
      <c r="G66" s="115"/>
      <c r="H66" s="115"/>
      <c r="I66" s="115"/>
      <c r="J66" s="115"/>
      <c r="K66" s="115"/>
      <c r="L66" s="115"/>
      <c r="M66" s="161">
        <f t="shared" si="1"/>
        <v>0</v>
      </c>
      <c r="N66" s="161">
        <f t="shared" si="0"/>
        <v>0</v>
      </c>
      <c r="O66" s="244"/>
      <c r="P66" s="244"/>
      <c r="Q66" s="245"/>
    </row>
    <row r="67" spans="2:17">
      <c r="B67" s="3">
        <f>'G. MGMA Specialty List'!A65</f>
        <v>60</v>
      </c>
      <c r="C67" s="3" t="str">
        <f>'G. MGMA Specialty List'!B65</f>
        <v>SS</v>
      </c>
      <c r="D67" s="74" t="str">
        <f>'G. MGMA Specialty List'!D65</f>
        <v>Orthopedic Surgery: Shoulder/Elbow</v>
      </c>
      <c r="E67" s="115"/>
      <c r="F67" s="115"/>
      <c r="G67" s="115"/>
      <c r="H67" s="115"/>
      <c r="I67" s="115"/>
      <c r="J67" s="115"/>
      <c r="K67" s="115"/>
      <c r="L67" s="115"/>
      <c r="M67" s="161">
        <f t="shared" si="1"/>
        <v>0</v>
      </c>
      <c r="N67" s="161">
        <f t="shared" si="0"/>
        <v>0</v>
      </c>
      <c r="O67" s="244"/>
      <c r="P67" s="244"/>
      <c r="Q67" s="245"/>
    </row>
    <row r="68" spans="2:17">
      <c r="B68" s="3">
        <f>'G. MGMA Specialty List'!A66</f>
        <v>61</v>
      </c>
      <c r="C68" s="3" t="str">
        <f>'G. MGMA Specialty List'!B66</f>
        <v>SS</v>
      </c>
      <c r="D68" s="74" t="str">
        <f>'G. MGMA Specialty List'!D66</f>
        <v>Orthopedic Surgery: Spine</v>
      </c>
      <c r="E68" s="115"/>
      <c r="F68" s="115"/>
      <c r="G68" s="115"/>
      <c r="H68" s="115"/>
      <c r="I68" s="115"/>
      <c r="J68" s="115"/>
      <c r="K68" s="115"/>
      <c r="L68" s="115"/>
      <c r="M68" s="161">
        <f t="shared" si="1"/>
        <v>0</v>
      </c>
      <c r="N68" s="161">
        <f t="shared" si="0"/>
        <v>0</v>
      </c>
      <c r="O68" s="244"/>
      <c r="P68" s="244"/>
      <c r="Q68" s="245"/>
    </row>
    <row r="69" spans="2:17">
      <c r="B69" s="3">
        <f>'G. MGMA Specialty List'!A67</f>
        <v>62</v>
      </c>
      <c r="C69" s="3" t="str">
        <f>'G. MGMA Specialty List'!B67</f>
        <v>SS</v>
      </c>
      <c r="D69" s="74" t="str">
        <f>'G. MGMA Specialty List'!D67</f>
        <v>Orthopedic Surgery: Sports Medicine</v>
      </c>
      <c r="E69" s="115"/>
      <c r="F69" s="115"/>
      <c r="G69" s="115"/>
      <c r="H69" s="115"/>
      <c r="I69" s="115"/>
      <c r="J69" s="115"/>
      <c r="K69" s="115"/>
      <c r="L69" s="115"/>
      <c r="M69" s="161">
        <f t="shared" si="1"/>
        <v>0</v>
      </c>
      <c r="N69" s="161">
        <f t="shared" si="0"/>
        <v>0</v>
      </c>
      <c r="O69" s="244"/>
      <c r="P69" s="244"/>
      <c r="Q69" s="245"/>
    </row>
    <row r="70" spans="2:17">
      <c r="B70" s="3">
        <f>'G. MGMA Specialty List'!A68</f>
        <v>63</v>
      </c>
      <c r="C70" s="3" t="str">
        <f>'G. MGMA Specialty List'!B68</f>
        <v>SS</v>
      </c>
      <c r="D70" s="74" t="str">
        <f>'G. MGMA Specialty List'!D68</f>
        <v>Orthopedic Surgery: Trauma</v>
      </c>
      <c r="E70" s="115"/>
      <c r="F70" s="115"/>
      <c r="G70" s="115"/>
      <c r="H70" s="115"/>
      <c r="I70" s="115"/>
      <c r="J70" s="115"/>
      <c r="K70" s="115"/>
      <c r="L70" s="115"/>
      <c r="M70" s="161">
        <f t="shared" si="1"/>
        <v>0</v>
      </c>
      <c r="N70" s="161">
        <f t="shared" si="0"/>
        <v>0</v>
      </c>
      <c r="O70" s="244"/>
      <c r="P70" s="244"/>
      <c r="Q70" s="245"/>
    </row>
    <row r="71" spans="2:17">
      <c r="B71" s="3">
        <f>'G. MGMA Specialty List'!A69</f>
        <v>64</v>
      </c>
      <c r="C71" s="3" t="str">
        <f>'G. MGMA Specialty List'!B69</f>
        <v>SS</v>
      </c>
      <c r="D71" s="74" t="str">
        <f>'G. MGMA Specialty List'!D69</f>
        <v>Otorhinolaryngology</v>
      </c>
      <c r="E71" s="115"/>
      <c r="F71" s="115"/>
      <c r="G71" s="115"/>
      <c r="H71" s="115"/>
      <c r="I71" s="115"/>
      <c r="J71" s="115"/>
      <c r="K71" s="115"/>
      <c r="L71" s="115"/>
      <c r="M71" s="161">
        <f t="shared" si="1"/>
        <v>0</v>
      </c>
      <c r="N71" s="161">
        <f t="shared" si="0"/>
        <v>0</v>
      </c>
      <c r="O71" s="244"/>
      <c r="P71" s="244"/>
      <c r="Q71" s="245"/>
    </row>
    <row r="72" spans="2:17">
      <c r="B72" s="3">
        <f>'G. MGMA Specialty List'!A70</f>
        <v>65</v>
      </c>
      <c r="C72" s="3" t="str">
        <f>'G. MGMA Specialty List'!B70</f>
        <v>NS</v>
      </c>
      <c r="D72" s="74" t="str">
        <f>'G. MGMA Specialty List'!D70</f>
        <v>Pain Management: Nonanesthesia</v>
      </c>
      <c r="E72" s="115"/>
      <c r="F72" s="115"/>
      <c r="G72" s="115"/>
      <c r="H72" s="115"/>
      <c r="I72" s="115"/>
      <c r="J72" s="115"/>
      <c r="K72" s="115"/>
      <c r="L72" s="115"/>
      <c r="M72" s="161">
        <f t="shared" si="1"/>
        <v>0</v>
      </c>
      <c r="N72" s="161">
        <f t="shared" ref="N72:N126" si="3">L72+G72</f>
        <v>0</v>
      </c>
      <c r="O72" s="244"/>
      <c r="P72" s="244"/>
      <c r="Q72" s="245"/>
    </row>
    <row r="73" spans="2:17">
      <c r="B73" s="3">
        <f>'G. MGMA Specialty List'!A71</f>
        <v>66</v>
      </c>
      <c r="C73" s="3" t="str">
        <f>'G. MGMA Specialty List'!B71</f>
        <v>NS</v>
      </c>
      <c r="D73" s="74" t="str">
        <f>'G. MGMA Specialty List'!D71</f>
        <v>Pathology: Anatomic and Clinical</v>
      </c>
      <c r="E73" s="115"/>
      <c r="F73" s="115"/>
      <c r="G73" s="115"/>
      <c r="H73" s="115"/>
      <c r="I73" s="115"/>
      <c r="J73" s="115"/>
      <c r="K73" s="115"/>
      <c r="L73" s="115"/>
      <c r="M73" s="161">
        <f t="shared" si="1"/>
        <v>0</v>
      </c>
      <c r="N73" s="161">
        <f t="shared" si="3"/>
        <v>0</v>
      </c>
      <c r="O73" s="244"/>
      <c r="P73" s="244"/>
      <c r="Q73" s="245"/>
    </row>
    <row r="74" spans="2:17">
      <c r="B74" s="3">
        <f>'G. MGMA Specialty List'!A72</f>
        <v>67</v>
      </c>
      <c r="C74" s="3" t="str">
        <f>'G. MGMA Specialty List'!B72</f>
        <v>SS</v>
      </c>
      <c r="D74" s="74" t="str">
        <f>'G. MGMA Specialty List'!D72</f>
        <v>Pathology: Surgical</v>
      </c>
      <c r="E74" s="115"/>
      <c r="F74" s="115"/>
      <c r="G74" s="115"/>
      <c r="H74" s="115"/>
      <c r="I74" s="115"/>
      <c r="J74" s="115"/>
      <c r="K74" s="115"/>
      <c r="L74" s="115"/>
      <c r="M74" s="161">
        <f t="shared" si="1"/>
        <v>0</v>
      </c>
      <c r="N74" s="161">
        <f t="shared" si="3"/>
        <v>0</v>
      </c>
      <c r="O74" s="244"/>
      <c r="P74" s="244"/>
      <c r="Q74" s="245"/>
    </row>
    <row r="75" spans="2:17">
      <c r="B75" s="3">
        <f>'G. MGMA Specialty List'!A73</f>
        <v>68</v>
      </c>
      <c r="C75" s="3" t="str">
        <f>'G. MGMA Specialty List'!B73</f>
        <v>PC</v>
      </c>
      <c r="D75" s="74" t="str">
        <f>'G. MGMA Specialty List'!D73</f>
        <v>Pediatrics: Adolescent Medicine</v>
      </c>
      <c r="E75" s="115"/>
      <c r="F75" s="115"/>
      <c r="G75" s="115"/>
      <c r="H75" s="115"/>
      <c r="I75" s="115"/>
      <c r="J75" s="115"/>
      <c r="K75" s="115"/>
      <c r="L75" s="115"/>
      <c r="M75" s="161">
        <f t="shared" si="1"/>
        <v>0</v>
      </c>
      <c r="N75" s="161">
        <f t="shared" si="3"/>
        <v>0</v>
      </c>
      <c r="O75" s="244"/>
      <c r="P75" s="244"/>
      <c r="Q75" s="245"/>
    </row>
    <row r="76" spans="2:17">
      <c r="B76" s="3">
        <f>'G. MGMA Specialty List'!A74</f>
        <v>69</v>
      </c>
      <c r="C76" s="3" t="str">
        <f>'G. MGMA Specialty List'!B74</f>
        <v>NS</v>
      </c>
      <c r="D76" s="74" t="str">
        <f>'G. MGMA Specialty List'!D74</f>
        <v>Pediatric-Nonsurgical Specialist</v>
      </c>
      <c r="E76" s="115"/>
      <c r="F76" s="115"/>
      <c r="G76" s="115"/>
      <c r="H76" s="115"/>
      <c r="I76" s="115"/>
      <c r="J76" s="115"/>
      <c r="K76" s="115"/>
      <c r="L76" s="115"/>
      <c r="M76" s="161">
        <f t="shared" si="1"/>
        <v>0</v>
      </c>
      <c r="N76" s="161">
        <f t="shared" si="3"/>
        <v>0</v>
      </c>
      <c r="O76" s="244"/>
      <c r="P76" s="244"/>
      <c r="Q76" s="245"/>
    </row>
    <row r="77" spans="2:17">
      <c r="B77" s="3">
        <f>'G. MGMA Specialty List'!A75</f>
        <v>70</v>
      </c>
      <c r="C77" s="3" t="str">
        <f>'G. MGMA Specialty List'!B75</f>
        <v>PC</v>
      </c>
      <c r="D77" s="74" t="str">
        <f>'G. MGMA Specialty List'!D75</f>
        <v>Pediatrics: Hospitalist-Internal Medicine &amp; General</v>
      </c>
      <c r="E77" s="115"/>
      <c r="F77" s="115"/>
      <c r="G77" s="115"/>
      <c r="H77" s="115"/>
      <c r="I77" s="115"/>
      <c r="J77" s="115"/>
      <c r="K77" s="115"/>
      <c r="L77" s="115"/>
      <c r="M77" s="161">
        <f t="shared" si="1"/>
        <v>0</v>
      </c>
      <c r="N77" s="161">
        <f t="shared" si="3"/>
        <v>0</v>
      </c>
      <c r="O77" s="244"/>
      <c r="P77" s="244"/>
      <c r="Q77" s="245"/>
    </row>
    <row r="78" spans="2:17">
      <c r="B78" s="3">
        <f>'G. MGMA Specialty List'!A76</f>
        <v>71</v>
      </c>
      <c r="C78" s="3" t="str">
        <f>'G. MGMA Specialty List'!B76</f>
        <v>NS</v>
      </c>
      <c r="D78" s="74" t="str">
        <f>'G. MGMA Specialty List'!D76</f>
        <v>Pediatrics: Neonatal Medicine</v>
      </c>
      <c r="E78" s="115"/>
      <c r="F78" s="115"/>
      <c r="G78" s="115"/>
      <c r="H78" s="115"/>
      <c r="I78" s="115"/>
      <c r="J78" s="115"/>
      <c r="K78" s="115"/>
      <c r="L78" s="115"/>
      <c r="M78" s="161">
        <f t="shared" si="1"/>
        <v>0</v>
      </c>
      <c r="N78" s="161">
        <f t="shared" si="3"/>
        <v>0</v>
      </c>
      <c r="O78" s="244"/>
      <c r="P78" s="244"/>
      <c r="Q78" s="245"/>
    </row>
    <row r="79" spans="2:17">
      <c r="B79" s="3">
        <f>'G. MGMA Specialty List'!A77</f>
        <v>72</v>
      </c>
      <c r="C79" s="3" t="str">
        <f>'G. MGMA Specialty List'!B77</f>
        <v>NS</v>
      </c>
      <c r="D79" s="74" t="str">
        <f>'G. MGMA Specialty List'!D77</f>
        <v>Physiatry (Physical Medicine and Rehabilitation)</v>
      </c>
      <c r="E79" s="115"/>
      <c r="F79" s="115"/>
      <c r="G79" s="115"/>
      <c r="H79" s="115"/>
      <c r="I79" s="115"/>
      <c r="J79" s="115"/>
      <c r="K79" s="115"/>
      <c r="L79" s="115"/>
      <c r="M79" s="161">
        <f t="shared" si="1"/>
        <v>0</v>
      </c>
      <c r="N79" s="161">
        <f t="shared" si="3"/>
        <v>0</v>
      </c>
      <c r="O79" s="244"/>
      <c r="P79" s="244"/>
      <c r="Q79" s="245"/>
    </row>
    <row r="80" spans="2:17">
      <c r="B80" s="3">
        <f>'G. MGMA Specialty List'!A78</f>
        <v>73</v>
      </c>
      <c r="C80" s="3" t="str">
        <f>'G. MGMA Specialty List'!B78</f>
        <v>NS</v>
      </c>
      <c r="D80" s="74" t="str">
        <f>'G. MGMA Specialty List'!D78</f>
        <v>Podiatry: General</v>
      </c>
      <c r="E80" s="115"/>
      <c r="F80" s="115"/>
      <c r="G80" s="115"/>
      <c r="H80" s="115"/>
      <c r="I80" s="115"/>
      <c r="J80" s="115"/>
      <c r="K80" s="115"/>
      <c r="L80" s="115"/>
      <c r="M80" s="161">
        <f t="shared" si="1"/>
        <v>0</v>
      </c>
      <c r="N80" s="161">
        <f t="shared" si="3"/>
        <v>0</v>
      </c>
      <c r="O80" s="244"/>
      <c r="P80" s="244"/>
      <c r="Q80" s="245"/>
    </row>
    <row r="81" spans="2:17">
      <c r="B81" s="3">
        <f>'G. MGMA Specialty List'!A79</f>
        <v>74</v>
      </c>
      <c r="C81" s="3" t="str">
        <f>'G. MGMA Specialty List'!B79</f>
        <v>NS</v>
      </c>
      <c r="D81" s="74" t="str">
        <f>'G. MGMA Specialty List'!D79</f>
        <v>Psychiatry: Addiction Medicine</v>
      </c>
      <c r="E81" s="115"/>
      <c r="F81" s="115"/>
      <c r="G81" s="115"/>
      <c r="H81" s="115"/>
      <c r="I81" s="115"/>
      <c r="J81" s="115"/>
      <c r="K81" s="115"/>
      <c r="L81" s="115"/>
      <c r="M81" s="161">
        <f t="shared" si="1"/>
        <v>0</v>
      </c>
      <c r="N81" s="161">
        <f t="shared" si="3"/>
        <v>0</v>
      </c>
      <c r="O81" s="244"/>
      <c r="P81" s="244"/>
      <c r="Q81" s="245"/>
    </row>
    <row r="82" spans="2:17">
      <c r="B82" s="3">
        <f>'G. MGMA Specialty List'!A80</f>
        <v>75</v>
      </c>
      <c r="C82" s="3" t="str">
        <f>'G. MGMA Specialty List'!B80</f>
        <v>NS</v>
      </c>
      <c r="D82" s="74" t="str">
        <f>'G. MGMA Specialty List'!D80</f>
        <v>Psychiatry: Chemical Dependency</v>
      </c>
      <c r="E82" s="115"/>
      <c r="F82" s="115"/>
      <c r="G82" s="115"/>
      <c r="H82" s="115"/>
      <c r="I82" s="115"/>
      <c r="J82" s="115"/>
      <c r="K82" s="115"/>
      <c r="L82" s="115"/>
      <c r="M82" s="161">
        <f t="shared" si="1"/>
        <v>0</v>
      </c>
      <c r="N82" s="161">
        <f t="shared" si="3"/>
        <v>0</v>
      </c>
      <c r="O82" s="244"/>
      <c r="P82" s="244"/>
      <c r="Q82" s="245"/>
    </row>
    <row r="83" spans="2:17">
      <c r="B83" s="3">
        <f>'G. MGMA Specialty List'!A81</f>
        <v>76</v>
      </c>
      <c r="C83" s="3" t="str">
        <f>'G. MGMA Specialty List'!B81</f>
        <v>NS</v>
      </c>
      <c r="D83" s="74" t="str">
        <f>'G. MGMA Specialty List'!D81</f>
        <v>Psychiatry: Child and Adolescent</v>
      </c>
      <c r="E83" s="115"/>
      <c r="F83" s="115"/>
      <c r="G83" s="115"/>
      <c r="H83" s="115"/>
      <c r="I83" s="115"/>
      <c r="J83" s="115"/>
      <c r="K83" s="115"/>
      <c r="L83" s="115"/>
      <c r="M83" s="161">
        <f t="shared" si="1"/>
        <v>0</v>
      </c>
      <c r="N83" s="161">
        <f t="shared" si="3"/>
        <v>0</v>
      </c>
      <c r="O83" s="244"/>
      <c r="P83" s="244"/>
      <c r="Q83" s="245"/>
    </row>
    <row r="84" spans="2:17">
      <c r="B84" s="3">
        <f>'G. MGMA Specialty List'!A82</f>
        <v>77</v>
      </c>
      <c r="C84" s="3" t="str">
        <f>'G. MGMA Specialty List'!B82</f>
        <v>NS</v>
      </c>
      <c r="D84" s="74" t="str">
        <f>'G. MGMA Specialty List'!D82</f>
        <v>Psychiatry: Forensic</v>
      </c>
      <c r="E84" s="115"/>
      <c r="F84" s="115"/>
      <c r="G84" s="115"/>
      <c r="H84" s="115"/>
      <c r="I84" s="115"/>
      <c r="J84" s="115"/>
      <c r="K84" s="115"/>
      <c r="L84" s="115"/>
      <c r="M84" s="161">
        <f t="shared" si="1"/>
        <v>0</v>
      </c>
      <c r="N84" s="161">
        <f t="shared" si="3"/>
        <v>0</v>
      </c>
      <c r="O84" s="244"/>
      <c r="P84" s="244"/>
      <c r="Q84" s="245"/>
    </row>
    <row r="85" spans="2:17">
      <c r="B85" s="3">
        <f>'G. MGMA Specialty List'!A83</f>
        <v>78</v>
      </c>
      <c r="C85" s="3" t="str">
        <f>'G. MGMA Specialty List'!B83</f>
        <v>NS</v>
      </c>
      <c r="D85" s="74" t="str">
        <f>'G. MGMA Specialty List'!D83</f>
        <v>Psychiatry: General</v>
      </c>
      <c r="E85" s="115"/>
      <c r="F85" s="115"/>
      <c r="G85" s="115"/>
      <c r="H85" s="115"/>
      <c r="I85" s="115"/>
      <c r="J85" s="115"/>
      <c r="K85" s="115"/>
      <c r="L85" s="115"/>
      <c r="M85" s="161">
        <f t="shared" si="1"/>
        <v>0</v>
      </c>
      <c r="N85" s="161">
        <f t="shared" si="3"/>
        <v>0</v>
      </c>
      <c r="O85" s="244"/>
      <c r="P85" s="244"/>
      <c r="Q85" s="245"/>
    </row>
    <row r="86" spans="2:17">
      <c r="B86" s="3">
        <f>'G. MGMA Specialty List'!A84</f>
        <v>79</v>
      </c>
      <c r="C86" s="3" t="str">
        <f>'G. MGMA Specialty List'!B84</f>
        <v>NS</v>
      </c>
      <c r="D86" s="74" t="str">
        <f>'G. MGMA Specialty List'!D84</f>
        <v>Psychiatry: Geriatric</v>
      </c>
      <c r="E86" s="115"/>
      <c r="F86" s="115"/>
      <c r="G86" s="115"/>
      <c r="H86" s="115"/>
      <c r="I86" s="115"/>
      <c r="J86" s="115"/>
      <c r="K86" s="115"/>
      <c r="L86" s="115"/>
      <c r="M86" s="161">
        <f t="shared" si="1"/>
        <v>0</v>
      </c>
      <c r="N86" s="161">
        <f t="shared" si="3"/>
        <v>0</v>
      </c>
      <c r="O86" s="244"/>
      <c r="P86" s="244"/>
      <c r="Q86" s="245"/>
    </row>
    <row r="87" spans="2:17">
      <c r="B87" s="3">
        <f>'G. MGMA Specialty List'!A85</f>
        <v>80</v>
      </c>
      <c r="C87" s="3" t="str">
        <f>'G. MGMA Specialty List'!B85</f>
        <v>NS</v>
      </c>
      <c r="D87" s="74" t="str">
        <f>'G. MGMA Specialty List'!D85</f>
        <v>Pulmonary Medicine: Critical Care</v>
      </c>
      <c r="E87" s="115"/>
      <c r="F87" s="115"/>
      <c r="G87" s="115"/>
      <c r="H87" s="115"/>
      <c r="I87" s="115"/>
      <c r="J87" s="115"/>
      <c r="K87" s="115"/>
      <c r="L87" s="115"/>
      <c r="M87" s="161">
        <f t="shared" si="1"/>
        <v>0</v>
      </c>
      <c r="N87" s="161">
        <f t="shared" si="3"/>
        <v>0</v>
      </c>
      <c r="O87" s="244"/>
      <c r="P87" s="244"/>
      <c r="Q87" s="245"/>
    </row>
    <row r="88" spans="2:17">
      <c r="B88" s="3">
        <f>'G. MGMA Specialty List'!A86</f>
        <v>81</v>
      </c>
      <c r="C88" s="3" t="str">
        <f>'G. MGMA Specialty List'!B86</f>
        <v>NS</v>
      </c>
      <c r="D88" s="74" t="str">
        <f>'G. MGMA Specialty List'!D86</f>
        <v>Pulmonary Medicine: General</v>
      </c>
      <c r="E88" s="115"/>
      <c r="F88" s="115"/>
      <c r="G88" s="115"/>
      <c r="H88" s="115"/>
      <c r="I88" s="115"/>
      <c r="J88" s="115"/>
      <c r="K88" s="115"/>
      <c r="L88" s="115"/>
      <c r="M88" s="161">
        <f t="shared" si="1"/>
        <v>0</v>
      </c>
      <c r="N88" s="161">
        <f t="shared" si="3"/>
        <v>0</v>
      </c>
      <c r="O88" s="244"/>
      <c r="P88" s="244"/>
      <c r="Q88" s="245"/>
    </row>
    <row r="89" spans="2:17">
      <c r="B89" s="3">
        <f>'G. MGMA Specialty List'!A87</f>
        <v>82</v>
      </c>
      <c r="C89" s="3" t="str">
        <f>'G. MGMA Specialty List'!B87</f>
        <v>NS</v>
      </c>
      <c r="D89" s="74" t="str">
        <f>'G. MGMA Specialty List'!D87</f>
        <v>Pulmonary Medicine: General and Critical Care</v>
      </c>
      <c r="E89" s="115"/>
      <c r="F89" s="115"/>
      <c r="G89" s="115"/>
      <c r="H89" s="115"/>
      <c r="I89" s="115"/>
      <c r="J89" s="115"/>
      <c r="K89" s="115"/>
      <c r="L89" s="115"/>
      <c r="M89" s="161">
        <f t="shared" si="1"/>
        <v>0</v>
      </c>
      <c r="N89" s="161">
        <f t="shared" si="3"/>
        <v>0</v>
      </c>
      <c r="O89" s="244"/>
      <c r="P89" s="244"/>
      <c r="Q89" s="245"/>
    </row>
    <row r="90" spans="2:17">
      <c r="B90" s="3">
        <f>'G. MGMA Specialty List'!A88</f>
        <v>83</v>
      </c>
      <c r="C90" s="3" t="str">
        <f>'G. MGMA Specialty List'!B88</f>
        <v>NS</v>
      </c>
      <c r="D90" s="74" t="str">
        <f>'G. MGMA Specialty List'!D88</f>
        <v>Radiation Oncology</v>
      </c>
      <c r="E90" s="115"/>
      <c r="F90" s="115"/>
      <c r="G90" s="115"/>
      <c r="H90" s="115"/>
      <c r="I90" s="115"/>
      <c r="J90" s="115"/>
      <c r="K90" s="115"/>
      <c r="L90" s="115"/>
      <c r="M90" s="161">
        <f t="shared" si="1"/>
        <v>0</v>
      </c>
      <c r="N90" s="161">
        <f t="shared" si="3"/>
        <v>0</v>
      </c>
      <c r="O90" s="244"/>
      <c r="P90" s="244"/>
      <c r="Q90" s="245"/>
    </row>
    <row r="91" spans="2:17">
      <c r="B91" s="3">
        <f>'G. MGMA Specialty List'!A89</f>
        <v>84</v>
      </c>
      <c r="C91" s="3" t="str">
        <f>'G. MGMA Specialty List'!B89</f>
        <v>NS</v>
      </c>
      <c r="D91" s="74" t="str">
        <f>'G. MGMA Specialty List'!D89</f>
        <v>Radiology: Diagnostic</v>
      </c>
      <c r="E91" s="115"/>
      <c r="F91" s="115"/>
      <c r="G91" s="115"/>
      <c r="H91" s="115"/>
      <c r="I91" s="115"/>
      <c r="J91" s="115"/>
      <c r="K91" s="115"/>
      <c r="L91" s="115"/>
      <c r="M91" s="161">
        <f t="shared" si="1"/>
        <v>0</v>
      </c>
      <c r="N91" s="161">
        <f t="shared" si="3"/>
        <v>0</v>
      </c>
      <c r="O91" s="244"/>
      <c r="P91" s="244"/>
      <c r="Q91" s="245"/>
    </row>
    <row r="92" spans="2:17">
      <c r="B92" s="3">
        <f>'G. MGMA Specialty List'!A90</f>
        <v>85</v>
      </c>
      <c r="C92" s="3" t="str">
        <f>'G. MGMA Specialty List'!B90</f>
        <v>NS</v>
      </c>
      <c r="D92" s="74" t="str">
        <f>'G. MGMA Specialty List'!D90</f>
        <v>Radiology: Interventional</v>
      </c>
      <c r="E92" s="115"/>
      <c r="F92" s="115"/>
      <c r="G92" s="115"/>
      <c r="H92" s="115"/>
      <c r="I92" s="115"/>
      <c r="J92" s="115"/>
      <c r="K92" s="115"/>
      <c r="L92" s="115"/>
      <c r="M92" s="161">
        <f t="shared" si="1"/>
        <v>0</v>
      </c>
      <c r="N92" s="161">
        <f t="shared" si="3"/>
        <v>0</v>
      </c>
      <c r="O92" s="244"/>
      <c r="P92" s="244"/>
      <c r="Q92" s="245"/>
    </row>
    <row r="93" spans="2:17">
      <c r="B93" s="3">
        <f>'G. MGMA Specialty List'!A91</f>
        <v>86</v>
      </c>
      <c r="C93" s="3" t="str">
        <f>'G. MGMA Specialty List'!B91</f>
        <v>NS</v>
      </c>
      <c r="D93" s="74" t="str">
        <f>'G. MGMA Specialty List'!D91</f>
        <v>Radiology: Neurological</v>
      </c>
      <c r="E93" s="115"/>
      <c r="F93" s="115"/>
      <c r="G93" s="115"/>
      <c r="H93" s="115"/>
      <c r="I93" s="115"/>
      <c r="J93" s="115"/>
      <c r="K93" s="115"/>
      <c r="L93" s="115"/>
      <c r="M93" s="161">
        <f t="shared" si="1"/>
        <v>0</v>
      </c>
      <c r="N93" s="161">
        <f t="shared" si="3"/>
        <v>0</v>
      </c>
      <c r="O93" s="244"/>
      <c r="P93" s="244"/>
      <c r="Q93" s="245"/>
    </row>
    <row r="94" spans="2:17">
      <c r="B94" s="3">
        <f>'G. MGMA Specialty List'!A92</f>
        <v>87</v>
      </c>
      <c r="C94" s="3" t="str">
        <f>'G. MGMA Specialty List'!B92</f>
        <v>NS</v>
      </c>
      <c r="D94" s="74" t="str">
        <f>'G. MGMA Specialty List'!D92</f>
        <v>Radiology: Nuclear Medicine</v>
      </c>
      <c r="E94" s="115"/>
      <c r="F94" s="115"/>
      <c r="G94" s="115"/>
      <c r="H94" s="115"/>
      <c r="I94" s="115"/>
      <c r="J94" s="115"/>
      <c r="K94" s="115"/>
      <c r="L94" s="115"/>
      <c r="M94" s="161">
        <f t="shared" si="1"/>
        <v>0</v>
      </c>
      <c r="N94" s="161">
        <f t="shared" si="3"/>
        <v>0</v>
      </c>
      <c r="O94" s="244"/>
      <c r="P94" s="244"/>
      <c r="Q94" s="245"/>
    </row>
    <row r="95" spans="2:17">
      <c r="B95" s="3">
        <f>'G. MGMA Specialty List'!A93</f>
        <v>88</v>
      </c>
      <c r="C95" s="3" t="str">
        <f>'G. MGMA Specialty List'!B93</f>
        <v>NS</v>
      </c>
      <c r="D95" s="74" t="str">
        <f>'G. MGMA Specialty List'!D93</f>
        <v>Rheumatology</v>
      </c>
      <c r="E95" s="115"/>
      <c r="F95" s="115"/>
      <c r="G95" s="115"/>
      <c r="H95" s="115"/>
      <c r="I95" s="115"/>
      <c r="J95" s="115"/>
      <c r="K95" s="115"/>
      <c r="L95" s="115"/>
      <c r="M95" s="161">
        <f t="shared" si="1"/>
        <v>0</v>
      </c>
      <c r="N95" s="161">
        <f t="shared" si="3"/>
        <v>0</v>
      </c>
      <c r="O95" s="244"/>
      <c r="P95" s="244"/>
      <c r="Q95" s="245"/>
    </row>
    <row r="96" spans="2:17">
      <c r="B96" s="3">
        <f>'G. MGMA Specialty List'!A94</f>
        <v>89</v>
      </c>
      <c r="C96" s="3" t="str">
        <f>'G. MGMA Specialty List'!B94</f>
        <v>NS</v>
      </c>
      <c r="D96" s="74" t="str">
        <f>'G. MGMA Specialty List'!D94</f>
        <v>Sleep Medicine</v>
      </c>
      <c r="E96" s="115"/>
      <c r="F96" s="115"/>
      <c r="G96" s="115"/>
      <c r="H96" s="115"/>
      <c r="I96" s="115"/>
      <c r="J96" s="115"/>
      <c r="K96" s="115"/>
      <c r="L96" s="115"/>
      <c r="M96" s="161">
        <f t="shared" si="1"/>
        <v>0</v>
      </c>
      <c r="N96" s="161">
        <f t="shared" si="3"/>
        <v>0</v>
      </c>
      <c r="O96" s="244"/>
      <c r="P96" s="244"/>
      <c r="Q96" s="245"/>
    </row>
    <row r="97" spans="2:17">
      <c r="B97" s="3">
        <f>'G. MGMA Specialty List'!A95</f>
        <v>90</v>
      </c>
      <c r="C97" s="3" t="str">
        <f>'G. MGMA Specialty List'!B95</f>
        <v>SS</v>
      </c>
      <c r="D97" s="74" t="str">
        <f>'G. MGMA Specialty List'!D95</f>
        <v>Surgery: Bariatric</v>
      </c>
      <c r="E97" s="115"/>
      <c r="F97" s="115"/>
      <c r="G97" s="115"/>
      <c r="H97" s="115"/>
      <c r="I97" s="115"/>
      <c r="J97" s="115"/>
      <c r="K97" s="115"/>
      <c r="L97" s="115"/>
      <c r="M97" s="161">
        <f t="shared" si="1"/>
        <v>0</v>
      </c>
      <c r="N97" s="161">
        <f t="shared" si="3"/>
        <v>0</v>
      </c>
      <c r="O97" s="244"/>
      <c r="P97" s="244"/>
      <c r="Q97" s="245"/>
    </row>
    <row r="98" spans="2:17">
      <c r="B98" s="3">
        <f>'G. MGMA Specialty List'!A96</f>
        <v>91</v>
      </c>
      <c r="C98" s="3" t="str">
        <f>'G. MGMA Specialty List'!B96</f>
        <v>SS</v>
      </c>
      <c r="D98" s="74" t="str">
        <f>'G. MGMA Specialty List'!D96</f>
        <v>Surgery: Breast</v>
      </c>
      <c r="E98" s="115"/>
      <c r="F98" s="115"/>
      <c r="G98" s="115"/>
      <c r="H98" s="115"/>
      <c r="I98" s="115"/>
      <c r="J98" s="115"/>
      <c r="K98" s="115"/>
      <c r="L98" s="115"/>
      <c r="M98" s="161">
        <f t="shared" si="1"/>
        <v>0</v>
      </c>
      <c r="N98" s="161">
        <f t="shared" si="3"/>
        <v>0</v>
      </c>
      <c r="O98" s="244"/>
      <c r="P98" s="244"/>
      <c r="Q98" s="245"/>
    </row>
    <row r="99" spans="2:17">
      <c r="B99" s="3">
        <f>'G. MGMA Specialty List'!A97</f>
        <v>92</v>
      </c>
      <c r="C99" s="3" t="str">
        <f>'G. MGMA Specialty List'!B97</f>
        <v>SS</v>
      </c>
      <c r="D99" s="74" t="str">
        <f>'G. MGMA Specialty List'!D97</f>
        <v>Surgery: Cardiovascular</v>
      </c>
      <c r="E99" s="115"/>
      <c r="F99" s="115"/>
      <c r="G99" s="115"/>
      <c r="H99" s="115"/>
      <c r="I99" s="115"/>
      <c r="J99" s="115"/>
      <c r="K99" s="115"/>
      <c r="L99" s="115"/>
      <c r="M99" s="161">
        <f t="shared" si="1"/>
        <v>0</v>
      </c>
      <c r="N99" s="161">
        <f t="shared" si="3"/>
        <v>0</v>
      </c>
      <c r="O99" s="244"/>
      <c r="P99" s="244"/>
      <c r="Q99" s="245"/>
    </row>
    <row r="100" spans="2:17">
      <c r="B100" s="3">
        <f>'G. MGMA Specialty List'!A98</f>
        <v>93</v>
      </c>
      <c r="C100" s="3" t="str">
        <f>'G. MGMA Specialty List'!B98</f>
        <v>SS</v>
      </c>
      <c r="D100" s="74" t="str">
        <f>'G. MGMA Specialty List'!D98</f>
        <v>Surgery: Colon and Rectal</v>
      </c>
      <c r="E100" s="115"/>
      <c r="F100" s="115"/>
      <c r="G100" s="115"/>
      <c r="H100" s="115"/>
      <c r="I100" s="115"/>
      <c r="J100" s="115"/>
      <c r="K100" s="115"/>
      <c r="L100" s="115"/>
      <c r="M100" s="161">
        <f t="shared" si="1"/>
        <v>0</v>
      </c>
      <c r="N100" s="161">
        <f t="shared" si="3"/>
        <v>0</v>
      </c>
      <c r="O100" s="244"/>
      <c r="P100" s="244"/>
      <c r="Q100" s="245"/>
    </row>
    <row r="101" spans="2:17">
      <c r="B101" s="3">
        <f>'G. MGMA Specialty List'!A99</f>
        <v>94</v>
      </c>
      <c r="C101" s="3" t="str">
        <f>'G. MGMA Specialty List'!B99</f>
        <v>SS</v>
      </c>
      <c r="D101" s="74" t="str">
        <f>'G. MGMA Specialty List'!D99</f>
        <v>Surgery: Endocrine</v>
      </c>
      <c r="E101" s="115"/>
      <c r="F101" s="115"/>
      <c r="G101" s="115"/>
      <c r="H101" s="115"/>
      <c r="I101" s="115"/>
      <c r="J101" s="115"/>
      <c r="K101" s="115"/>
      <c r="L101" s="115"/>
      <c r="M101" s="161">
        <f t="shared" si="1"/>
        <v>0</v>
      </c>
      <c r="N101" s="161">
        <f t="shared" si="3"/>
        <v>0</v>
      </c>
      <c r="O101" s="244"/>
      <c r="P101" s="244"/>
      <c r="Q101" s="245"/>
    </row>
    <row r="102" spans="2:17">
      <c r="B102" s="3">
        <f>'G. MGMA Specialty List'!A100</f>
        <v>95</v>
      </c>
      <c r="C102" s="3" t="str">
        <f>'G. MGMA Specialty List'!B100</f>
        <v>SS</v>
      </c>
      <c r="D102" s="74" t="str">
        <f>'G. MGMA Specialty List'!D100</f>
        <v>Surgery: Endovascular (Primary)</v>
      </c>
      <c r="E102" s="115"/>
      <c r="F102" s="115"/>
      <c r="G102" s="115"/>
      <c r="H102" s="115"/>
      <c r="I102" s="115"/>
      <c r="J102" s="115"/>
      <c r="K102" s="115"/>
      <c r="L102" s="115"/>
      <c r="M102" s="161">
        <f t="shared" si="1"/>
        <v>0</v>
      </c>
      <c r="N102" s="161">
        <f t="shared" si="3"/>
        <v>0</v>
      </c>
      <c r="O102" s="244"/>
      <c r="P102" s="244"/>
      <c r="Q102" s="245"/>
    </row>
    <row r="103" spans="2:17">
      <c r="B103" s="3">
        <f>'G. MGMA Specialty List'!A101</f>
        <v>96</v>
      </c>
      <c r="C103" s="3" t="str">
        <f>'G. MGMA Specialty List'!B101</f>
        <v>SS</v>
      </c>
      <c r="D103" s="74" t="str">
        <f>'G. MGMA Specialty List'!D101</f>
        <v>Surgery: General</v>
      </c>
      <c r="E103" s="115"/>
      <c r="F103" s="115"/>
      <c r="G103" s="115"/>
      <c r="H103" s="115"/>
      <c r="I103" s="115"/>
      <c r="J103" s="115"/>
      <c r="K103" s="115"/>
      <c r="L103" s="115"/>
      <c r="M103" s="161">
        <f t="shared" si="1"/>
        <v>0</v>
      </c>
      <c r="N103" s="161">
        <f t="shared" si="3"/>
        <v>0</v>
      </c>
      <c r="O103" s="244"/>
      <c r="P103" s="244"/>
      <c r="Q103" s="245"/>
    </row>
    <row r="104" spans="2:17">
      <c r="B104" s="3">
        <f>'G. MGMA Specialty List'!A102</f>
        <v>97</v>
      </c>
      <c r="C104" s="3" t="str">
        <f>'G. MGMA Specialty List'!B102</f>
        <v>SS</v>
      </c>
      <c r="D104" s="74" t="str">
        <f>'G. MGMA Specialty List'!D102</f>
        <v>Surgery: Neurological</v>
      </c>
      <c r="E104" s="115"/>
      <c r="F104" s="115"/>
      <c r="G104" s="115"/>
      <c r="H104" s="115"/>
      <c r="I104" s="115"/>
      <c r="J104" s="115"/>
      <c r="K104" s="115"/>
      <c r="L104" s="115"/>
      <c r="M104" s="161">
        <f t="shared" si="1"/>
        <v>0</v>
      </c>
      <c r="N104" s="161">
        <f t="shared" si="3"/>
        <v>0</v>
      </c>
      <c r="O104" s="244"/>
      <c r="P104" s="244"/>
      <c r="Q104" s="245"/>
    </row>
    <row r="105" spans="2:17">
      <c r="B105" s="3">
        <f>'G. MGMA Specialty List'!A103</f>
        <v>98</v>
      </c>
      <c r="C105" s="3" t="str">
        <f>'G. MGMA Specialty List'!B103</f>
        <v>SS</v>
      </c>
      <c r="D105" s="74" t="str">
        <f>'G. MGMA Specialty List'!D103</f>
        <v>Surgery: Oncology</v>
      </c>
      <c r="E105" s="115"/>
      <c r="F105" s="115"/>
      <c r="G105" s="115"/>
      <c r="H105" s="115"/>
      <c r="I105" s="115"/>
      <c r="J105" s="115"/>
      <c r="K105" s="115"/>
      <c r="L105" s="115"/>
      <c r="M105" s="161">
        <f t="shared" si="1"/>
        <v>0</v>
      </c>
      <c r="N105" s="161">
        <f t="shared" si="3"/>
        <v>0</v>
      </c>
      <c r="O105" s="244"/>
      <c r="P105" s="244"/>
      <c r="Q105" s="245"/>
    </row>
    <row r="106" spans="2:17">
      <c r="B106" s="3">
        <f>'G. MGMA Specialty List'!A104</f>
        <v>99</v>
      </c>
      <c r="C106" s="3" t="str">
        <f>'G. MGMA Specialty List'!B104</f>
        <v>SS</v>
      </c>
      <c r="D106" s="74" t="str">
        <f>'G. MGMA Specialty List'!D104</f>
        <v>Surgery: Oral</v>
      </c>
      <c r="E106" s="115"/>
      <c r="F106" s="115"/>
      <c r="G106" s="115"/>
      <c r="H106" s="115"/>
      <c r="I106" s="115"/>
      <c r="J106" s="115"/>
      <c r="K106" s="115"/>
      <c r="L106" s="115"/>
      <c r="M106" s="161">
        <f t="shared" si="1"/>
        <v>0</v>
      </c>
      <c r="N106" s="161">
        <f t="shared" si="3"/>
        <v>0</v>
      </c>
      <c r="O106" s="244"/>
      <c r="P106" s="244"/>
      <c r="Q106" s="245"/>
    </row>
    <row r="107" spans="2:17">
      <c r="B107" s="3">
        <f>'G. MGMA Specialty List'!A105</f>
        <v>100</v>
      </c>
      <c r="C107" s="3" t="str">
        <f>'G. MGMA Specialty List'!B105</f>
        <v>SS</v>
      </c>
      <c r="D107" s="74" t="str">
        <f>'G. MGMA Specialty List'!D105</f>
        <v xml:space="preserve">Surgery: Pediatrics </v>
      </c>
      <c r="E107" s="115"/>
      <c r="F107" s="115"/>
      <c r="G107" s="115"/>
      <c r="H107" s="115"/>
      <c r="I107" s="115"/>
      <c r="J107" s="115"/>
      <c r="K107" s="115"/>
      <c r="L107" s="115"/>
      <c r="M107" s="161">
        <f t="shared" si="1"/>
        <v>0</v>
      </c>
      <c r="N107" s="161">
        <f t="shared" si="3"/>
        <v>0</v>
      </c>
      <c r="O107" s="244"/>
      <c r="P107" s="244"/>
      <c r="Q107" s="245"/>
    </row>
    <row r="108" spans="2:17">
      <c r="B108" s="3">
        <f>'G. MGMA Specialty List'!A106</f>
        <v>101</v>
      </c>
      <c r="C108" s="3" t="str">
        <f>'G. MGMA Specialty List'!B106</f>
        <v>SS</v>
      </c>
      <c r="D108" s="74" t="str">
        <f>'G. MGMA Specialty List'!D106</f>
        <v>Surgery: Plastic and Reconstruction</v>
      </c>
      <c r="E108" s="115"/>
      <c r="F108" s="115"/>
      <c r="G108" s="115"/>
      <c r="H108" s="115"/>
      <c r="I108" s="115"/>
      <c r="J108" s="115"/>
      <c r="K108" s="115"/>
      <c r="L108" s="115"/>
      <c r="M108" s="161">
        <f t="shared" si="1"/>
        <v>0</v>
      </c>
      <c r="N108" s="161">
        <f t="shared" si="3"/>
        <v>0</v>
      </c>
      <c r="O108" s="244"/>
      <c r="P108" s="244"/>
      <c r="Q108" s="245"/>
    </row>
    <row r="109" spans="2:17">
      <c r="B109" s="3">
        <f>'G. MGMA Specialty List'!A107</f>
        <v>102</v>
      </c>
      <c r="C109" s="3" t="str">
        <f>'G. MGMA Specialty List'!B107</f>
        <v>SS</v>
      </c>
      <c r="D109" s="74" t="str">
        <f>'G. MGMA Specialty List'!D107</f>
        <v>Surgery: Plastic and Reconstruction-Hand</v>
      </c>
      <c r="E109" s="115"/>
      <c r="F109" s="115"/>
      <c r="G109" s="115"/>
      <c r="H109" s="115"/>
      <c r="I109" s="115"/>
      <c r="J109" s="115"/>
      <c r="K109" s="115"/>
      <c r="L109" s="115"/>
      <c r="M109" s="161">
        <f t="shared" si="1"/>
        <v>0</v>
      </c>
      <c r="N109" s="161">
        <f t="shared" si="3"/>
        <v>0</v>
      </c>
      <c r="O109" s="244"/>
      <c r="P109" s="244"/>
      <c r="Q109" s="245"/>
    </row>
    <row r="110" spans="2:17">
      <c r="B110" s="3">
        <f>'G. MGMA Specialty List'!A108</f>
        <v>103</v>
      </c>
      <c r="C110" s="3" t="str">
        <f>'G. MGMA Specialty List'!B108</f>
        <v>SS</v>
      </c>
      <c r="D110" s="74" t="str">
        <f>'G. MGMA Specialty List'!D108</f>
        <v>Surgery: Thoracic (Primary)</v>
      </c>
      <c r="E110" s="115"/>
      <c r="F110" s="115"/>
      <c r="G110" s="115"/>
      <c r="H110" s="115"/>
      <c r="I110" s="115"/>
      <c r="J110" s="115"/>
      <c r="K110" s="115"/>
      <c r="L110" s="115"/>
      <c r="M110" s="161">
        <f t="shared" si="1"/>
        <v>0</v>
      </c>
      <c r="N110" s="161">
        <f t="shared" si="3"/>
        <v>0</v>
      </c>
      <c r="O110" s="244"/>
      <c r="P110" s="244"/>
      <c r="Q110" s="245"/>
    </row>
    <row r="111" spans="2:17">
      <c r="B111" s="3">
        <f>'G. MGMA Specialty List'!A109</f>
        <v>104</v>
      </c>
      <c r="C111" s="3" t="str">
        <f>'G. MGMA Specialty List'!B109</f>
        <v>SS</v>
      </c>
      <c r="D111" s="74" t="str">
        <f>'G. MGMA Specialty List'!D109</f>
        <v>Surgery: Transplant</v>
      </c>
      <c r="E111" s="115"/>
      <c r="F111" s="115"/>
      <c r="G111" s="115"/>
      <c r="H111" s="115"/>
      <c r="I111" s="115"/>
      <c r="J111" s="115"/>
      <c r="K111" s="115"/>
      <c r="L111" s="115"/>
      <c r="M111" s="161">
        <f t="shared" si="1"/>
        <v>0</v>
      </c>
      <c r="N111" s="161">
        <f t="shared" si="3"/>
        <v>0</v>
      </c>
      <c r="O111" s="244"/>
      <c r="P111" s="244"/>
      <c r="Q111" s="245"/>
    </row>
    <row r="112" spans="2:17">
      <c r="B112" s="3">
        <f>'G. MGMA Specialty List'!A110</f>
        <v>105</v>
      </c>
      <c r="C112" s="3" t="str">
        <f>'G. MGMA Specialty List'!B110</f>
        <v>SS</v>
      </c>
      <c r="D112" s="74" t="str">
        <f>'G. MGMA Specialty List'!D110</f>
        <v>Surgery: Transplant-Heart</v>
      </c>
      <c r="E112" s="115"/>
      <c r="F112" s="115"/>
      <c r="G112" s="115"/>
      <c r="H112" s="115"/>
      <c r="I112" s="115"/>
      <c r="J112" s="115"/>
      <c r="K112" s="115"/>
      <c r="L112" s="115"/>
      <c r="M112" s="161">
        <f t="shared" si="1"/>
        <v>0</v>
      </c>
      <c r="N112" s="161">
        <f t="shared" si="3"/>
        <v>0</v>
      </c>
      <c r="O112" s="244"/>
      <c r="P112" s="244"/>
      <c r="Q112" s="245"/>
    </row>
    <row r="113" spans="2:17">
      <c r="B113" s="3">
        <f>'G. MGMA Specialty List'!A111</f>
        <v>106</v>
      </c>
      <c r="C113" s="3" t="str">
        <f>'G. MGMA Specialty List'!B111</f>
        <v>SS</v>
      </c>
      <c r="D113" s="74" t="str">
        <f>'G. MGMA Specialty List'!D111</f>
        <v>Surgery: Transplant-Heart/Lung</v>
      </c>
      <c r="E113" s="115"/>
      <c r="F113" s="115"/>
      <c r="G113" s="115"/>
      <c r="H113" s="115"/>
      <c r="I113" s="115"/>
      <c r="J113" s="115"/>
      <c r="K113" s="115"/>
      <c r="L113" s="115"/>
      <c r="M113" s="161">
        <f t="shared" si="1"/>
        <v>0</v>
      </c>
      <c r="N113" s="161">
        <f t="shared" si="3"/>
        <v>0</v>
      </c>
      <c r="O113" s="244"/>
      <c r="P113" s="244"/>
      <c r="Q113" s="245"/>
    </row>
    <row r="114" spans="2:17">
      <c r="B114" s="3">
        <f>'G. MGMA Specialty List'!A112</f>
        <v>107</v>
      </c>
      <c r="C114" s="3" t="str">
        <f>'G. MGMA Specialty List'!B112</f>
        <v>SS</v>
      </c>
      <c r="D114" s="74" t="str">
        <f>'G. MGMA Specialty List'!D112</f>
        <v>Surgery: Transplant-Kidney</v>
      </c>
      <c r="E114" s="115"/>
      <c r="F114" s="115"/>
      <c r="G114" s="115"/>
      <c r="H114" s="115"/>
      <c r="I114" s="115"/>
      <c r="J114" s="115"/>
      <c r="K114" s="115"/>
      <c r="L114" s="115"/>
      <c r="M114" s="161">
        <f t="shared" si="1"/>
        <v>0</v>
      </c>
      <c r="N114" s="161">
        <f t="shared" si="3"/>
        <v>0</v>
      </c>
      <c r="O114" s="244"/>
      <c r="P114" s="244"/>
      <c r="Q114" s="245"/>
    </row>
    <row r="115" spans="2:17">
      <c r="B115" s="3">
        <f>'G. MGMA Specialty List'!A113</f>
        <v>108</v>
      </c>
      <c r="C115" s="3" t="str">
        <f>'G. MGMA Specialty List'!B113</f>
        <v>SS</v>
      </c>
      <c r="D115" s="74" t="str">
        <f>'G. MGMA Specialty List'!D113</f>
        <v>Surgery: Transplant-Liver</v>
      </c>
      <c r="E115" s="115"/>
      <c r="F115" s="115"/>
      <c r="G115" s="115"/>
      <c r="H115" s="115"/>
      <c r="I115" s="115"/>
      <c r="J115" s="115"/>
      <c r="K115" s="115"/>
      <c r="L115" s="115"/>
      <c r="M115" s="161">
        <f t="shared" si="1"/>
        <v>0</v>
      </c>
      <c r="N115" s="161">
        <f t="shared" si="3"/>
        <v>0</v>
      </c>
      <c r="O115" s="244"/>
      <c r="P115" s="244"/>
      <c r="Q115" s="245"/>
    </row>
    <row r="116" spans="2:17">
      <c r="B116" s="3">
        <f>'G. MGMA Specialty List'!A114</f>
        <v>109</v>
      </c>
      <c r="C116" s="3" t="str">
        <f>'G. MGMA Specialty List'!B114</f>
        <v>SS</v>
      </c>
      <c r="D116" s="74" t="str">
        <f>'G. MGMA Specialty List'!D114</f>
        <v>Surgery: Trauma</v>
      </c>
      <c r="E116" s="115"/>
      <c r="F116" s="115"/>
      <c r="G116" s="115"/>
      <c r="H116" s="115"/>
      <c r="I116" s="115"/>
      <c r="J116" s="115"/>
      <c r="K116" s="115"/>
      <c r="L116" s="115"/>
      <c r="M116" s="161">
        <f t="shared" si="1"/>
        <v>0</v>
      </c>
      <c r="N116" s="161">
        <f t="shared" si="3"/>
        <v>0</v>
      </c>
      <c r="O116" s="244"/>
      <c r="P116" s="244"/>
      <c r="Q116" s="245"/>
    </row>
    <row r="117" spans="2:17">
      <c r="B117" s="3">
        <f>'G. MGMA Specialty List'!A115</f>
        <v>110</v>
      </c>
      <c r="C117" s="3" t="str">
        <f>'G. MGMA Specialty List'!B115</f>
        <v>SS</v>
      </c>
      <c r="D117" s="74" t="str">
        <f>'G. MGMA Specialty List'!D115</f>
        <v>Surgery: Trauma-Burn</v>
      </c>
      <c r="E117" s="115"/>
      <c r="F117" s="115"/>
      <c r="G117" s="115"/>
      <c r="H117" s="115"/>
      <c r="I117" s="115"/>
      <c r="J117" s="115"/>
      <c r="K117" s="115"/>
      <c r="L117" s="115"/>
      <c r="M117" s="161">
        <f t="shared" si="1"/>
        <v>0</v>
      </c>
      <c r="N117" s="161">
        <f t="shared" si="3"/>
        <v>0</v>
      </c>
      <c r="O117" s="244"/>
      <c r="P117" s="244"/>
      <c r="Q117" s="245"/>
    </row>
    <row r="118" spans="2:17">
      <c r="B118" s="3">
        <f>'G. MGMA Specialty List'!A116</f>
        <v>111</v>
      </c>
      <c r="C118" s="3" t="str">
        <f>'G. MGMA Specialty List'!B116</f>
        <v>SS</v>
      </c>
      <c r="D118" s="74" t="str">
        <f>'G. MGMA Specialty List'!D116</f>
        <v>Surgery: Vascular (Primary)</v>
      </c>
      <c r="E118" s="115"/>
      <c r="F118" s="115"/>
      <c r="G118" s="115"/>
      <c r="H118" s="115"/>
      <c r="I118" s="115"/>
      <c r="J118" s="115"/>
      <c r="K118" s="115"/>
      <c r="L118" s="115"/>
      <c r="M118" s="161">
        <f t="shared" si="1"/>
        <v>0</v>
      </c>
      <c r="N118" s="161">
        <f t="shared" si="3"/>
        <v>0</v>
      </c>
      <c r="O118" s="244"/>
      <c r="P118" s="244"/>
      <c r="Q118" s="245"/>
    </row>
    <row r="119" spans="2:17">
      <c r="B119" s="3">
        <f>'G. MGMA Specialty List'!A117</f>
        <v>112</v>
      </c>
      <c r="C119" s="3" t="str">
        <f>'G. MGMA Specialty List'!B117</f>
        <v>SS</v>
      </c>
      <c r="D119" s="74" t="str">
        <f>'G. MGMA Specialty List'!D117</f>
        <v>Urology</v>
      </c>
      <c r="E119" s="115"/>
      <c r="F119" s="115"/>
      <c r="G119" s="115"/>
      <c r="H119" s="115"/>
      <c r="I119" s="115"/>
      <c r="J119" s="115"/>
      <c r="K119" s="115"/>
      <c r="L119" s="115"/>
      <c r="M119" s="161">
        <f t="shared" si="1"/>
        <v>0</v>
      </c>
      <c r="N119" s="161">
        <f t="shared" si="3"/>
        <v>0</v>
      </c>
      <c r="O119" s="244"/>
      <c r="P119" s="244"/>
      <c r="Q119" s="245"/>
    </row>
    <row r="120" spans="2:17" ht="28.8">
      <c r="B120" s="8"/>
      <c r="C120" s="276" t="s">
        <v>364</v>
      </c>
      <c r="D120" s="281" t="s">
        <v>62</v>
      </c>
      <c r="E120" s="277"/>
      <c r="F120" s="277"/>
      <c r="G120" s="277"/>
      <c r="H120" s="277"/>
      <c r="I120" s="277"/>
      <c r="J120" s="277"/>
      <c r="K120" s="277"/>
      <c r="L120" s="277"/>
      <c r="M120" s="278"/>
      <c r="N120" s="278"/>
      <c r="O120" s="279"/>
      <c r="P120" s="279"/>
      <c r="Q120" s="280"/>
    </row>
    <row r="121" spans="2:17">
      <c r="B121" s="8" t="s">
        <v>362</v>
      </c>
      <c r="C121" s="223"/>
      <c r="D121" s="224"/>
      <c r="E121" s="115"/>
      <c r="F121" s="115"/>
      <c r="G121" s="115"/>
      <c r="H121" s="115"/>
      <c r="I121" s="115"/>
      <c r="J121" s="115"/>
      <c r="K121" s="115"/>
      <c r="L121" s="115"/>
      <c r="M121" s="161">
        <f t="shared" si="1"/>
        <v>0</v>
      </c>
      <c r="N121" s="161">
        <f t="shared" si="3"/>
        <v>0</v>
      </c>
      <c r="O121" s="244"/>
      <c r="P121" s="244"/>
      <c r="Q121" s="245"/>
    </row>
    <row r="122" spans="2:17">
      <c r="B122" s="410" t="s">
        <v>363</v>
      </c>
      <c r="C122" s="223"/>
      <c r="D122" s="224"/>
      <c r="E122" s="115"/>
      <c r="F122" s="115"/>
      <c r="G122" s="115"/>
      <c r="H122" s="115"/>
      <c r="I122" s="115"/>
      <c r="J122" s="115"/>
      <c r="K122" s="115"/>
      <c r="L122" s="115"/>
      <c r="M122" s="161">
        <f t="shared" si="1"/>
        <v>0</v>
      </c>
      <c r="N122" s="161">
        <f t="shared" si="3"/>
        <v>0</v>
      </c>
      <c r="O122" s="244"/>
      <c r="P122" s="244"/>
      <c r="Q122" s="245"/>
    </row>
    <row r="123" spans="2:17">
      <c r="B123" s="410"/>
      <c r="C123" s="223"/>
      <c r="D123" s="224"/>
      <c r="E123" s="115"/>
      <c r="F123" s="115"/>
      <c r="G123" s="115"/>
      <c r="H123" s="115"/>
      <c r="I123" s="115"/>
      <c r="J123" s="115"/>
      <c r="K123" s="115"/>
      <c r="L123" s="115"/>
      <c r="M123" s="161">
        <f t="shared" si="1"/>
        <v>0</v>
      </c>
      <c r="N123" s="161">
        <f t="shared" si="3"/>
        <v>0</v>
      </c>
      <c r="O123" s="244"/>
      <c r="P123" s="244"/>
      <c r="Q123" s="245"/>
    </row>
    <row r="124" spans="2:17">
      <c r="B124" s="410"/>
      <c r="C124" s="223"/>
      <c r="D124" s="224"/>
      <c r="E124" s="115"/>
      <c r="F124" s="115"/>
      <c r="G124" s="115"/>
      <c r="H124" s="115"/>
      <c r="I124" s="115"/>
      <c r="J124" s="115"/>
      <c r="K124" s="115"/>
      <c r="L124" s="115"/>
      <c r="M124" s="161">
        <f t="shared" si="1"/>
        <v>0</v>
      </c>
      <c r="N124" s="161">
        <f t="shared" si="3"/>
        <v>0</v>
      </c>
      <c r="O124" s="244"/>
      <c r="P124" s="244"/>
      <c r="Q124" s="245"/>
    </row>
    <row r="125" spans="2:17">
      <c r="B125" s="410"/>
      <c r="C125" s="223"/>
      <c r="D125" s="224"/>
      <c r="E125" s="115"/>
      <c r="F125" s="115"/>
      <c r="G125" s="115"/>
      <c r="H125" s="115"/>
      <c r="I125" s="115"/>
      <c r="J125" s="115"/>
      <c r="K125" s="115"/>
      <c r="L125" s="115"/>
      <c r="M125" s="161">
        <f t="shared" si="1"/>
        <v>0</v>
      </c>
      <c r="N125" s="161">
        <f t="shared" si="3"/>
        <v>0</v>
      </c>
      <c r="O125" s="244"/>
      <c r="P125" s="244"/>
      <c r="Q125" s="245"/>
    </row>
    <row r="126" spans="2:17" ht="14.7" thickBot="1">
      <c r="B126" s="410"/>
      <c r="C126" s="223"/>
      <c r="D126" s="224"/>
      <c r="E126" s="115"/>
      <c r="F126" s="115"/>
      <c r="G126" s="115"/>
      <c r="H126" s="115"/>
      <c r="I126" s="115"/>
      <c r="J126" s="115"/>
      <c r="K126" s="115"/>
      <c r="L126" s="115"/>
      <c r="M126" s="161">
        <f t="shared" si="1"/>
        <v>0</v>
      </c>
      <c r="N126" s="161">
        <f t="shared" si="3"/>
        <v>0</v>
      </c>
      <c r="O126" s="116"/>
      <c r="P126" s="116"/>
      <c r="Q126" s="117"/>
    </row>
    <row r="127" spans="2:17" ht="14.7" thickBot="1">
      <c r="B127" s="9"/>
      <c r="C127" s="150"/>
      <c r="D127" s="151" t="s">
        <v>44</v>
      </c>
      <c r="E127" s="152">
        <f t="shared" ref="E127:Q127" si="4">SUM(E8:E126)</f>
        <v>0</v>
      </c>
      <c r="F127" s="152">
        <f t="shared" si="4"/>
        <v>0</v>
      </c>
      <c r="G127" s="152">
        <f t="shared" si="4"/>
        <v>0</v>
      </c>
      <c r="H127" s="152">
        <f t="shared" si="4"/>
        <v>0</v>
      </c>
      <c r="I127" s="152">
        <f t="shared" si="4"/>
        <v>0</v>
      </c>
      <c r="J127" s="152">
        <f t="shared" si="4"/>
        <v>0</v>
      </c>
      <c r="K127" s="152">
        <f t="shared" si="4"/>
        <v>0</v>
      </c>
      <c r="L127" s="152">
        <f t="shared" si="4"/>
        <v>0</v>
      </c>
      <c r="M127" s="152">
        <f t="shared" si="4"/>
        <v>0</v>
      </c>
      <c r="N127" s="152">
        <f t="shared" si="4"/>
        <v>0</v>
      </c>
      <c r="O127" s="247">
        <f t="shared" si="4"/>
        <v>0</v>
      </c>
      <c r="P127" s="247">
        <f t="shared" si="4"/>
        <v>0</v>
      </c>
      <c r="Q127" s="247">
        <f t="shared" si="4"/>
        <v>0</v>
      </c>
    </row>
  </sheetData>
  <sheetProtection algorithmName="SHA-512" hashValue="3srdri9/GpTVpmVM2YYpLpm1AKZ1SFWavDpCyk2SdmCTrxdUh0KoHqIana6m+fpJgXkIVsUpnW+p2lSbctO9RQ==" saltValue="8VjzS79MUDSF23sE6sgOtw==" spinCount="100000" sheet="1" formatCells="0" formatColumns="0" formatRows="0" insertRows="0" autoFilter="0"/>
  <mergeCells count="2">
    <mergeCell ref="B4:Q4"/>
    <mergeCell ref="B122:B126"/>
  </mergeCells>
  <conditionalFormatting sqref="D8:D119">
    <cfRule type="duplicateValues" dxfId="1" priority="1"/>
  </conditionalFormatting>
  <conditionalFormatting sqref="D120:D126">
    <cfRule type="duplicateValues" dxfId="0" priority="11"/>
  </conditionalFormatting>
  <dataValidations count="2">
    <dataValidation type="list" allowBlank="1" showInputMessage="1" showErrorMessage="1" sqref="C121:C126" xr:uid="{623EECF9-596A-4783-8C21-323840C440F4}">
      <formula1>"SS,NS,PC"</formula1>
    </dataValidation>
    <dataValidation type="decimal" allowBlank="1" showInputMessage="1" showErrorMessage="1" error="Entered values must be a zero or positive number. &quot;N/A&quot; or alpha entries are not allowed." sqref="E8:L126" xr:uid="{72F6CC03-CC52-4CC2-886F-33E115D3B7CB}">
      <formula1>0</formula1>
      <formula2>999999999999999000</formula2>
    </dataValidation>
  </dataValidations>
  <pageMargins left="0.7" right="0.7" top="0.75" bottom="0.75" header="0.3" footer="0.3"/>
  <pageSetup scale="41" fitToHeight="0" orientation="landscape" r:id="rId1"/>
  <ignoredErrors>
    <ignoredError sqref="O127:Q127 E127:L127" formulaRange="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1B458E-CC38-437A-BFE5-78FC1B20D184}">
  <sheetPr>
    <tabColor rgb="FFFFFFCC"/>
    <pageSetUpPr fitToPage="1"/>
  </sheetPr>
  <dimension ref="A1:J16"/>
  <sheetViews>
    <sheetView zoomScaleNormal="100" workbookViewId="0">
      <pane xSplit="1" ySplit="8" topLeftCell="B9" activePane="bottomRight" state="frozen"/>
      <selection activeCell="A29" sqref="A29"/>
      <selection pane="topRight" activeCell="A29" sqref="A29"/>
      <selection pane="bottomLeft" activeCell="A29" sqref="A29"/>
      <selection pane="bottomRight" activeCell="H13" sqref="H13"/>
    </sheetView>
  </sheetViews>
  <sheetFormatPr defaultRowHeight="14.4"/>
  <cols>
    <col min="1" max="1" width="45.41796875" bestFit="1" customWidth="1"/>
    <col min="2" max="7" width="16.578125" customWidth="1"/>
    <col min="8" max="8" width="18.15625" customWidth="1"/>
    <col min="9" max="10" width="12.68359375" customWidth="1"/>
  </cols>
  <sheetData>
    <row r="1" spans="1:10" ht="23.7">
      <c r="A1" s="22" t="s">
        <v>58</v>
      </c>
      <c r="B1" s="22"/>
      <c r="C1" s="22"/>
    </row>
    <row r="3" spans="1:10" ht="18.3">
      <c r="B3" s="59" t="s">
        <v>56</v>
      </c>
      <c r="C3" s="236">
        <f>'A. Instructions'!E7</f>
        <v>45108</v>
      </c>
      <c r="D3" s="194" t="s">
        <v>63</v>
      </c>
      <c r="E3" s="236">
        <f>'A. Instructions'!G7</f>
        <v>45473</v>
      </c>
      <c r="F3" s="196" t="s">
        <v>317</v>
      </c>
      <c r="G3" s="196"/>
    </row>
    <row r="5" spans="1:10" ht="41.25" customHeight="1">
      <c r="A5" s="419" t="s">
        <v>343</v>
      </c>
      <c r="B5" s="419"/>
      <c r="C5" s="419"/>
      <c r="D5" s="419"/>
      <c r="E5" s="419"/>
      <c r="F5" s="419"/>
      <c r="G5" s="419"/>
      <c r="H5" s="419"/>
      <c r="I5" s="100"/>
      <c r="J5" s="100"/>
    </row>
    <row r="6" spans="1:10" ht="20.65" customHeight="1">
      <c r="A6" s="419"/>
      <c r="B6" s="419"/>
      <c r="C6" s="419"/>
      <c r="D6" s="419"/>
      <c r="E6" s="419"/>
      <c r="F6" s="419"/>
      <c r="G6" s="419"/>
      <c r="H6" s="419"/>
    </row>
    <row r="7" spans="1:10" ht="21.6" thickBot="1">
      <c r="B7" s="417" t="s">
        <v>293</v>
      </c>
      <c r="C7" s="418"/>
      <c r="D7" s="418"/>
      <c r="E7" s="418"/>
      <c r="F7" s="418"/>
      <c r="G7" s="288"/>
      <c r="H7" s="257"/>
    </row>
    <row r="8" spans="1:10" ht="28.8">
      <c r="A8" s="120"/>
      <c r="B8" s="122" t="s">
        <v>322</v>
      </c>
      <c r="C8" s="122" t="s">
        <v>102</v>
      </c>
      <c r="D8" s="123" t="s">
        <v>103</v>
      </c>
      <c r="E8" s="122" t="s">
        <v>311</v>
      </c>
      <c r="F8" s="123" t="s">
        <v>323</v>
      </c>
      <c r="G8" s="123" t="s">
        <v>365</v>
      </c>
      <c r="H8" s="249" t="s">
        <v>44</v>
      </c>
    </row>
    <row r="9" spans="1:10" s="31" customFormat="1">
      <c r="A9" s="336"/>
      <c r="B9" s="337" t="s">
        <v>320</v>
      </c>
      <c r="C9" s="337" t="s">
        <v>320</v>
      </c>
      <c r="D9" s="337" t="s">
        <v>320</v>
      </c>
      <c r="E9" s="337" t="s">
        <v>320</v>
      </c>
      <c r="F9" s="337" t="s">
        <v>320</v>
      </c>
      <c r="G9" s="337" t="s">
        <v>320</v>
      </c>
      <c r="H9" s="338" t="s">
        <v>320</v>
      </c>
    </row>
    <row r="10" spans="1:10" ht="32.65" customHeight="1">
      <c r="A10" s="271" t="s">
        <v>411</v>
      </c>
      <c r="B10" s="225"/>
      <c r="C10" s="225"/>
      <c r="D10" s="225"/>
      <c r="E10" s="225"/>
      <c r="F10" s="255"/>
      <c r="G10" s="255"/>
      <c r="H10" s="248">
        <f>SUM(B10:G10)</f>
        <v>0</v>
      </c>
    </row>
    <row r="11" spans="1:10" ht="14.7" thickBot="1">
      <c r="A11" s="119" t="s">
        <v>44</v>
      </c>
      <c r="B11" s="103">
        <f t="shared" ref="B11:G11" si="0">SUM(B10:B10)</f>
        <v>0</v>
      </c>
      <c r="C11" s="103">
        <f t="shared" si="0"/>
        <v>0</v>
      </c>
      <c r="D11" s="103">
        <f t="shared" si="0"/>
        <v>0</v>
      </c>
      <c r="E11" s="103">
        <f t="shared" si="0"/>
        <v>0</v>
      </c>
      <c r="F11" s="256">
        <f t="shared" si="0"/>
        <v>0</v>
      </c>
      <c r="G11" s="256">
        <f t="shared" si="0"/>
        <v>0</v>
      </c>
      <c r="H11" s="258">
        <f>SUM(B11:G11)</f>
        <v>0</v>
      </c>
    </row>
    <row r="12" spans="1:10" ht="14.7" thickTop="1"/>
    <row r="13" spans="1:10">
      <c r="B13" s="90" t="s">
        <v>318</v>
      </c>
      <c r="C13" s="85"/>
      <c r="D13" s="85"/>
      <c r="E13" s="85"/>
      <c r="F13" s="85"/>
      <c r="G13" s="85"/>
      <c r="H13" s="250">
        <f>('C. Schedule 1A - Employed'!Q127+'C. Schedule 1B -Contracted'!P127+'C. Schedule 1C - Related Entity'!P127)-H11</f>
        <v>0</v>
      </c>
      <c r="I13" t="str">
        <f>IF(ROUND(H13,0)=0,"Ok","Does Not Equal Balances from Schedule 1A, 1B and 1C")</f>
        <v>Ok</v>
      </c>
    </row>
    <row r="14" spans="1:10">
      <c r="B14" s="85" t="s">
        <v>366</v>
      </c>
      <c r="C14" s="85"/>
      <c r="D14" s="85"/>
      <c r="E14" s="85"/>
      <c r="F14" s="85"/>
      <c r="G14" s="85"/>
    </row>
    <row r="16" spans="1:10">
      <c r="D16" s="4"/>
    </row>
  </sheetData>
  <sheetProtection algorithmName="SHA-512" hashValue="QTrwwU/C4pF88U5wuEIa56q+2gVG85JCn5CQQk0GTrBRm143jUr8Es6IPJ28HW87k06PV+QgJQoniWbYve8ciQ==" saltValue="QzB1ZHpSerOCe3vQSpLbjQ==" spinCount="100000" sheet="1" formatCells="0" formatColumns="0" formatRows="0"/>
  <mergeCells count="2">
    <mergeCell ref="B7:F7"/>
    <mergeCell ref="A5:H6"/>
  </mergeCells>
  <dataValidations disablePrompts="1" count="1">
    <dataValidation type="decimal" allowBlank="1" showInputMessage="1" showErrorMessage="1" error="Entered values must be a zero or positive number. &quot;N/A&quot; or alpha entries are not allowed." sqref="B10:G10" xr:uid="{390DF840-1513-4E28-9653-BDD4E7154AAE}">
      <formula1>0</formula1>
      <formula2>99999999999999900</formula2>
    </dataValidation>
  </dataValidations>
  <pageMargins left="0.7" right="0.7" top="0.75" bottom="0.75" header="0.3" footer="0.3"/>
  <pageSetup scale="84" orientation="landscape" r:id="rId1"/>
  <ignoredErrors>
    <ignoredError sqref="H10" unlocked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8D9123-574F-414D-BF3C-EF2E1CBAF46D}">
  <sheetPr codeName="Sheet7">
    <tabColor rgb="FFFFFFCC"/>
    <pageSetUpPr fitToPage="1"/>
  </sheetPr>
  <dimension ref="A1:T23"/>
  <sheetViews>
    <sheetView workbookViewId="0">
      <selection activeCell="L31" sqref="L31"/>
    </sheetView>
  </sheetViews>
  <sheetFormatPr defaultRowHeight="14.4"/>
  <cols>
    <col min="1" max="1" width="13.41796875" customWidth="1"/>
    <col min="2" max="2" width="39.578125" customWidth="1"/>
    <col min="3" max="11" width="15.68359375" customWidth="1"/>
  </cols>
  <sheetData>
    <row r="1" spans="1:20" ht="23.7">
      <c r="A1" s="22" t="s">
        <v>58</v>
      </c>
      <c r="C1" s="63"/>
      <c r="D1" s="63"/>
      <c r="E1" s="63"/>
      <c r="F1" s="63"/>
      <c r="G1" s="63"/>
      <c r="H1" s="63"/>
      <c r="I1" s="63"/>
    </row>
    <row r="3" spans="1:20" ht="18.600000000000001" thickBot="1">
      <c r="F3" s="197" t="s">
        <v>56</v>
      </c>
      <c r="G3" s="236">
        <f>'A. Instructions'!E7</f>
        <v>45108</v>
      </c>
      <c r="H3" s="236"/>
      <c r="I3" s="194" t="s">
        <v>63</v>
      </c>
      <c r="J3" s="236">
        <f>'A. Instructions'!G7</f>
        <v>45473</v>
      </c>
      <c r="K3" s="196" t="s">
        <v>317</v>
      </c>
    </row>
    <row r="4" spans="1:20" ht="30" customHeight="1" thickBot="1">
      <c r="A4" s="172" t="s">
        <v>19</v>
      </c>
      <c r="B4" s="173" t="s">
        <v>99</v>
      </c>
      <c r="C4" s="420" t="s">
        <v>3</v>
      </c>
      <c r="D4" s="421"/>
      <c r="E4" s="422"/>
      <c r="F4" s="208" t="s">
        <v>66</v>
      </c>
      <c r="G4" s="423" t="s">
        <v>419</v>
      </c>
      <c r="H4" s="424"/>
      <c r="I4" s="424"/>
      <c r="J4" s="424"/>
      <c r="K4" s="425"/>
    </row>
    <row r="5" spans="1:20" ht="15" customHeight="1">
      <c r="A5" s="59"/>
      <c r="B5" s="200"/>
      <c r="C5" s="204" t="s">
        <v>79</v>
      </c>
      <c r="D5" s="101" t="s">
        <v>80</v>
      </c>
      <c r="E5" s="205" t="s">
        <v>81</v>
      </c>
      <c r="F5" s="209" t="s">
        <v>82</v>
      </c>
      <c r="G5" s="198" t="s">
        <v>83</v>
      </c>
      <c r="H5" s="316" t="s">
        <v>84</v>
      </c>
      <c r="I5" s="102" t="s">
        <v>85</v>
      </c>
      <c r="J5" s="102" t="s">
        <v>86</v>
      </c>
      <c r="K5" s="175" t="s">
        <v>387</v>
      </c>
    </row>
    <row r="6" spans="1:20" ht="74.099999999999994" customHeight="1">
      <c r="B6" s="201" t="s">
        <v>294</v>
      </c>
      <c r="C6" s="206" t="s">
        <v>279</v>
      </c>
      <c r="D6" s="6" t="s">
        <v>280</v>
      </c>
      <c r="E6" s="207" t="s">
        <v>281</v>
      </c>
      <c r="F6" s="210" t="s">
        <v>321</v>
      </c>
      <c r="G6" s="199" t="s">
        <v>412</v>
      </c>
      <c r="H6" s="317" t="s">
        <v>407</v>
      </c>
      <c r="I6" s="7" t="s">
        <v>413</v>
      </c>
      <c r="J6" s="7" t="s">
        <v>414</v>
      </c>
      <c r="K6" s="174" t="s">
        <v>67</v>
      </c>
      <c r="M6" s="56"/>
      <c r="N6" s="56"/>
      <c r="O6" s="56"/>
      <c r="P6" s="71"/>
      <c r="Q6" s="71"/>
      <c r="R6" s="71"/>
      <c r="S6" s="71"/>
      <c r="T6" s="71"/>
    </row>
    <row r="7" spans="1:20">
      <c r="A7" s="182" t="s">
        <v>315</v>
      </c>
      <c r="B7" s="339" t="s">
        <v>417</v>
      </c>
      <c r="C7" s="340" t="s">
        <v>415</v>
      </c>
      <c r="D7" s="340" t="s">
        <v>416</v>
      </c>
      <c r="E7" s="340" t="s">
        <v>416</v>
      </c>
      <c r="F7" s="341">
        <v>1</v>
      </c>
      <c r="G7" s="342">
        <v>250</v>
      </c>
      <c r="H7" s="343">
        <f>IF(C7="y",('E. Schedule 3. Benefits'!$E$21/('D. Schedule 2. Admin.'!$F$7+'C. Schedule 1A - Employed'!$M$7))*F7,0)</f>
        <v>24.384615384615383</v>
      </c>
      <c r="I7" s="342">
        <v>55</v>
      </c>
      <c r="J7" s="342">
        <v>150</v>
      </c>
      <c r="K7" s="343">
        <f>G7+I7+J7+H7</f>
        <v>479.38461538461536</v>
      </c>
      <c r="M7" s="56"/>
      <c r="N7" s="56"/>
      <c r="O7" s="56"/>
      <c r="P7" s="71"/>
      <c r="Q7" s="71"/>
      <c r="R7" s="71"/>
      <c r="S7" s="71"/>
      <c r="T7" s="71"/>
    </row>
    <row r="8" spans="1:20">
      <c r="A8" s="170">
        <v>1</v>
      </c>
      <c r="B8" s="17" t="s">
        <v>20</v>
      </c>
      <c r="C8" s="223"/>
      <c r="D8" s="223"/>
      <c r="E8" s="223"/>
      <c r="F8" s="319"/>
      <c r="G8" s="320"/>
      <c r="H8" s="322">
        <f>IF(C8="y",('E. Schedule 3. Benefits'!$D$21/('D. Schedule 2. Admin.'!$F$23+'C. Schedule 1A - Employed'!$M$127))*F8,0)</f>
        <v>0</v>
      </c>
      <c r="I8" s="320"/>
      <c r="J8" s="320"/>
      <c r="K8" s="289">
        <f>G8+I8+J8+H8</f>
        <v>0</v>
      </c>
    </row>
    <row r="9" spans="1:20">
      <c r="A9" s="170">
        <v>2</v>
      </c>
      <c r="B9" s="17" t="s">
        <v>367</v>
      </c>
      <c r="C9" s="223"/>
      <c r="D9" s="223"/>
      <c r="E9" s="223"/>
      <c r="F9" s="319"/>
      <c r="G9" s="320"/>
      <c r="H9" s="322">
        <f>IF(C9="y",('E. Schedule 3. Benefits'!$D$21/('D. Schedule 2. Admin.'!$F$23+'C. Schedule 1A - Employed'!$M$127))*F9,0)</f>
        <v>0</v>
      </c>
      <c r="I9" s="320"/>
      <c r="J9" s="320"/>
      <c r="K9" s="289">
        <f t="shared" ref="K9:K18" si="0">G9+I9+J9+H9</f>
        <v>0</v>
      </c>
    </row>
    <row r="10" spans="1:20">
      <c r="A10" s="170">
        <v>3</v>
      </c>
      <c r="B10" s="17" t="s">
        <v>24</v>
      </c>
      <c r="C10" s="223"/>
      <c r="D10" s="223"/>
      <c r="E10" s="223"/>
      <c r="F10" s="319"/>
      <c r="G10" s="320"/>
      <c r="H10" s="322">
        <f>IF(C10="y",('E. Schedule 3. Benefits'!$D$21/('D. Schedule 2. Admin.'!$F$23+'C. Schedule 1A - Employed'!$M$127))*F10,0)</f>
        <v>0</v>
      </c>
      <c r="I10" s="320"/>
      <c r="J10" s="320"/>
      <c r="K10" s="289">
        <f t="shared" si="0"/>
        <v>0</v>
      </c>
    </row>
    <row r="11" spans="1:20">
      <c r="A11" s="170">
        <v>4</v>
      </c>
      <c r="B11" s="17" t="s">
        <v>29</v>
      </c>
      <c r="C11" s="223"/>
      <c r="D11" s="223"/>
      <c r="E11" s="223"/>
      <c r="F11" s="319"/>
      <c r="G11" s="320"/>
      <c r="H11" s="322">
        <f>IF(C11="y",('E. Schedule 3. Benefits'!$D$21/('D. Schedule 2. Admin.'!$F$23+'C. Schedule 1A - Employed'!$M$127))*F11,0)</f>
        <v>0</v>
      </c>
      <c r="I11" s="320"/>
      <c r="J11" s="320"/>
      <c r="K11" s="289">
        <f t="shared" si="0"/>
        <v>0</v>
      </c>
    </row>
    <row r="12" spans="1:20">
      <c r="A12" s="170">
        <v>5</v>
      </c>
      <c r="B12" s="202" t="s">
        <v>26</v>
      </c>
      <c r="C12" s="223"/>
      <c r="D12" s="223"/>
      <c r="E12" s="223"/>
      <c r="F12" s="319"/>
      <c r="G12" s="320"/>
      <c r="H12" s="322">
        <f>IF(C12="y",('E. Schedule 3. Benefits'!$D$21/('D. Schedule 2. Admin.'!$F$23+'C. Schedule 1A - Employed'!$M$127))*F12,0)</f>
        <v>0</v>
      </c>
      <c r="I12" s="320"/>
      <c r="J12" s="320"/>
      <c r="K12" s="289">
        <f t="shared" si="0"/>
        <v>0</v>
      </c>
    </row>
    <row r="13" spans="1:20">
      <c r="A13" s="170">
        <v>6</v>
      </c>
      <c r="B13" s="202" t="s">
        <v>22</v>
      </c>
      <c r="C13" s="223"/>
      <c r="D13" s="223"/>
      <c r="E13" s="223"/>
      <c r="F13" s="319"/>
      <c r="G13" s="320"/>
      <c r="H13" s="322">
        <f>IF(C13="y",('E. Schedule 3. Benefits'!$D$21/('D. Schedule 2. Admin.'!$F$23+'C. Schedule 1A - Employed'!$M$127))*F13,0)</f>
        <v>0</v>
      </c>
      <c r="I13" s="320"/>
      <c r="J13" s="320"/>
      <c r="K13" s="289">
        <f t="shared" si="0"/>
        <v>0</v>
      </c>
    </row>
    <row r="14" spans="1:20">
      <c r="A14" s="170">
        <v>7</v>
      </c>
      <c r="B14" s="202" t="s">
        <v>27</v>
      </c>
      <c r="C14" s="223"/>
      <c r="D14" s="223"/>
      <c r="E14" s="223"/>
      <c r="F14" s="319"/>
      <c r="G14" s="320"/>
      <c r="H14" s="322">
        <f>IF(C14="y",('E. Schedule 3. Benefits'!$D$21/('D. Schedule 2. Admin.'!$F$23+'C. Schedule 1A - Employed'!$M$127))*F14,0)</f>
        <v>0</v>
      </c>
      <c r="I14" s="320"/>
      <c r="J14" s="320"/>
      <c r="K14" s="289">
        <f t="shared" si="0"/>
        <v>0</v>
      </c>
    </row>
    <row r="15" spans="1:20">
      <c r="A15" s="170">
        <v>8</v>
      </c>
      <c r="B15" s="202" t="s">
        <v>21</v>
      </c>
      <c r="C15" s="223"/>
      <c r="D15" s="223"/>
      <c r="E15" s="223"/>
      <c r="F15" s="319"/>
      <c r="G15" s="320"/>
      <c r="H15" s="322">
        <f>IF(C15="y",('E. Schedule 3. Benefits'!$D$21/('D. Schedule 2. Admin.'!$F$23+'C. Schedule 1A - Employed'!$M$127))*F15,0)</f>
        <v>0</v>
      </c>
      <c r="I15" s="320"/>
      <c r="J15" s="320"/>
      <c r="K15" s="289">
        <f t="shared" si="0"/>
        <v>0</v>
      </c>
    </row>
    <row r="16" spans="1:20">
      <c r="A16" s="170">
        <v>9</v>
      </c>
      <c r="B16" s="202" t="s">
        <v>23</v>
      </c>
      <c r="C16" s="223"/>
      <c r="D16" s="223"/>
      <c r="E16" s="223"/>
      <c r="F16" s="319"/>
      <c r="G16" s="320"/>
      <c r="H16" s="322">
        <f>IF(C16="y",('E. Schedule 3. Benefits'!$D$21/('D. Schedule 2. Admin.'!$F$23+'C. Schedule 1A - Employed'!$M$127))*F16,0)</f>
        <v>0</v>
      </c>
      <c r="I16" s="320"/>
      <c r="J16" s="320"/>
      <c r="K16" s="289">
        <f t="shared" si="0"/>
        <v>0</v>
      </c>
    </row>
    <row r="17" spans="1:11">
      <c r="A17" s="170">
        <v>10</v>
      </c>
      <c r="B17" s="202" t="s">
        <v>25</v>
      </c>
      <c r="C17" s="223"/>
      <c r="D17" s="223"/>
      <c r="E17" s="223"/>
      <c r="F17" s="319"/>
      <c r="G17" s="320"/>
      <c r="H17" s="322">
        <f>IF(C17="y",('E. Schedule 3. Benefits'!$D$21/('D. Schedule 2. Admin.'!$F$23+'C. Schedule 1A - Employed'!$M$127))*F17,0)</f>
        <v>0</v>
      </c>
      <c r="I17" s="320"/>
      <c r="J17" s="320"/>
      <c r="K17" s="289">
        <f t="shared" si="0"/>
        <v>0</v>
      </c>
    </row>
    <row r="18" spans="1:11">
      <c r="A18" s="170">
        <v>11</v>
      </c>
      <c r="B18" s="17" t="s">
        <v>33</v>
      </c>
      <c r="C18" s="223"/>
      <c r="D18" s="223"/>
      <c r="E18" s="223"/>
      <c r="F18" s="319"/>
      <c r="G18" s="320"/>
      <c r="H18" s="322">
        <f>IF(C18="y",('E. Schedule 3. Benefits'!$D$21/('D. Schedule 2. Admin.'!$F$23+'C. Schedule 1A - Employed'!$M$127))*F18,0)</f>
        <v>0</v>
      </c>
      <c r="I18" s="320"/>
      <c r="J18" s="320"/>
      <c r="K18" s="289">
        <f t="shared" si="0"/>
        <v>0</v>
      </c>
    </row>
    <row r="19" spans="1:11">
      <c r="A19" s="170">
        <v>12</v>
      </c>
      <c r="B19" s="203" t="s">
        <v>368</v>
      </c>
      <c r="C19" s="275"/>
      <c r="D19" s="275"/>
      <c r="E19" s="275"/>
      <c r="F19" s="313"/>
      <c r="G19" s="321"/>
      <c r="H19" s="321"/>
      <c r="I19" s="321"/>
      <c r="J19" s="321"/>
      <c r="K19" s="293"/>
    </row>
    <row r="20" spans="1:11">
      <c r="A20" s="170">
        <v>13</v>
      </c>
      <c r="B20" s="226"/>
      <c r="C20" s="223"/>
      <c r="D20" s="223"/>
      <c r="E20" s="223"/>
      <c r="F20" s="319"/>
      <c r="G20" s="320"/>
      <c r="H20" s="322">
        <f>IF(C20="y",('E. Schedule 3. Benefits'!$D$21/('D. Schedule 2. Admin.'!$F$23+'C. Schedule 1A - Employed'!$M$127))*F20,0)</f>
        <v>0</v>
      </c>
      <c r="I20" s="320"/>
      <c r="J20" s="320"/>
      <c r="K20" s="289">
        <f t="shared" ref="K20:K22" si="1">G20+I20+J20+H20</f>
        <v>0</v>
      </c>
    </row>
    <row r="21" spans="1:11">
      <c r="A21" s="170">
        <v>14</v>
      </c>
      <c r="B21" s="226"/>
      <c r="C21" s="223"/>
      <c r="D21" s="223"/>
      <c r="E21" s="223"/>
      <c r="F21" s="319"/>
      <c r="G21" s="320"/>
      <c r="H21" s="322">
        <f>IF(C21="y",('E. Schedule 3. Benefits'!$D$21/('D. Schedule 2. Admin.'!$F$23+'C. Schedule 1A - Employed'!$M$127))*F21,0)</f>
        <v>0</v>
      </c>
      <c r="I21" s="320"/>
      <c r="J21" s="320"/>
      <c r="K21" s="289">
        <f t="shared" si="1"/>
        <v>0</v>
      </c>
    </row>
    <row r="22" spans="1:11">
      <c r="A22" s="170">
        <v>15</v>
      </c>
      <c r="B22" s="291"/>
      <c r="C22" s="223"/>
      <c r="D22" s="223"/>
      <c r="E22" s="223"/>
      <c r="F22" s="319"/>
      <c r="G22" s="320"/>
      <c r="H22" s="322">
        <f>IF(C22="y",('E. Schedule 3. Benefits'!$D$21/('D. Schedule 2. Admin.'!$F$23+'C. Schedule 1A - Employed'!$M$127))*F22,0)</f>
        <v>0</v>
      </c>
      <c r="I22" s="320"/>
      <c r="J22" s="320"/>
      <c r="K22" s="289">
        <f t="shared" si="1"/>
        <v>0</v>
      </c>
    </row>
    <row r="23" spans="1:11" ht="14.7" thickBot="1">
      <c r="A23" s="33"/>
      <c r="B23" s="292" t="s">
        <v>44</v>
      </c>
      <c r="C23" s="290"/>
      <c r="D23" s="290"/>
      <c r="E23" s="290"/>
      <c r="F23" s="318">
        <f t="shared" ref="F23:K23" si="2">SUM(F8:F22)</f>
        <v>0</v>
      </c>
      <c r="G23" s="290">
        <f t="shared" si="2"/>
        <v>0</v>
      </c>
      <c r="H23" s="290">
        <f t="shared" si="2"/>
        <v>0</v>
      </c>
      <c r="I23" s="290">
        <f t="shared" si="2"/>
        <v>0</v>
      </c>
      <c r="J23" s="290">
        <f t="shared" si="2"/>
        <v>0</v>
      </c>
      <c r="K23" s="290">
        <f t="shared" si="2"/>
        <v>0</v>
      </c>
    </row>
  </sheetData>
  <sheetProtection algorithmName="SHA-512" hashValue="FXaG/m6y8aPevm6u0q+uIsxyHXS46aBa9P1I0yyBSX1sGAdQRgYltGAUhKR38B6zbRZK9HKVCLiirR5kW0G+vA==" saltValue="lFMZyto19zJIuitFZ5LP6g==" spinCount="100000" sheet="1" formatCells="0" formatColumns="0" formatRows="0"/>
  <mergeCells count="2">
    <mergeCell ref="C4:E4"/>
    <mergeCell ref="G4:K4"/>
  </mergeCells>
  <dataValidations count="1">
    <dataValidation type="list" allowBlank="1" showInputMessage="1" showErrorMessage="1" sqref="C20:E22 C7:E18" xr:uid="{257A5EBF-BB70-43EC-A3A2-567EC668B9D5}">
      <formula1>"Y,N"</formula1>
    </dataValidation>
  </dataValidations>
  <pageMargins left="0.7" right="0.7" top="0.75" bottom="0.75" header="0.3" footer="0.3"/>
  <pageSetup scale="65" orientation="landscape" r:id="rId1"/>
  <ignoredErrors>
    <ignoredError sqref="H9:H18 H20:H22" unlockedFormula="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1D3923-8CC8-48FD-8301-6BE1044B6AB3}">
  <sheetPr>
    <tabColor rgb="FFFFFFCC"/>
    <pageSetUpPr fitToPage="1"/>
  </sheetPr>
  <dimension ref="A1:F21"/>
  <sheetViews>
    <sheetView zoomScale="115" zoomScaleNormal="115" workbookViewId="0">
      <selection activeCell="D9" sqref="D9"/>
    </sheetView>
  </sheetViews>
  <sheetFormatPr defaultRowHeight="14.4"/>
  <cols>
    <col min="1" max="1" width="12.41796875" customWidth="1"/>
    <col min="2" max="2" width="32.68359375" customWidth="1"/>
    <col min="3" max="3" width="13" customWidth="1"/>
    <col min="4" max="5" width="16.26171875" customWidth="1"/>
    <col min="6" max="6" width="16.68359375" customWidth="1"/>
  </cols>
  <sheetData>
    <row r="1" spans="1:6" ht="21.3">
      <c r="A1" s="62" t="s">
        <v>340</v>
      </c>
    </row>
    <row r="2" spans="1:6" ht="21.3">
      <c r="A2" s="62"/>
    </row>
    <row r="3" spans="1:6" ht="18.3">
      <c r="B3" s="197" t="s">
        <v>56</v>
      </c>
      <c r="C3" s="236">
        <f>'A. Instructions'!E7</f>
        <v>45108</v>
      </c>
      <c r="D3" s="194" t="s">
        <v>63</v>
      </c>
      <c r="E3" s="236">
        <f>'A. Instructions'!G7</f>
        <v>45473</v>
      </c>
      <c r="F3" s="196" t="s">
        <v>317</v>
      </c>
    </row>
    <row r="5" spans="1:6">
      <c r="A5" s="426" t="s">
        <v>371</v>
      </c>
      <c r="B5" s="426"/>
      <c r="C5" s="426"/>
      <c r="D5" s="426"/>
      <c r="E5" s="426"/>
    </row>
    <row r="6" spans="1:6">
      <c r="A6" s="426"/>
      <c r="B6" s="426"/>
      <c r="C6" s="426"/>
      <c r="D6" s="426"/>
      <c r="E6" s="426"/>
    </row>
    <row r="7" spans="1:6" ht="28.8">
      <c r="A7" s="234" t="s">
        <v>296</v>
      </c>
      <c r="B7" s="426" t="s">
        <v>98</v>
      </c>
      <c r="C7" s="426"/>
      <c r="D7" s="301" t="s">
        <v>319</v>
      </c>
      <c r="E7" s="302" t="s">
        <v>339</v>
      </c>
    </row>
    <row r="8" spans="1:6">
      <c r="A8" s="171">
        <v>1</v>
      </c>
      <c r="B8" s="435" t="s">
        <v>72</v>
      </c>
      <c r="C8" s="436"/>
      <c r="D8" s="251">
        <v>1000</v>
      </c>
      <c r="E8" s="294">
        <v>400</v>
      </c>
    </row>
    <row r="9" spans="1:6">
      <c r="A9" s="171">
        <v>2</v>
      </c>
      <c r="B9" s="383" t="s">
        <v>43</v>
      </c>
      <c r="C9" s="384"/>
      <c r="D9" s="252"/>
      <c r="E9" s="295">
        <v>28</v>
      </c>
    </row>
    <row r="10" spans="1:6">
      <c r="A10" s="171">
        <v>3</v>
      </c>
      <c r="B10" s="383" t="s">
        <v>388</v>
      </c>
      <c r="C10" s="384"/>
      <c r="D10" s="252"/>
      <c r="E10" s="295">
        <v>240</v>
      </c>
    </row>
    <row r="11" spans="1:6">
      <c r="A11" s="171">
        <v>4</v>
      </c>
      <c r="B11" s="383" t="s">
        <v>42</v>
      </c>
      <c r="C11" s="384"/>
      <c r="D11" s="252"/>
      <c r="E11" s="295">
        <v>0</v>
      </c>
    </row>
    <row r="12" spans="1:6">
      <c r="A12" s="171">
        <v>5</v>
      </c>
      <c r="B12" s="383" t="s">
        <v>369</v>
      </c>
      <c r="C12" s="384"/>
      <c r="D12" s="252"/>
      <c r="E12" s="295">
        <v>0</v>
      </c>
    </row>
    <row r="13" spans="1:6">
      <c r="A13" s="171">
        <v>6</v>
      </c>
      <c r="B13" s="383" t="s">
        <v>65</v>
      </c>
      <c r="C13" s="384"/>
      <c r="D13" s="252"/>
      <c r="E13" s="295">
        <v>400</v>
      </c>
    </row>
    <row r="14" spans="1:6">
      <c r="A14" s="171">
        <v>7</v>
      </c>
      <c r="B14" s="383" t="s">
        <v>73</v>
      </c>
      <c r="C14" s="384"/>
      <c r="D14" s="252"/>
      <c r="E14" s="295">
        <v>0</v>
      </c>
    </row>
    <row r="15" spans="1:6">
      <c r="A15" s="171">
        <v>8</v>
      </c>
      <c r="B15" s="5" t="s">
        <v>370</v>
      </c>
      <c r="C15" s="14"/>
      <c r="D15" s="252"/>
      <c r="E15" s="295">
        <v>0</v>
      </c>
    </row>
    <row r="16" spans="1:6">
      <c r="A16" s="171">
        <v>9</v>
      </c>
      <c r="B16" s="383" t="s">
        <v>74</v>
      </c>
      <c r="C16" s="384"/>
      <c r="D16" s="252"/>
      <c r="E16" s="295">
        <v>200</v>
      </c>
    </row>
    <row r="17" spans="1:5">
      <c r="A17" s="171"/>
      <c r="B17" s="433" t="s">
        <v>368</v>
      </c>
      <c r="C17" s="434"/>
      <c r="D17" s="296"/>
      <c r="E17" s="296"/>
    </row>
    <row r="18" spans="1:5">
      <c r="A18" s="171">
        <v>10</v>
      </c>
      <c r="B18" s="427"/>
      <c r="C18" s="428"/>
      <c r="D18" s="252"/>
      <c r="E18" s="295"/>
    </row>
    <row r="19" spans="1:5">
      <c r="A19" s="171">
        <v>11</v>
      </c>
      <c r="B19" s="427"/>
      <c r="C19" s="428"/>
      <c r="D19" s="252"/>
      <c r="E19" s="295"/>
    </row>
    <row r="20" spans="1:5">
      <c r="A20" s="171">
        <v>12</v>
      </c>
      <c r="B20" s="429"/>
      <c r="C20" s="430"/>
      <c r="D20" s="297"/>
      <c r="E20" s="298"/>
    </row>
    <row r="21" spans="1:5" ht="14.7" thickBot="1">
      <c r="A21" s="171"/>
      <c r="B21" s="431" t="s">
        <v>69</v>
      </c>
      <c r="C21" s="432"/>
      <c r="D21" s="299">
        <f>SUM(D8:D20)</f>
        <v>1000</v>
      </c>
      <c r="E21" s="300">
        <f>SUM(E8:E20)</f>
        <v>1268</v>
      </c>
    </row>
  </sheetData>
  <sheetProtection algorithmName="SHA-512" hashValue="K1FDrnqzG4/qL5xWRsAgspoSlBdCjd7ynDZnTMO5fS74ojmdK4uBzaWatUyP1WuKVlJ02ea1nkQJbd7+N91WVQ==" saltValue="KUA1MaYPMC0JAjUykNJBoA==" spinCount="100000" sheet="1" formatCells="0" formatColumns="0" formatRows="0" insertRows="0"/>
  <mergeCells count="15">
    <mergeCell ref="A5:E6"/>
    <mergeCell ref="B18:C18"/>
    <mergeCell ref="B19:C19"/>
    <mergeCell ref="B20:C20"/>
    <mergeCell ref="B21:C21"/>
    <mergeCell ref="B7:C7"/>
    <mergeCell ref="B12:C12"/>
    <mergeCell ref="B13:C13"/>
    <mergeCell ref="B14:C14"/>
    <mergeCell ref="B16:C16"/>
    <mergeCell ref="B17:C17"/>
    <mergeCell ref="B8:C8"/>
    <mergeCell ref="B9:C9"/>
    <mergeCell ref="B10:C10"/>
    <mergeCell ref="B11:C11"/>
  </mergeCells>
  <dataValidations count="1">
    <dataValidation type="decimal" allowBlank="1" showInputMessage="1" showErrorMessage="1" error="Entered values must be a zero or positive number. &quot;N/A&quot; or alpha entries are not allowed." sqref="D8:D20" xr:uid="{8B814620-A444-48B7-A669-4D9C295D51F5}">
      <formula1>0</formula1>
      <formula2>999999999999999000</formula2>
    </dataValidation>
  </dataValidations>
  <pageMargins left="0.7" right="0.7" top="0.75" bottom="0.75" header="0.3" footer="0.3"/>
  <pageSetup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AD40D51286D8B4D9C836A50BBB33558" ma:contentTypeVersion="2" ma:contentTypeDescription="Create a new document." ma:contentTypeScope="" ma:versionID="d14e5c4da1db565cb04c30bec4da997c">
  <xsd:schema xmlns:xsd="http://www.w3.org/2001/XMLSchema" xmlns:xs="http://www.w3.org/2001/XMLSchema" xmlns:p="http://schemas.microsoft.com/office/2006/metadata/properties" xmlns:ns1="http://schemas.microsoft.com/sharepoint/v3" targetNamespace="http://schemas.microsoft.com/office/2006/metadata/properties" ma:root="true" ma:fieldsID="ff328a1cd662c37536c074f55b1464a7"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CE4F87AB-4AF1-4429-97F3-50E550C97F61}">
  <ds:schemaRefs>
    <ds:schemaRef ds:uri="http://schemas.microsoft.com/sharepoint/v3/contenttype/forms"/>
  </ds:schemaRefs>
</ds:datastoreItem>
</file>

<file path=customXml/itemProps2.xml><?xml version="1.0" encoding="utf-8"?>
<ds:datastoreItem xmlns:ds="http://schemas.openxmlformats.org/officeDocument/2006/customXml" ds:itemID="{C7B744C9-E020-42C3-8F8D-4563EAD0A3C4}"/>
</file>

<file path=customXml/itemProps3.xml><?xml version="1.0" encoding="utf-8"?>
<ds:datastoreItem xmlns:ds="http://schemas.openxmlformats.org/officeDocument/2006/customXml" ds:itemID="{54DB6C15-0E6A-40B9-ACE4-D506F7E0DCEB}">
  <ds:schemaRefs>
    <ds:schemaRef ds:uri="http://purl.org/dc/elements/1.1/"/>
    <ds:schemaRef ds:uri="http://schemas.microsoft.com/office/2006/metadata/properties"/>
    <ds:schemaRef ds:uri="http://schemas.openxmlformats.org/package/2006/metadata/core-properties"/>
    <ds:schemaRef ds:uri="http://schemas.microsoft.com/office/infopath/2007/PartnerControls"/>
    <ds:schemaRef ds:uri="http://purl.org/dc/terms/"/>
    <ds:schemaRef ds:uri="http://schemas.microsoft.com/office/2006/documentManagement/types"/>
    <ds:schemaRef ds:uri="3587f7ad-37a2-4111-9042-406e40959eaf"/>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8</vt:i4>
      </vt:variant>
    </vt:vector>
  </HeadingPairs>
  <TitlesOfParts>
    <vt:vector size="19" baseType="lpstr">
      <vt:lpstr>A. Instructions</vt:lpstr>
      <vt:lpstr>B. Data Definitions</vt:lpstr>
      <vt:lpstr>C. Schedule 1 Summary</vt:lpstr>
      <vt:lpstr>C. Schedule 1A - Employed</vt:lpstr>
      <vt:lpstr>C. Schedule 1B -Contracted</vt:lpstr>
      <vt:lpstr>C. Schedule 1C - Related Entity</vt:lpstr>
      <vt:lpstr>C. Schedule 1D. Payor Mix</vt:lpstr>
      <vt:lpstr>D. Schedule 2. Admin.</vt:lpstr>
      <vt:lpstr>E. Schedule 3. Benefits</vt:lpstr>
      <vt:lpstr>F. Schedule 4. Support Services</vt:lpstr>
      <vt:lpstr>G. MGMA Specialty List</vt:lpstr>
      <vt:lpstr>'A. Instructions'!Print_Area</vt:lpstr>
      <vt:lpstr>'B. Data Definitions'!Print_Area</vt:lpstr>
      <vt:lpstr>'C. Schedule 1 Summary'!Print_Area</vt:lpstr>
      <vt:lpstr>'C. Schedule 1 Summary'!Print_Titles</vt:lpstr>
      <vt:lpstr>'C. Schedule 1A - Employed'!Print_Titles</vt:lpstr>
      <vt:lpstr>'C. Schedule 1B -Contracted'!Print_Titles</vt:lpstr>
      <vt:lpstr>'C. Schedule 1C - Related Entity'!Print_Titles</vt:lpstr>
      <vt:lpstr>'G. MGMA Specialty List'!Print_Titles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Robert Heacox</dc:creator>
  <cp:lastModifiedBy>Lynne Diven</cp:lastModifiedBy>
  <cp:lastPrinted>2024-11-01T17:52:55Z</cp:lastPrinted>
  <dcterms:created xsi:type="dcterms:W3CDTF">2024-03-14T14:52:38Z</dcterms:created>
  <dcterms:modified xsi:type="dcterms:W3CDTF">2024-12-06T19:11:32Z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0x0101005AD40D51286D8B4D9C836A50BBB33558</vt:lpwstr>
  </property>
</Properties>
</file>