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cts\Administration\Revenue\FY 2024\Hospitals\"/>
    </mc:Choice>
  </mc:AlternateContent>
  <xr:revisionPtr revIDLastSave="0" documentId="8_{D29B0FFF-83AF-455E-8705-A227262B4957}" xr6:coauthVersionLast="47" xr6:coauthVersionMax="47" xr10:uidLastSave="{00000000-0000-0000-0000-000000000000}"/>
  <bookViews>
    <workbookView xWindow="-120" yWindow="-120" windowWidth="38640" windowHeight="21240" xr2:uid="{A4528A73-3215-4400-850C-4AFB95B949C8}"/>
  </bookViews>
  <sheets>
    <sheet name="Sheet1" sheetId="1" r:id="rId1"/>
  </sheets>
  <definedNames>
    <definedName name="_xlnm._FilterDatabase" localSheetId="0" hidden="1">Sheet1!$A$4:$N$4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56" i="1"/>
  <c r="L28" i="1"/>
  <c r="L5" i="1"/>
  <c r="L13" i="1"/>
  <c r="L43" i="1"/>
  <c r="L42" i="1"/>
  <c r="L9" i="1"/>
  <c r="L44" i="1"/>
  <c r="L65" i="1"/>
  <c r="L48" i="1"/>
  <c r="L57" i="1"/>
  <c r="L8" i="1"/>
  <c r="L19" i="1"/>
  <c r="L25" i="1"/>
  <c r="L55" i="1"/>
  <c r="L12" i="1"/>
  <c r="L7" i="1"/>
  <c r="L54" i="1"/>
  <c r="L10" i="1"/>
  <c r="L33" i="1"/>
  <c r="L52" i="1"/>
  <c r="L36" i="1"/>
  <c r="L30" i="1"/>
  <c r="L61" i="1"/>
  <c r="L22" i="1"/>
  <c r="L31" i="1"/>
  <c r="L17" i="1"/>
  <c r="L47" i="1"/>
  <c r="L26" i="1"/>
  <c r="L14" i="1"/>
  <c r="L53" i="1"/>
  <c r="L60" i="1"/>
  <c r="L50" i="1"/>
  <c r="L34" i="1"/>
  <c r="L23" i="1"/>
  <c r="L62" i="1"/>
  <c r="L58" i="1"/>
  <c r="L20" i="1"/>
  <c r="L37" i="1"/>
  <c r="L66" i="1"/>
  <c r="L38" i="1"/>
  <c r="L29" i="1"/>
  <c r="L45" i="1"/>
  <c r="L46" i="1"/>
  <c r="L35" i="1"/>
  <c r="L16" i="1"/>
  <c r="L6" i="1"/>
  <c r="L32" i="1"/>
  <c r="L24" i="1"/>
  <c r="L27" i="1"/>
  <c r="L11" i="1"/>
  <c r="L59" i="1"/>
  <c r="L21" i="1"/>
  <c r="L40" i="1"/>
  <c r="L51" i="1"/>
  <c r="L15" i="1"/>
  <c r="L18" i="1"/>
  <c r="L49" i="1"/>
  <c r="L64" i="1"/>
  <c r="L41" i="1"/>
  <c r="J67" i="1"/>
  <c r="K67" i="1"/>
  <c r="G63" i="1"/>
  <c r="G56" i="1"/>
  <c r="G28" i="1"/>
  <c r="G5" i="1"/>
  <c r="G13" i="1"/>
  <c r="G43" i="1"/>
  <c r="G42" i="1"/>
  <c r="G9" i="1"/>
  <c r="G44" i="1"/>
  <c r="G65" i="1"/>
  <c r="G48" i="1"/>
  <c r="G57" i="1"/>
  <c r="G8" i="1"/>
  <c r="G19" i="1"/>
  <c r="G25" i="1"/>
  <c r="G55" i="1"/>
  <c r="G12" i="1"/>
  <c r="G7" i="1"/>
  <c r="G54" i="1"/>
  <c r="G10" i="1"/>
  <c r="G33" i="1"/>
  <c r="G52" i="1"/>
  <c r="G36" i="1"/>
  <c r="G30" i="1"/>
  <c r="G61" i="1"/>
  <c r="G22" i="1"/>
  <c r="G31" i="1"/>
  <c r="G17" i="1"/>
  <c r="G47" i="1"/>
  <c r="G26" i="1"/>
  <c r="G14" i="1"/>
  <c r="G53" i="1"/>
  <c r="G60" i="1"/>
  <c r="G50" i="1"/>
  <c r="G34" i="1"/>
  <c r="G23" i="1"/>
  <c r="G62" i="1"/>
  <c r="G58" i="1"/>
  <c r="G20" i="1"/>
  <c r="G37" i="1"/>
  <c r="G66" i="1"/>
  <c r="G39" i="1"/>
  <c r="G38" i="1"/>
  <c r="G29" i="1"/>
  <c r="G45" i="1"/>
  <c r="G46" i="1"/>
  <c r="G35" i="1"/>
  <c r="G16" i="1"/>
  <c r="G6" i="1"/>
  <c r="G32" i="1"/>
  <c r="G24" i="1"/>
  <c r="G27" i="1"/>
  <c r="G11" i="1"/>
  <c r="G59" i="1"/>
  <c r="G21" i="1"/>
  <c r="G40" i="1"/>
  <c r="G51" i="1"/>
  <c r="G15" i="1"/>
  <c r="G18" i="1"/>
  <c r="G49" i="1"/>
  <c r="G64" i="1"/>
  <c r="G41" i="1"/>
  <c r="H1" i="1"/>
  <c r="F9" i="1" s="1"/>
  <c r="L67" i="1" l="1"/>
  <c r="F21" i="1"/>
  <c r="F36" i="1"/>
  <c r="F20" i="1"/>
  <c r="F14" i="1"/>
  <c r="H14" i="1" s="1"/>
  <c r="N14" i="1" s="1"/>
  <c r="F42" i="1"/>
  <c r="F35" i="1"/>
  <c r="H35" i="1" s="1"/>
  <c r="N35" i="1" s="1"/>
  <c r="F25" i="1"/>
  <c r="F41" i="1"/>
  <c r="F59" i="1"/>
  <c r="H59" i="1" s="1"/>
  <c r="N59" i="1" s="1"/>
  <c r="F46" i="1"/>
  <c r="H46" i="1" s="1"/>
  <c r="N46" i="1" s="1"/>
  <c r="F58" i="1"/>
  <c r="F26" i="1"/>
  <c r="F52" i="1"/>
  <c r="H52" i="1" s="1"/>
  <c r="N52" i="1" s="1"/>
  <c r="F19" i="1"/>
  <c r="H19" i="1" s="1"/>
  <c r="N19" i="1" s="1"/>
  <c r="F43" i="1"/>
  <c r="F64" i="1"/>
  <c r="F11" i="1"/>
  <c r="F45" i="1"/>
  <c r="F62" i="1"/>
  <c r="F47" i="1"/>
  <c r="H47" i="1" s="1"/>
  <c r="N47" i="1" s="1"/>
  <c r="F33" i="1"/>
  <c r="H33" i="1" s="1"/>
  <c r="N33" i="1" s="1"/>
  <c r="F8" i="1"/>
  <c r="F13" i="1"/>
  <c r="F49" i="1"/>
  <c r="F27" i="1"/>
  <c r="F29" i="1"/>
  <c r="F23" i="1"/>
  <c r="F17" i="1"/>
  <c r="H17" i="1" s="1"/>
  <c r="N17" i="1" s="1"/>
  <c r="F10" i="1"/>
  <c r="F57" i="1"/>
  <c r="F5" i="1"/>
  <c r="F18" i="1"/>
  <c r="F24" i="1"/>
  <c r="F38" i="1"/>
  <c r="F34" i="1"/>
  <c r="F31" i="1"/>
  <c r="F54" i="1"/>
  <c r="F48" i="1"/>
  <c r="H48" i="1" s="1"/>
  <c r="N48" i="1" s="1"/>
  <c r="F28" i="1"/>
  <c r="H28" i="1" s="1"/>
  <c r="N28" i="1" s="1"/>
  <c r="F15" i="1"/>
  <c r="H15" i="1" s="1"/>
  <c r="N15" i="1" s="1"/>
  <c r="F32" i="1"/>
  <c r="F39" i="1"/>
  <c r="F50" i="1"/>
  <c r="F22" i="1"/>
  <c r="F7" i="1"/>
  <c r="H7" i="1" s="1"/>
  <c r="N7" i="1" s="1"/>
  <c r="F65" i="1"/>
  <c r="F56" i="1"/>
  <c r="F51" i="1"/>
  <c r="F6" i="1"/>
  <c r="F66" i="1"/>
  <c r="F60" i="1"/>
  <c r="H60" i="1" s="1"/>
  <c r="N60" i="1" s="1"/>
  <c r="F61" i="1"/>
  <c r="H61" i="1" s="1"/>
  <c r="N61" i="1" s="1"/>
  <c r="F12" i="1"/>
  <c r="H12" i="1" s="1"/>
  <c r="N12" i="1" s="1"/>
  <c r="F44" i="1"/>
  <c r="H44" i="1" s="1"/>
  <c r="N44" i="1" s="1"/>
  <c r="F63" i="1"/>
  <c r="H63" i="1" s="1"/>
  <c r="N63" i="1" s="1"/>
  <c r="F40" i="1"/>
  <c r="H40" i="1" s="1"/>
  <c r="N40" i="1" s="1"/>
  <c r="F16" i="1"/>
  <c r="F37" i="1"/>
  <c r="F53" i="1"/>
  <c r="H53" i="1" s="1"/>
  <c r="N53" i="1" s="1"/>
  <c r="F30" i="1"/>
  <c r="H30" i="1" s="1"/>
  <c r="N30" i="1" s="1"/>
  <c r="F55" i="1"/>
  <c r="H55" i="1" s="1"/>
  <c r="N55" i="1" s="1"/>
  <c r="D67" i="1"/>
  <c r="C67" i="1"/>
  <c r="H56" i="1" l="1"/>
  <c r="N56" i="1" s="1"/>
  <c r="H22" i="1"/>
  <c r="N22" i="1" s="1"/>
  <c r="H26" i="1"/>
  <c r="N26" i="1" s="1"/>
  <c r="H37" i="1"/>
  <c r="N37" i="1" s="1"/>
  <c r="H39" i="1"/>
  <c r="N39" i="1" s="1"/>
  <c r="H49" i="1"/>
  <c r="N49" i="1" s="1"/>
  <c r="H9" i="1"/>
  <c r="N9" i="1" s="1"/>
  <c r="H38" i="1"/>
  <c r="N38" i="1" s="1"/>
  <c r="H34" i="1"/>
  <c r="N34" i="1" s="1"/>
  <c r="H24" i="1"/>
  <c r="N24" i="1" s="1"/>
  <c r="H11" i="1"/>
  <c r="N11" i="1" s="1"/>
  <c r="H31" i="1"/>
  <c r="N31" i="1" s="1"/>
  <c r="H18" i="1"/>
  <c r="N18" i="1" s="1"/>
  <c r="H41" i="1"/>
  <c r="N41" i="1" s="1"/>
  <c r="H29" i="1"/>
  <c r="N29" i="1" s="1"/>
  <c r="H23" i="1"/>
  <c r="N23" i="1" s="1"/>
  <c r="H20" i="1"/>
  <c r="N20" i="1" s="1"/>
  <c r="H43" i="1"/>
  <c r="N43" i="1" s="1"/>
  <c r="H54" i="1"/>
  <c r="N54" i="1" s="1"/>
  <c r="H58" i="1"/>
  <c r="N58" i="1" s="1"/>
  <c r="H66" i="1"/>
  <c r="N66" i="1" s="1"/>
  <c r="H6" i="1"/>
  <c r="N6" i="1" s="1"/>
  <c r="H51" i="1"/>
  <c r="N51" i="1" s="1"/>
  <c r="H13" i="1"/>
  <c r="N13" i="1" s="1"/>
  <c r="H65" i="1"/>
  <c r="N65" i="1" s="1"/>
  <c r="H8" i="1"/>
  <c r="N8" i="1" s="1"/>
  <c r="H25" i="1"/>
  <c r="N25" i="1" s="1"/>
  <c r="H10" i="1"/>
  <c r="N10" i="1" s="1"/>
  <c r="H62" i="1"/>
  <c r="N62" i="1" s="1"/>
  <c r="H45" i="1"/>
  <c r="N45" i="1" s="1"/>
  <c r="H16" i="1"/>
  <c r="N16" i="1" s="1"/>
  <c r="H32" i="1"/>
  <c r="N32" i="1" s="1"/>
  <c r="H42" i="1"/>
  <c r="N42" i="1" s="1"/>
  <c r="H50" i="1"/>
  <c r="N50" i="1" s="1"/>
  <c r="H5" i="1"/>
  <c r="N5" i="1" s="1"/>
  <c r="H57" i="1"/>
  <c r="N57" i="1" s="1"/>
  <c r="H21" i="1"/>
  <c r="N21" i="1" s="1"/>
  <c r="H27" i="1"/>
  <c r="N27" i="1" s="1"/>
  <c r="H64" i="1"/>
  <c r="N64" i="1" s="1"/>
  <c r="H36" i="1"/>
  <c r="N36" i="1" s="1"/>
  <c r="N67" i="1" l="1"/>
  <c r="H67" i="1"/>
</calcChain>
</file>

<file path=xl/sharedStrings.xml><?xml version="1.0" encoding="utf-8"?>
<sst xmlns="http://schemas.openxmlformats.org/spreadsheetml/2006/main" count="75" uniqueCount="75">
  <si>
    <t>ADVENTIST BEHAVIORAL HEALTH - ROCKVILLE</t>
  </si>
  <si>
    <t>ADVENTIST HEALTH CARE WHITE OAK HOSPITAL CENTER</t>
  </si>
  <si>
    <t>ADVENTIST HEALTH FORT WASHINGTON MEDICAL CENTER</t>
  </si>
  <si>
    <t>ADVENTIST HEALTHCARE GERMANTOWN EMERGENCY CENTER</t>
  </si>
  <si>
    <t>ADVENTIST REHAB HOSPITAL OF MD</t>
  </si>
  <si>
    <t>ADVENTIST SHADY GROVE HOSPITAL</t>
  </si>
  <si>
    <t>ASCENSION ST AGNES HOSPITAL</t>
  </si>
  <si>
    <t>ATLANTIC GENERAL</t>
  </si>
  <si>
    <t>BROOK LANE PSYCHIATRIC</t>
  </si>
  <si>
    <t>CALVERT HEALTH, INC.</t>
  </si>
  <si>
    <t>FREDERICK MEMORIAL HOSPITAL</t>
  </si>
  <si>
    <t>GARRETT MEMORIAL HOSPITAL</t>
  </si>
  <si>
    <t>GREATER BALTIMORE MEDICAL CENTER</t>
  </si>
  <si>
    <t>HOLY CROSS HOSPITAL</t>
  </si>
  <si>
    <t>HOLY CROSS HOSPITAL - GERMANTOWN</t>
  </si>
  <si>
    <t>JOHNS HOPKINS BAYVIEW MEDICAL CENTER</t>
  </si>
  <si>
    <t>JOHNS HOPKINS HOSPITAL</t>
  </si>
  <si>
    <t>JOHNS HOPKINS HOWARD COUNTY GENERAL</t>
  </si>
  <si>
    <t>LIFEBRIDGE CARROLL COUNTY HOSPITAL CENTER</t>
  </si>
  <si>
    <t>LIFEBRIDGE GRACE MEDICAL CENTER</t>
  </si>
  <si>
    <t>LIFEBRIDGE LEVINDALE HOSPITAL</t>
  </si>
  <si>
    <t>LIFEBRIDGE NORTHWEST HOSPITAL</t>
  </si>
  <si>
    <t>LIFEBRIDGE SINAI HOSPITAL</t>
  </si>
  <si>
    <t>LUMINIS HEALTH J KENT MCNEW</t>
  </si>
  <si>
    <t>LUMINUS HEALTH ANNE ARUNDEL MEDICAL CENTER</t>
  </si>
  <si>
    <t>LUMINUS HEALTH DOCTORS COMMUNITY</t>
  </si>
  <si>
    <t>McCREADY HEALTH PAVILION</t>
  </si>
  <si>
    <t>MEDSTAR FRANKLIN SQUARE</t>
  </si>
  <si>
    <t>MEDSTAR GOOD SAMARITAN</t>
  </si>
  <si>
    <t>MEDSTAR HARBOR HOSPITAL CENTER</t>
  </si>
  <si>
    <t>MEDSTAR MONTGOMERY GENERAL</t>
  </si>
  <si>
    <t>MEDSTAR SOUTHERN MARYLAND</t>
  </si>
  <si>
    <t>MEDSTAR ST MARY'S HOSPITAL</t>
  </si>
  <si>
    <t>MEDSTAR UNION MEMORIAL</t>
  </si>
  <si>
    <t>MEMORIAL OF CUMBERLAND</t>
  </si>
  <si>
    <t>MERCY MEDICAL CENTER</t>
  </si>
  <si>
    <t>MERITUS MEDICAL CENTER</t>
  </si>
  <si>
    <t>MT. WASHINGTON PEDIATRIC</t>
  </si>
  <si>
    <t>SHEPPARD PRATT HOSPITAL</t>
  </si>
  <si>
    <t>ST. LUKE INSTITUTE</t>
  </si>
  <si>
    <t>SUBURBAN HOSPITAL</t>
  </si>
  <si>
    <t>TIDAL HEALTH PENINSULA REGIONAL</t>
  </si>
  <si>
    <t>UM BALTIMORE WASHINGTON MEDICAL CENTER</t>
  </si>
  <si>
    <t>UM BOWIE HEALTH EMERGENCY CENTER</t>
  </si>
  <si>
    <t>UM CAPITAL REGIONAL MEDICAL CENTER</t>
  </si>
  <si>
    <t>UM CHARLES REGIONAL MEDICAL CENTER</t>
  </si>
  <si>
    <t>UM HARFORD MEMORIAL</t>
  </si>
  <si>
    <t>UM LAUREL MEDICAL CENTER</t>
  </si>
  <si>
    <t>UM MEDICAL CENTER MIDTOWN CAMPUS</t>
  </si>
  <si>
    <t>UM REHABILITATION &amp; ORTHOPAEDIC INSTITUTE</t>
  </si>
  <si>
    <t>UM SAINT JOSEPH HOSPITAL</t>
  </si>
  <si>
    <t>UM SHOCK TRAUMA</t>
  </si>
  <si>
    <t>UM SHORE HEALTH AT QUEENSTOWN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</si>
  <si>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</si>
  <si>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</si>
  <si>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</si>
  <si>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</si>
  <si>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</si>
  <si>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 (UMCC)</t>
  </si>
  <si>
    <t>UNIVERSITY OF MARYLAND MEDICAL CENTER</t>
  </si>
  <si>
    <t>UNIVERSITY SPECIALTY HOSPITAL</t>
  </si>
  <si>
    <t>WESTERN MARYLAND HEALTH SYSTEM</t>
  </si>
  <si>
    <t>MEDICARE</t>
  </si>
  <si>
    <t>HOSPITAL</t>
  </si>
  <si>
    <t>ADMISSIONS</t>
  </si>
  <si>
    <t>USER FEES REV</t>
  </si>
  <si>
    <t>FY 22</t>
  </si>
  <si>
    <t>FY 23</t>
  </si>
  <si>
    <t>Total Correction</t>
  </si>
  <si>
    <t>Admissions</t>
  </si>
  <si>
    <t>Revenue</t>
  </si>
  <si>
    <t>Assessment</t>
  </si>
  <si>
    <t>New Assessment</t>
  </si>
  <si>
    <t>Prior Fiscal Year Corrections</t>
  </si>
  <si>
    <t>FY 2024 Original Assessment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</si>
</sst>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38" fontId="0" fillId="0" borderId="0" xfId="0" applyNumberFormat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8D6E-27FD-4195-97B4-50A4D6543726}">
  <dimension ref="A1:N67"/>
  <sheetViews>
    <sheetView tabSelected="1" workbookViewId="0"/>
  </sheetViews>
  <sheetFormatPr defaultRowHeight="15" x14ac:dyDescent="0.25"/>
  <cols>
    <col min="1" max="1" width="10.140625" bestFit="1" customWidth="1"/>
    <col min="2" max="2" width="56.42578125" bestFit="1" customWidth="1"/>
    <col min="3" max="3" width="12.28515625" bestFit="1" customWidth="1"/>
    <col min="4" max="4" width="15.42578125" bestFit="1" customWidth="1"/>
    <col min="6" max="6" width="14.5703125" style="3" customWidth="1"/>
    <col min="7" max="7" width="12.42578125" style="3" bestFit="1" customWidth="1"/>
    <col min="8" max="8" width="13.85546875" style="3" bestFit="1" customWidth="1"/>
    <col min="9" max="9" width="12.42578125" style="3" bestFit="1" customWidth="1"/>
    <col min="10" max="10" width="10.85546875" style="3" bestFit="1" customWidth="1"/>
    <col min="11" max="11" width="9.140625" style="3"/>
    <col min="12" max="12" width="15.28515625" style="3" bestFit="1" customWidth="1"/>
    <col min="13" max="13" width="9.140625" style="3"/>
    <col min="14" max="14" width="18.5703125" style="3" bestFit="1" customWidth="1"/>
  </cols>
  <sheetData>
    <row r="1" spans="1:14" x14ac:dyDescent="0.25">
      <c r="G1" s="3">
        <v>6551321.4000000004</v>
      </c>
      <c r="H1" s="3">
        <f>+G1/2</f>
        <v>3275660.7</v>
      </c>
      <c r="I1" s="3">
        <v>3275660.7</v>
      </c>
    </row>
    <row r="3" spans="1:14" x14ac:dyDescent="0.25">
      <c r="F3" s="3" t="s">
        <v>74</v>
      </c>
      <c r="J3" s="3" t="s">
        <v>73</v>
      </c>
    </row>
    <row r="4" spans="1:14" x14ac:dyDescent="0.25">
      <c r="A4" t="s">
        <v>62</v>
      </c>
      <c r="B4" s="2" t="s">
        <v>63</v>
      </c>
      <c r="C4" s="2" t="s">
        <v>64</v>
      </c>
      <c r="D4" t="s">
        <v>65</v>
      </c>
      <c r="F4" s="3" t="s">
        <v>69</v>
      </c>
      <c r="G4" s="3" t="s">
        <v>70</v>
      </c>
      <c r="H4" s="3" t="s">
        <v>71</v>
      </c>
      <c r="J4" s="3" t="s">
        <v>66</v>
      </c>
      <c r="K4" s="3" t="s">
        <v>67</v>
      </c>
      <c r="L4" s="3" t="s">
        <v>68</v>
      </c>
      <c r="N4" s="3" t="s">
        <v>72</v>
      </c>
    </row>
    <row r="5" spans="1:14" x14ac:dyDescent="0.25">
      <c r="A5">
        <v>214013</v>
      </c>
      <c r="B5" t="s">
        <v>0</v>
      </c>
      <c r="C5">
        <v>0</v>
      </c>
      <c r="D5">
        <v>0</v>
      </c>
      <c r="F5" s="3">
        <f>ROUND($H$1*SUM(C5/463580),2)</f>
        <v>0</v>
      </c>
      <c r="G5" s="3">
        <f>ROUND($I$1*SUM(D5/19834998101),2)</f>
        <v>0</v>
      </c>
      <c r="H5" s="3">
        <f t="shared" ref="H5:H36" si="0">SUM(F5:G5)</f>
        <v>0</v>
      </c>
      <c r="J5" s="3">
        <v>0</v>
      </c>
      <c r="K5" s="3">
        <v>0</v>
      </c>
      <c r="L5" s="3">
        <f t="shared" ref="L5:L38" si="1">SUM(J5:K5)</f>
        <v>0</v>
      </c>
      <c r="N5" s="3">
        <f t="shared" ref="N5:N36" si="2">+H5+L5</f>
        <v>0</v>
      </c>
    </row>
    <row r="6" spans="1:14" x14ac:dyDescent="0.25">
      <c r="A6">
        <v>210016</v>
      </c>
      <c r="B6" t="s">
        <v>1</v>
      </c>
      <c r="C6">
        <v>9583</v>
      </c>
      <c r="D6" s="1">
        <v>352793525</v>
      </c>
      <c r="F6" s="3">
        <f>ROUND($H$1*SUM(C6/463580),2)</f>
        <v>67713.570000000007</v>
      </c>
      <c r="G6" s="3">
        <f>ROUND($I$1*SUM(D6/19834998101),2)</f>
        <v>58262.26</v>
      </c>
      <c r="H6" s="3">
        <f t="shared" si="0"/>
        <v>125975.83000000002</v>
      </c>
      <c r="J6" s="3">
        <v>-2088.6399999999994</v>
      </c>
      <c r="K6" s="3">
        <v>-131.75</v>
      </c>
      <c r="L6" s="3">
        <f t="shared" si="1"/>
        <v>-2220.3899999999994</v>
      </c>
      <c r="N6" s="3">
        <f t="shared" si="2"/>
        <v>123755.44000000002</v>
      </c>
    </row>
    <row r="7" spans="1:14" x14ac:dyDescent="0.25">
      <c r="A7">
        <v>210060</v>
      </c>
      <c r="B7" t="s">
        <v>2</v>
      </c>
      <c r="C7">
        <v>1948</v>
      </c>
      <c r="D7" s="1">
        <v>74115596</v>
      </c>
      <c r="F7" s="3">
        <f>ROUND($H$1*SUM(C7/463580),2)</f>
        <v>13764.59</v>
      </c>
      <c r="G7" s="3">
        <f>ROUND($I$1*SUM(D7/19834998101),2)</f>
        <v>12239.86</v>
      </c>
      <c r="H7" s="3">
        <f t="shared" si="0"/>
        <v>26004.45</v>
      </c>
      <c r="J7" s="3">
        <v>-352.26000000000204</v>
      </c>
      <c r="K7" s="3">
        <v>-41.94999999999709</v>
      </c>
      <c r="L7" s="3">
        <f t="shared" si="1"/>
        <v>-394.20999999999913</v>
      </c>
      <c r="N7" s="3">
        <f t="shared" si="2"/>
        <v>25610.240000000002</v>
      </c>
    </row>
    <row r="8" spans="1:14" x14ac:dyDescent="0.25">
      <c r="A8">
        <v>210087</v>
      </c>
      <c r="B8" t="s">
        <v>3</v>
      </c>
      <c r="C8">
        <v>0</v>
      </c>
      <c r="D8" s="1">
        <v>17461500</v>
      </c>
      <c r="F8" s="3">
        <f>ROUND($H$1*SUM(C8/463580),2)</f>
        <v>0</v>
      </c>
      <c r="G8" s="3">
        <f>ROUND($I$1*SUM(D8/19834998101),2)</f>
        <v>2883.69</v>
      </c>
      <c r="H8" s="3">
        <f t="shared" si="0"/>
        <v>2883.69</v>
      </c>
      <c r="J8" s="3">
        <v>-35.360000000000127</v>
      </c>
      <c r="K8" s="3">
        <v>-1.3099999999999454</v>
      </c>
      <c r="L8" s="3">
        <f t="shared" si="1"/>
        <v>-36.670000000000073</v>
      </c>
      <c r="N8" s="3">
        <f t="shared" si="2"/>
        <v>2847.02</v>
      </c>
    </row>
    <row r="9" spans="1:14" x14ac:dyDescent="0.25">
      <c r="A9">
        <v>213029</v>
      </c>
      <c r="B9" t="s">
        <v>4</v>
      </c>
      <c r="C9">
        <v>0</v>
      </c>
      <c r="D9">
        <v>0</v>
      </c>
      <c r="F9" s="3">
        <f>ROUND($H$1*SUM(C9/463580),2)</f>
        <v>0</v>
      </c>
      <c r="G9" s="3">
        <f>ROUND($I$1*SUM(D9/19834998101),2)</f>
        <v>0</v>
      </c>
      <c r="H9" s="3">
        <f t="shared" si="0"/>
        <v>0</v>
      </c>
      <c r="J9" s="3">
        <v>0</v>
      </c>
      <c r="K9" s="3">
        <v>0</v>
      </c>
      <c r="L9" s="3">
        <f t="shared" si="1"/>
        <v>0</v>
      </c>
      <c r="N9" s="3">
        <f t="shared" si="2"/>
        <v>0</v>
      </c>
    </row>
    <row r="10" spans="1:14" x14ac:dyDescent="0.25">
      <c r="A10">
        <v>210057</v>
      </c>
      <c r="B10" t="s">
        <v>5</v>
      </c>
      <c r="C10">
        <v>16664</v>
      </c>
      <c r="D10" s="1">
        <v>507181036</v>
      </c>
      <c r="F10" s="3">
        <f>ROUND($H$1*SUM(C10/463580),2)</f>
        <v>117747.98</v>
      </c>
      <c r="G10" s="3">
        <f>ROUND($I$1*SUM(D10/19834998101),2)</f>
        <v>83758.67</v>
      </c>
      <c r="H10" s="3">
        <f t="shared" si="0"/>
        <v>201506.65</v>
      </c>
      <c r="J10" s="3">
        <v>-3502.5</v>
      </c>
      <c r="K10" s="3">
        <v>-33.650000000001455</v>
      </c>
      <c r="L10" s="3">
        <f t="shared" si="1"/>
        <v>-3536.1500000000015</v>
      </c>
      <c r="N10" s="3">
        <f t="shared" si="2"/>
        <v>197970.5</v>
      </c>
    </row>
    <row r="11" spans="1:14" x14ac:dyDescent="0.25">
      <c r="A11">
        <v>210011</v>
      </c>
      <c r="B11" t="s">
        <v>6</v>
      </c>
      <c r="C11">
        <v>10223</v>
      </c>
      <c r="D11" s="1">
        <v>472142600</v>
      </c>
      <c r="F11" s="3">
        <f>ROUND($H$1*SUM(C11/463580),2)</f>
        <v>72235.820000000007</v>
      </c>
      <c r="G11" s="3">
        <f>ROUND($I$1*SUM(D11/19834998101),2)</f>
        <v>77972.23</v>
      </c>
      <c r="H11" s="3">
        <f t="shared" si="0"/>
        <v>150208.04999999999</v>
      </c>
      <c r="J11" s="3">
        <v>-2741.9700000000012</v>
      </c>
      <c r="K11" s="3">
        <v>-184.29999999998836</v>
      </c>
      <c r="L11" s="3">
        <f t="shared" si="1"/>
        <v>-2926.2699999999895</v>
      </c>
      <c r="N11" s="3">
        <f t="shared" si="2"/>
        <v>147281.78</v>
      </c>
    </row>
    <row r="12" spans="1:14" x14ac:dyDescent="0.25">
      <c r="A12">
        <v>210061</v>
      </c>
      <c r="B12" t="s">
        <v>7</v>
      </c>
      <c r="C12">
        <v>2584</v>
      </c>
      <c r="D12" s="1">
        <v>124940915</v>
      </c>
      <c r="F12" s="3">
        <f>ROUND($H$1*SUM(C12/463580),2)</f>
        <v>18258.57</v>
      </c>
      <c r="G12" s="3">
        <f>ROUND($I$1*SUM(D12/19834998101),2)</f>
        <v>20633.43</v>
      </c>
      <c r="H12" s="3">
        <f t="shared" si="0"/>
        <v>38892</v>
      </c>
      <c r="J12" s="3">
        <v>-650.62000000000262</v>
      </c>
      <c r="K12" s="3">
        <v>-138.29000000000815</v>
      </c>
      <c r="L12" s="3">
        <f t="shared" si="1"/>
        <v>-788.91000000001077</v>
      </c>
      <c r="N12" s="3">
        <f t="shared" si="2"/>
        <v>38103.089999999989</v>
      </c>
    </row>
    <row r="13" spans="1:14" x14ac:dyDescent="0.25">
      <c r="A13">
        <v>214003</v>
      </c>
      <c r="B13" t="s">
        <v>8</v>
      </c>
      <c r="C13">
        <v>1471</v>
      </c>
      <c r="D13" s="1">
        <v>24175600</v>
      </c>
      <c r="F13" s="3">
        <f>ROUND($H$1*SUM(C13/463580),2)</f>
        <v>10394.1</v>
      </c>
      <c r="G13" s="3">
        <f>ROUND($I$1*SUM(D13/19834998101),2)</f>
        <v>3992.49</v>
      </c>
      <c r="H13" s="3">
        <f t="shared" si="0"/>
        <v>14386.59</v>
      </c>
      <c r="J13" s="3">
        <v>-260.94999999999891</v>
      </c>
      <c r="K13" s="3">
        <v>-21.090000000000146</v>
      </c>
      <c r="L13" s="3">
        <f t="shared" si="1"/>
        <v>-282.03999999999905</v>
      </c>
      <c r="N13" s="3">
        <f t="shared" si="2"/>
        <v>14104.550000000001</v>
      </c>
    </row>
    <row r="14" spans="1:14" x14ac:dyDescent="0.25">
      <c r="A14">
        <v>210039</v>
      </c>
      <c r="B14" t="s">
        <v>9</v>
      </c>
      <c r="C14">
        <v>5251</v>
      </c>
      <c r="D14" s="1">
        <v>170683940</v>
      </c>
      <c r="F14" s="3">
        <f>ROUND($H$1*SUM(C14/463580),2)</f>
        <v>37103.620000000003</v>
      </c>
      <c r="G14" s="3">
        <f>ROUND($I$1*SUM(D14/19834998101),2)</f>
        <v>28187.68</v>
      </c>
      <c r="H14" s="3">
        <f t="shared" si="0"/>
        <v>65291.3</v>
      </c>
      <c r="J14" s="3">
        <v>-1158.9699999999939</v>
      </c>
      <c r="K14" s="3">
        <v>-74.100000000005821</v>
      </c>
      <c r="L14" s="3">
        <f t="shared" si="1"/>
        <v>-1233.0699999999997</v>
      </c>
      <c r="N14" s="3">
        <f t="shared" si="2"/>
        <v>64058.23</v>
      </c>
    </row>
    <row r="15" spans="1:14" x14ac:dyDescent="0.25">
      <c r="A15">
        <v>210005</v>
      </c>
      <c r="B15" t="s">
        <v>10</v>
      </c>
      <c r="C15">
        <v>14077</v>
      </c>
      <c r="D15" s="1">
        <v>400842400</v>
      </c>
      <c r="F15" s="3">
        <f>ROUND($H$1*SUM(C15/463580),2)</f>
        <v>99468.22</v>
      </c>
      <c r="G15" s="3">
        <f>ROUND($I$1*SUM(D15/19834998101),2)</f>
        <v>66197.320000000007</v>
      </c>
      <c r="H15" s="3">
        <f t="shared" si="0"/>
        <v>165665.54</v>
      </c>
      <c r="J15" s="3">
        <v>-2858.6600000000035</v>
      </c>
      <c r="K15" s="3">
        <v>-196.45999999999185</v>
      </c>
      <c r="L15" s="3">
        <f t="shared" si="1"/>
        <v>-3055.1199999999953</v>
      </c>
      <c r="N15" s="3">
        <f t="shared" si="2"/>
        <v>162610.42000000001</v>
      </c>
    </row>
    <row r="16" spans="1:14" x14ac:dyDescent="0.25">
      <c r="A16">
        <v>210017</v>
      </c>
      <c r="B16" t="s">
        <v>11</v>
      </c>
      <c r="C16">
        <v>1486</v>
      </c>
      <c r="D16" s="1">
        <v>71160321</v>
      </c>
      <c r="F16" s="3">
        <f>ROUND($H$1*SUM(C16/463580),2)</f>
        <v>10500.09</v>
      </c>
      <c r="G16" s="3">
        <f>ROUND($I$1*SUM(D16/19834998101),2)</f>
        <v>11751.81</v>
      </c>
      <c r="H16" s="3">
        <f t="shared" si="0"/>
        <v>22251.9</v>
      </c>
      <c r="J16" s="3">
        <v>-345.47000000000116</v>
      </c>
      <c r="K16" s="3">
        <v>-22.219999999997526</v>
      </c>
      <c r="L16" s="3">
        <f t="shared" si="1"/>
        <v>-367.68999999999869</v>
      </c>
      <c r="N16" s="3">
        <f t="shared" si="2"/>
        <v>21884.210000000003</v>
      </c>
    </row>
    <row r="17" spans="1:14" x14ac:dyDescent="0.25">
      <c r="A17">
        <v>210044</v>
      </c>
      <c r="B17" t="s">
        <v>12</v>
      </c>
      <c r="C17">
        <v>14003</v>
      </c>
      <c r="D17" s="1">
        <v>495095020</v>
      </c>
      <c r="F17" s="3">
        <f>ROUND($H$1*SUM(C17/463580),2)</f>
        <v>98945.33</v>
      </c>
      <c r="G17" s="3">
        <f>ROUND($I$1*SUM(D17/19834998101),2)</f>
        <v>81762.720000000001</v>
      </c>
      <c r="H17" s="3">
        <f t="shared" si="0"/>
        <v>180708.05</v>
      </c>
      <c r="J17" s="3">
        <v>-3416.3600000000151</v>
      </c>
      <c r="K17" s="3">
        <v>-213.01999999998952</v>
      </c>
      <c r="L17" s="3">
        <f t="shared" si="1"/>
        <v>-3629.3800000000047</v>
      </c>
      <c r="N17" s="3">
        <f t="shared" si="2"/>
        <v>177078.66999999998</v>
      </c>
    </row>
    <row r="18" spans="1:14" x14ac:dyDescent="0.25">
      <c r="A18">
        <v>210004</v>
      </c>
      <c r="B18" t="s">
        <v>13</v>
      </c>
      <c r="C18">
        <v>21166</v>
      </c>
      <c r="D18" s="1">
        <v>573097200</v>
      </c>
      <c r="F18" s="3">
        <f>ROUND($H$1*SUM(C18/463580),2)</f>
        <v>149559.16</v>
      </c>
      <c r="G18" s="3">
        <f>ROUND($I$1*SUM(D18/19834998101),2)</f>
        <v>94644.42</v>
      </c>
      <c r="H18" s="3">
        <f t="shared" si="0"/>
        <v>244203.58000000002</v>
      </c>
      <c r="J18" s="3">
        <v>-4635.640000000014</v>
      </c>
      <c r="K18" s="3">
        <v>-307.82000000000698</v>
      </c>
      <c r="L18" s="3">
        <f t="shared" si="1"/>
        <v>-4943.460000000021</v>
      </c>
      <c r="N18" s="3">
        <f t="shared" si="2"/>
        <v>239260.12</v>
      </c>
    </row>
    <row r="19" spans="1:14" x14ac:dyDescent="0.25">
      <c r="A19">
        <v>210065</v>
      </c>
      <c r="B19" t="s">
        <v>14</v>
      </c>
      <c r="C19">
        <v>5519</v>
      </c>
      <c r="D19" s="1">
        <v>141903900</v>
      </c>
      <c r="F19" s="3">
        <f>ROUND($H$1*SUM(C19/463580),2)</f>
        <v>38997.31</v>
      </c>
      <c r="G19" s="3">
        <f>ROUND($I$1*SUM(D19/19834998101),2)</f>
        <v>23434.79</v>
      </c>
      <c r="H19" s="3">
        <f t="shared" si="0"/>
        <v>62432.1</v>
      </c>
      <c r="J19" s="3">
        <v>-956.20999999999913</v>
      </c>
      <c r="K19" s="3">
        <v>-75.619999999995343</v>
      </c>
      <c r="L19" s="3">
        <f t="shared" si="1"/>
        <v>-1031.8299999999945</v>
      </c>
      <c r="N19" s="3">
        <f t="shared" si="2"/>
        <v>61400.270000000004</v>
      </c>
    </row>
    <row r="20" spans="1:14" x14ac:dyDescent="0.25">
      <c r="A20">
        <v>210029</v>
      </c>
      <c r="B20" t="s">
        <v>15</v>
      </c>
      <c r="C20">
        <v>15806</v>
      </c>
      <c r="D20" s="1">
        <v>778281041</v>
      </c>
      <c r="F20" s="3">
        <f>ROUND($H$1*SUM(C20/463580),2)</f>
        <v>111685.35</v>
      </c>
      <c r="G20" s="3">
        <f>ROUND($I$1*SUM(D20/19834998101),2)</f>
        <v>128529.61</v>
      </c>
      <c r="H20" s="3">
        <f t="shared" si="0"/>
        <v>240214.96000000002</v>
      </c>
      <c r="J20" s="3">
        <v>-4215.4199999999837</v>
      </c>
      <c r="K20" s="3">
        <v>-262.17999999999302</v>
      </c>
      <c r="L20" s="3">
        <f t="shared" si="1"/>
        <v>-4477.5999999999767</v>
      </c>
      <c r="N20" s="3">
        <f t="shared" si="2"/>
        <v>235737.36000000004</v>
      </c>
    </row>
    <row r="21" spans="1:14" x14ac:dyDescent="0.25">
      <c r="A21">
        <v>210009</v>
      </c>
      <c r="B21" t="s">
        <v>16</v>
      </c>
      <c r="C21">
        <v>37859</v>
      </c>
      <c r="D21" s="1">
        <v>2832180125</v>
      </c>
      <c r="F21" s="3">
        <f>ROUND($H$1*SUM(C21/463580),2)</f>
        <v>267512.05</v>
      </c>
      <c r="G21" s="3">
        <f>ROUND($I$1*SUM(D21/19834998101),2)</f>
        <v>467721.81</v>
      </c>
      <c r="H21" s="3">
        <f t="shared" si="0"/>
        <v>735233.86</v>
      </c>
      <c r="J21" s="3">
        <v>-12055.109999999986</v>
      </c>
      <c r="K21" s="3">
        <v>-673.79000000003725</v>
      </c>
      <c r="L21" s="3">
        <f t="shared" si="1"/>
        <v>-12728.900000000023</v>
      </c>
      <c r="N21" s="3">
        <f t="shared" si="2"/>
        <v>722504.96</v>
      </c>
    </row>
    <row r="22" spans="1:14" x14ac:dyDescent="0.25">
      <c r="A22">
        <v>210048</v>
      </c>
      <c r="B22" t="s">
        <v>17</v>
      </c>
      <c r="C22">
        <v>14310</v>
      </c>
      <c r="D22" s="1">
        <v>344977080</v>
      </c>
      <c r="F22" s="3">
        <f>ROUND($H$1*SUM(C22/463580),2)</f>
        <v>101114.6</v>
      </c>
      <c r="G22" s="3">
        <f>ROUND($I$1*SUM(D22/19834998101),2)</f>
        <v>56971.41</v>
      </c>
      <c r="H22" s="3">
        <f t="shared" si="0"/>
        <v>158086.01</v>
      </c>
      <c r="J22" s="3">
        <v>-2750.1399999999849</v>
      </c>
      <c r="K22" s="3">
        <v>-190.93000000002212</v>
      </c>
      <c r="L22" s="3">
        <f t="shared" si="1"/>
        <v>-2941.070000000007</v>
      </c>
      <c r="N22" s="3">
        <f t="shared" si="2"/>
        <v>155144.94</v>
      </c>
    </row>
    <row r="23" spans="1:14" x14ac:dyDescent="0.25">
      <c r="A23">
        <v>210033</v>
      </c>
      <c r="B23" t="s">
        <v>18</v>
      </c>
      <c r="C23">
        <v>8827</v>
      </c>
      <c r="D23" s="1">
        <v>258148447</v>
      </c>
      <c r="F23" s="3">
        <f>ROUND($H$1*SUM(C23/463580),2)</f>
        <v>62371.67</v>
      </c>
      <c r="G23" s="3">
        <f>ROUND($I$1*SUM(D23/19834998101),2)</f>
        <v>42632.05</v>
      </c>
      <c r="H23" s="3">
        <f t="shared" si="0"/>
        <v>105003.72</v>
      </c>
      <c r="J23" s="3">
        <v>-1874.6699999999983</v>
      </c>
      <c r="K23" s="3">
        <v>-113.68999999998778</v>
      </c>
      <c r="L23" s="3">
        <f t="shared" si="1"/>
        <v>-1988.359999999986</v>
      </c>
      <c r="N23" s="3">
        <f t="shared" si="2"/>
        <v>103015.36000000002</v>
      </c>
    </row>
    <row r="24" spans="1:14" x14ac:dyDescent="0.25">
      <c r="A24">
        <v>210013</v>
      </c>
      <c r="B24" t="s">
        <v>19</v>
      </c>
      <c r="C24">
        <v>0</v>
      </c>
      <c r="D24" s="1">
        <v>28774744</v>
      </c>
      <c r="F24" s="3">
        <f>ROUND($H$1*SUM(C24/463580),2)</f>
        <v>0</v>
      </c>
      <c r="G24" s="3">
        <f>ROUND($I$1*SUM(D24/19834998101),2)</f>
        <v>4752.0200000000004</v>
      </c>
      <c r="H24" s="3">
        <f t="shared" si="0"/>
        <v>4752.0200000000004</v>
      </c>
      <c r="J24" s="3">
        <v>-231.65999999999985</v>
      </c>
      <c r="K24" s="3">
        <v>-5.5700000000006185</v>
      </c>
      <c r="L24" s="3">
        <f t="shared" si="1"/>
        <v>-237.23000000000047</v>
      </c>
      <c r="N24" s="3">
        <f t="shared" si="2"/>
        <v>4514.79</v>
      </c>
    </row>
    <row r="25" spans="1:14" x14ac:dyDescent="0.25">
      <c r="A25">
        <v>210064</v>
      </c>
      <c r="B25" t="s">
        <v>20</v>
      </c>
      <c r="C25">
        <v>1060</v>
      </c>
      <c r="D25" s="1">
        <v>74237915</v>
      </c>
      <c r="F25" s="3">
        <f>ROUND($H$1*SUM(C25/463580),2)</f>
        <v>7489.97</v>
      </c>
      <c r="G25" s="3">
        <f>ROUND($I$1*SUM(D25/19834998101),2)</f>
        <v>12260.06</v>
      </c>
      <c r="H25" s="3">
        <f t="shared" si="0"/>
        <v>19750.03</v>
      </c>
      <c r="J25" s="3">
        <v>-321.09000000000015</v>
      </c>
      <c r="K25" s="3">
        <v>-15.520000000000437</v>
      </c>
      <c r="L25" s="3">
        <f t="shared" si="1"/>
        <v>-336.61000000000058</v>
      </c>
      <c r="N25" s="3">
        <f t="shared" si="2"/>
        <v>19413.419999999998</v>
      </c>
    </row>
    <row r="26" spans="1:14" x14ac:dyDescent="0.25">
      <c r="A26">
        <v>210040</v>
      </c>
      <c r="B26" t="s">
        <v>21</v>
      </c>
      <c r="C26">
        <v>7365</v>
      </c>
      <c r="D26" s="1">
        <v>301664524</v>
      </c>
      <c r="F26" s="3">
        <f>ROUND($H$1*SUM(C26/463580),2)</f>
        <v>52041.16</v>
      </c>
      <c r="G26" s="3">
        <f>ROUND($I$1*SUM(D26/19834998101),2)</f>
        <v>49818.54</v>
      </c>
      <c r="H26" s="3">
        <f t="shared" si="0"/>
        <v>101859.70000000001</v>
      </c>
      <c r="J26" s="3">
        <v>-1770.2900000000081</v>
      </c>
      <c r="K26" s="3">
        <v>-110.36000000000058</v>
      </c>
      <c r="L26" s="3">
        <f t="shared" si="1"/>
        <v>-1880.6500000000087</v>
      </c>
      <c r="N26" s="3">
        <f t="shared" si="2"/>
        <v>99979.05</v>
      </c>
    </row>
    <row r="27" spans="1:14" x14ac:dyDescent="0.25">
      <c r="A27">
        <v>210012</v>
      </c>
      <c r="B27" t="s">
        <v>22</v>
      </c>
      <c r="C27">
        <v>16158</v>
      </c>
      <c r="D27" s="1">
        <v>940026414</v>
      </c>
      <c r="F27" s="3">
        <f>ROUND($H$1*SUM(C27/463580),2)</f>
        <v>114172.58</v>
      </c>
      <c r="G27" s="3">
        <f>ROUND($I$1*SUM(D27/19834998101),2)</f>
        <v>155241.13</v>
      </c>
      <c r="H27" s="3">
        <f t="shared" si="0"/>
        <v>269413.71000000002</v>
      </c>
      <c r="J27" s="3">
        <v>-4364.1800000000221</v>
      </c>
      <c r="K27" s="3">
        <v>-258.45000000001164</v>
      </c>
      <c r="L27" s="3">
        <f t="shared" si="1"/>
        <v>-4622.6300000000338</v>
      </c>
      <c r="N27" s="3">
        <f t="shared" si="2"/>
        <v>264791.07999999996</v>
      </c>
    </row>
    <row r="28" spans="1:14" x14ac:dyDescent="0.25">
      <c r="A28">
        <v>214020</v>
      </c>
      <c r="B28" t="s">
        <v>23</v>
      </c>
      <c r="C28">
        <v>775</v>
      </c>
      <c r="D28" s="1">
        <v>9168500</v>
      </c>
      <c r="F28" s="3">
        <f>ROUND($H$1*SUM(C28/463580),2)</f>
        <v>5476.16</v>
      </c>
      <c r="G28" s="3">
        <f>ROUND($I$1*SUM(D28/19834998101),2)</f>
        <v>1514.14</v>
      </c>
      <c r="H28" s="3">
        <f t="shared" si="0"/>
        <v>6990.3</v>
      </c>
      <c r="J28" s="3">
        <v>0</v>
      </c>
      <c r="K28" s="3">
        <v>7144.38</v>
      </c>
      <c r="L28" s="3">
        <f t="shared" si="1"/>
        <v>7144.38</v>
      </c>
      <c r="N28" s="3">
        <f t="shared" si="2"/>
        <v>14134.68</v>
      </c>
    </row>
    <row r="29" spans="1:14" x14ac:dyDescent="0.25">
      <c r="A29">
        <v>210023</v>
      </c>
      <c r="B29" t="s">
        <v>24</v>
      </c>
      <c r="C29">
        <v>23814</v>
      </c>
      <c r="D29" s="1">
        <v>724138500</v>
      </c>
      <c r="F29" s="3">
        <f>ROUND($H$1*SUM(C29/463580),2)</f>
        <v>168269.95</v>
      </c>
      <c r="G29" s="3">
        <f>ROUND($I$1*SUM(D29/19834998101),2)</f>
        <v>119588.22</v>
      </c>
      <c r="H29" s="3">
        <f t="shared" si="0"/>
        <v>287858.17000000004</v>
      </c>
      <c r="J29" s="3">
        <v>-4872.5899999999965</v>
      </c>
      <c r="K29" s="3">
        <v>-331.11999999999534</v>
      </c>
      <c r="L29" s="3">
        <f t="shared" si="1"/>
        <v>-5203.7099999999919</v>
      </c>
      <c r="N29" s="3">
        <f t="shared" si="2"/>
        <v>282654.46000000008</v>
      </c>
    </row>
    <row r="30" spans="1:14" x14ac:dyDescent="0.25">
      <c r="A30">
        <v>210051</v>
      </c>
      <c r="B30" t="s">
        <v>25</v>
      </c>
      <c r="C30">
        <v>9026</v>
      </c>
      <c r="D30" s="1">
        <v>263081000</v>
      </c>
      <c r="F30" s="3">
        <f>ROUND($H$1*SUM(C30/463580),2)</f>
        <v>63777.8</v>
      </c>
      <c r="G30" s="3">
        <f>ROUND($I$1*SUM(D30/19834998101),2)</f>
        <v>43446.64</v>
      </c>
      <c r="H30" s="3">
        <f t="shared" si="0"/>
        <v>107224.44</v>
      </c>
      <c r="J30" s="3">
        <v>-2081.7299999999959</v>
      </c>
      <c r="K30" s="3">
        <v>-133.81000000001222</v>
      </c>
      <c r="L30" s="3">
        <f t="shared" si="1"/>
        <v>-2215.5400000000081</v>
      </c>
      <c r="N30" s="3">
        <f t="shared" si="2"/>
        <v>105008.9</v>
      </c>
    </row>
    <row r="31" spans="1:14" x14ac:dyDescent="0.25">
      <c r="A31">
        <v>210045</v>
      </c>
      <c r="B31" t="s">
        <v>26</v>
      </c>
      <c r="C31">
        <v>0</v>
      </c>
      <c r="D31" s="1">
        <v>5787875</v>
      </c>
      <c r="F31" s="3">
        <f>ROUND($H$1*SUM(C31/463580),2)</f>
        <v>0</v>
      </c>
      <c r="G31" s="3">
        <f>ROUND($I$1*SUM(D31/19834998101),2)</f>
        <v>955.84</v>
      </c>
      <c r="H31" s="3">
        <f t="shared" si="0"/>
        <v>955.84</v>
      </c>
      <c r="J31" s="3">
        <v>-33.200000000000273</v>
      </c>
      <c r="K31" s="3">
        <v>-0.48000000000001819</v>
      </c>
      <c r="L31" s="3">
        <f t="shared" si="1"/>
        <v>-33.680000000000291</v>
      </c>
      <c r="N31" s="3">
        <f t="shared" si="2"/>
        <v>922.15999999999974</v>
      </c>
    </row>
    <row r="32" spans="1:14" x14ac:dyDescent="0.25">
      <c r="A32">
        <v>210015</v>
      </c>
      <c r="B32" t="s">
        <v>27</v>
      </c>
      <c r="C32">
        <v>16914</v>
      </c>
      <c r="D32" s="1">
        <v>609274994</v>
      </c>
      <c r="F32" s="3">
        <f>ROUND($H$1*SUM(C32/463580),2)</f>
        <v>119514.49</v>
      </c>
      <c r="G32" s="3">
        <f>ROUND($I$1*SUM(D32/19834998101),2)</f>
        <v>100619.02</v>
      </c>
      <c r="H32" s="3">
        <f t="shared" si="0"/>
        <v>220133.51</v>
      </c>
      <c r="J32" s="3">
        <v>-3993.2999999999884</v>
      </c>
      <c r="K32" s="3">
        <v>-253.0800000000163</v>
      </c>
      <c r="L32" s="3">
        <f t="shared" si="1"/>
        <v>-4246.3800000000047</v>
      </c>
      <c r="N32" s="3">
        <f t="shared" si="2"/>
        <v>215887.13</v>
      </c>
    </row>
    <row r="33" spans="1:14" x14ac:dyDescent="0.25">
      <c r="A33">
        <v>210056</v>
      </c>
      <c r="B33" t="s">
        <v>28</v>
      </c>
      <c r="C33">
        <v>7961</v>
      </c>
      <c r="D33" s="1">
        <v>290128587</v>
      </c>
      <c r="F33" s="3">
        <f>ROUND($H$1*SUM(C33/463580),2)</f>
        <v>56252.5</v>
      </c>
      <c r="G33" s="3">
        <f>ROUND($I$1*SUM(D33/19834998101),2)</f>
        <v>47913.43</v>
      </c>
      <c r="H33" s="3">
        <f t="shared" si="0"/>
        <v>104165.93</v>
      </c>
      <c r="J33" s="3">
        <v>-1774.7700000000041</v>
      </c>
      <c r="K33" s="3">
        <v>-240.80999999999767</v>
      </c>
      <c r="L33" s="3">
        <f t="shared" si="1"/>
        <v>-2015.5800000000017</v>
      </c>
      <c r="N33" s="3">
        <f t="shared" si="2"/>
        <v>102150.34999999999</v>
      </c>
    </row>
    <row r="34" spans="1:14" x14ac:dyDescent="0.25">
      <c r="A34">
        <v>210034</v>
      </c>
      <c r="B34" t="s">
        <v>29</v>
      </c>
      <c r="C34">
        <v>6488</v>
      </c>
      <c r="D34" s="1">
        <v>201748417</v>
      </c>
      <c r="F34" s="3">
        <f>ROUND($H$1*SUM(C34/463580),2)</f>
        <v>45844.27</v>
      </c>
      <c r="G34" s="3">
        <f>ROUND($I$1*SUM(D34/19834998101),2)</f>
        <v>33317.839999999997</v>
      </c>
      <c r="H34" s="3">
        <f t="shared" si="0"/>
        <v>79162.109999999986</v>
      </c>
      <c r="J34" s="3">
        <v>-1381.0800000000017</v>
      </c>
      <c r="K34" s="3">
        <v>-94.470000000015716</v>
      </c>
      <c r="L34" s="3">
        <f t="shared" si="1"/>
        <v>-1475.5500000000175</v>
      </c>
      <c r="N34" s="3">
        <f t="shared" si="2"/>
        <v>77686.559999999969</v>
      </c>
    </row>
    <row r="35" spans="1:14" x14ac:dyDescent="0.25">
      <c r="A35">
        <v>210018</v>
      </c>
      <c r="B35" t="s">
        <v>30</v>
      </c>
      <c r="C35">
        <v>4981</v>
      </c>
      <c r="D35" s="1">
        <v>192883685</v>
      </c>
      <c r="F35" s="3">
        <f>ROUND($H$1*SUM(C35/463580),2)</f>
        <v>35195.79</v>
      </c>
      <c r="G35" s="3">
        <f>ROUND($I$1*SUM(D35/19834998101),2)</f>
        <v>31853.87</v>
      </c>
      <c r="H35" s="3">
        <f t="shared" si="0"/>
        <v>67049.66</v>
      </c>
      <c r="J35" s="3">
        <v>-1231.3700000000099</v>
      </c>
      <c r="K35" s="3">
        <v>-73.760000000009313</v>
      </c>
      <c r="L35" s="3">
        <f t="shared" si="1"/>
        <v>-1305.1300000000192</v>
      </c>
      <c r="N35" s="3">
        <f t="shared" si="2"/>
        <v>65744.529999999984</v>
      </c>
    </row>
    <row r="36" spans="1:14" x14ac:dyDescent="0.25">
      <c r="A36">
        <v>210054</v>
      </c>
      <c r="B36" t="s">
        <v>31</v>
      </c>
      <c r="C36">
        <v>9686</v>
      </c>
      <c r="D36" s="1">
        <v>299185641</v>
      </c>
      <c r="F36" s="3">
        <f>ROUND($H$1*SUM(C36/463580),2)</f>
        <v>68441.37</v>
      </c>
      <c r="G36" s="3">
        <f>ROUND($I$1*SUM(D36/19834998101),2)</f>
        <v>49409.16</v>
      </c>
      <c r="H36" s="3">
        <f t="shared" si="0"/>
        <v>117850.53</v>
      </c>
      <c r="J36" s="3">
        <v>111281.73999999999</v>
      </c>
      <c r="K36" s="3">
        <v>-2.3500000000003638</v>
      </c>
      <c r="L36" s="3">
        <f t="shared" si="1"/>
        <v>111279.38999999998</v>
      </c>
      <c r="N36" s="3">
        <f t="shared" si="2"/>
        <v>229129.91999999998</v>
      </c>
    </row>
    <row r="37" spans="1:14" x14ac:dyDescent="0.25">
      <c r="A37">
        <v>210028</v>
      </c>
      <c r="B37" t="s">
        <v>32</v>
      </c>
      <c r="C37">
        <v>6887</v>
      </c>
      <c r="D37" s="1">
        <v>204364194</v>
      </c>
      <c r="F37" s="3">
        <f>ROUND($H$1*SUM(C37/463580),2)</f>
        <v>48663.61</v>
      </c>
      <c r="G37" s="3">
        <f>ROUND($I$1*SUM(D37/19834998101),2)</f>
        <v>33749.83</v>
      </c>
      <c r="H37" s="3">
        <f t="shared" ref="H37:H66" si="3">SUM(F37:G37)</f>
        <v>82413.440000000002</v>
      </c>
      <c r="J37" s="3">
        <v>-1429.1899999999878</v>
      </c>
      <c r="K37" s="3">
        <v>-93.240000000005239</v>
      </c>
      <c r="L37" s="3">
        <f t="shared" si="1"/>
        <v>-1522.429999999993</v>
      </c>
      <c r="N37" s="3">
        <f t="shared" ref="N37:N66" si="4">+H37+L37</f>
        <v>80891.010000000009</v>
      </c>
    </row>
    <row r="38" spans="1:14" x14ac:dyDescent="0.25">
      <c r="A38">
        <v>210024</v>
      </c>
      <c r="B38" t="s">
        <v>33</v>
      </c>
      <c r="C38">
        <v>9184</v>
      </c>
      <c r="D38" s="1">
        <v>442852891</v>
      </c>
      <c r="F38" s="3">
        <f>ROUND($H$1*SUM(C38/463580),2)</f>
        <v>64894.23</v>
      </c>
      <c r="G38" s="3">
        <f>ROUND($I$1*SUM(D38/19834998101),2)</f>
        <v>73135.16</v>
      </c>
      <c r="H38" s="3">
        <f t="shared" si="3"/>
        <v>138029.39000000001</v>
      </c>
      <c r="J38" s="3">
        <v>-2450.859999999986</v>
      </c>
      <c r="K38" s="3">
        <v>-151.17999999999302</v>
      </c>
      <c r="L38" s="3">
        <f t="shared" si="1"/>
        <v>-2602.039999999979</v>
      </c>
      <c r="N38" s="3">
        <f t="shared" si="4"/>
        <v>135427.35000000003</v>
      </c>
    </row>
    <row r="39" spans="1:14" x14ac:dyDescent="0.25">
      <c r="A39">
        <v>210025</v>
      </c>
      <c r="B39" t="s">
        <v>34</v>
      </c>
      <c r="C39">
        <v>0</v>
      </c>
      <c r="D39">
        <v>0</v>
      </c>
      <c r="F39" s="3">
        <f>ROUND($H$1*SUM(C39/463580),2)</f>
        <v>0</v>
      </c>
      <c r="G39" s="3">
        <f>ROUND($I$1*SUM(D39/19834998101),2)</f>
        <v>0</v>
      </c>
      <c r="H39" s="3">
        <f t="shared" si="3"/>
        <v>0</v>
      </c>
      <c r="J39" s="3">
        <v>0</v>
      </c>
      <c r="K39" s="3">
        <v>0</v>
      </c>
      <c r="L39" s="3">
        <v>0</v>
      </c>
      <c r="N39" s="3">
        <f t="shared" si="4"/>
        <v>0</v>
      </c>
    </row>
    <row r="40" spans="1:14" x14ac:dyDescent="0.25">
      <c r="A40">
        <v>210008</v>
      </c>
      <c r="B40" t="s">
        <v>35</v>
      </c>
      <c r="C40">
        <v>9490</v>
      </c>
      <c r="D40" s="1">
        <v>628565000</v>
      </c>
      <c r="F40" s="3">
        <f>ROUND($H$1*SUM(C40/463580),2)</f>
        <v>67056.429999999993</v>
      </c>
      <c r="G40" s="3">
        <f>ROUND($I$1*SUM(D40/19834998101),2)</f>
        <v>103804.68</v>
      </c>
      <c r="H40" s="3">
        <f t="shared" si="3"/>
        <v>170861.11</v>
      </c>
      <c r="J40" s="3">
        <v>-3129.8099999999977</v>
      </c>
      <c r="K40" s="3">
        <v>-178.29000000000815</v>
      </c>
      <c r="L40" s="3">
        <f t="shared" ref="L40:L66" si="5">SUM(J40:K40)</f>
        <v>-3308.1000000000058</v>
      </c>
      <c r="N40" s="3">
        <f t="shared" si="4"/>
        <v>167553.00999999998</v>
      </c>
    </row>
    <row r="41" spans="1:14" x14ac:dyDescent="0.25">
      <c r="A41">
        <v>210001</v>
      </c>
      <c r="B41" t="s">
        <v>36</v>
      </c>
      <c r="C41">
        <v>14091</v>
      </c>
      <c r="D41" s="1">
        <v>430476300</v>
      </c>
      <c r="F41" s="3">
        <f>ROUND($H$1*SUM(C41/463580),2)</f>
        <v>99567.14</v>
      </c>
      <c r="G41" s="3">
        <f>ROUND($I$1*SUM(D41/19834998101),2)</f>
        <v>71091.22</v>
      </c>
      <c r="H41" s="3">
        <f t="shared" si="3"/>
        <v>170658.36</v>
      </c>
      <c r="J41" s="3">
        <v>-2837.3299999999872</v>
      </c>
      <c r="K41" s="3">
        <v>-202.86999999999534</v>
      </c>
      <c r="L41" s="3">
        <f t="shared" si="5"/>
        <v>-3040.1999999999825</v>
      </c>
      <c r="N41" s="3">
        <f t="shared" si="4"/>
        <v>167618.16</v>
      </c>
    </row>
    <row r="42" spans="1:14" x14ac:dyDescent="0.25">
      <c r="A42">
        <v>213300</v>
      </c>
      <c r="B42" t="s">
        <v>37</v>
      </c>
      <c r="C42">
        <v>410</v>
      </c>
      <c r="D42" s="1">
        <v>60325936</v>
      </c>
      <c r="F42" s="3">
        <f>ROUND($H$1*SUM(C42/463580),2)</f>
        <v>2897.06</v>
      </c>
      <c r="G42" s="3">
        <f>ROUND($I$1*SUM(D42/19834998101),2)</f>
        <v>9962.56</v>
      </c>
      <c r="H42" s="3">
        <f t="shared" si="3"/>
        <v>12859.619999999999</v>
      </c>
      <c r="J42" s="3">
        <v>-253.86000000000058</v>
      </c>
      <c r="K42" s="3">
        <v>-11.880000000001019</v>
      </c>
      <c r="L42" s="3">
        <f t="shared" si="5"/>
        <v>-265.7400000000016</v>
      </c>
      <c r="N42" s="3">
        <f t="shared" si="4"/>
        <v>12593.879999999997</v>
      </c>
    </row>
    <row r="43" spans="1:14" x14ac:dyDescent="0.25">
      <c r="A43">
        <v>214000</v>
      </c>
      <c r="B43" t="s">
        <v>38</v>
      </c>
      <c r="C43">
        <v>7825</v>
      </c>
      <c r="D43" s="1">
        <v>166177984</v>
      </c>
      <c r="F43" s="3">
        <f>ROUND($H$1*SUM(C43/463580),2)</f>
        <v>55291.519999999997</v>
      </c>
      <c r="G43" s="3">
        <f>ROUND($I$1*SUM(D43/19834998101),2)</f>
        <v>27443.55</v>
      </c>
      <c r="H43" s="3">
        <f t="shared" si="3"/>
        <v>82735.069999999992</v>
      </c>
      <c r="J43" s="3">
        <v>-1393.6699999999983</v>
      </c>
      <c r="K43" s="3">
        <v>-89.80000000000291</v>
      </c>
      <c r="L43" s="3">
        <f t="shared" si="5"/>
        <v>-1483.4700000000012</v>
      </c>
      <c r="N43" s="3">
        <f t="shared" si="4"/>
        <v>81251.599999999991</v>
      </c>
    </row>
    <row r="44" spans="1:14" x14ac:dyDescent="0.25">
      <c r="A44">
        <v>212781</v>
      </c>
      <c r="B44" t="s">
        <v>39</v>
      </c>
      <c r="C44">
        <v>0</v>
      </c>
      <c r="D44">
        <v>0</v>
      </c>
      <c r="F44" s="3">
        <f>ROUND($H$1*SUM(C44/463580),2)</f>
        <v>0</v>
      </c>
      <c r="G44" s="3">
        <f>ROUND($I$1*SUM(D44/19834998101),2)</f>
        <v>0</v>
      </c>
      <c r="H44" s="3">
        <f t="shared" si="3"/>
        <v>0</v>
      </c>
      <c r="J44" s="3">
        <v>0</v>
      </c>
      <c r="K44" s="3">
        <v>0</v>
      </c>
      <c r="L44" s="3">
        <f t="shared" si="5"/>
        <v>0</v>
      </c>
      <c r="N44" s="3">
        <f t="shared" si="4"/>
        <v>0</v>
      </c>
    </row>
    <row r="45" spans="1:14" x14ac:dyDescent="0.25">
      <c r="A45">
        <v>210022</v>
      </c>
      <c r="B45" t="s">
        <v>40</v>
      </c>
      <c r="C45">
        <v>10867</v>
      </c>
      <c r="D45" s="1">
        <v>392501910</v>
      </c>
      <c r="F45" s="3">
        <f>ROUND($H$1*SUM(C45/463580),2)</f>
        <v>76786.33</v>
      </c>
      <c r="G45" s="3">
        <f>ROUND($I$1*SUM(D45/19834998101),2)</f>
        <v>64819.92</v>
      </c>
      <c r="H45" s="3">
        <f t="shared" si="3"/>
        <v>141606.25</v>
      </c>
      <c r="J45" s="3">
        <v>-2466.1299999999756</v>
      </c>
      <c r="K45" s="3">
        <v>-160.72000000000116</v>
      </c>
      <c r="L45" s="3">
        <f t="shared" si="5"/>
        <v>-2626.8499999999767</v>
      </c>
      <c r="N45" s="3">
        <f t="shared" si="4"/>
        <v>138979.40000000002</v>
      </c>
    </row>
    <row r="46" spans="1:14" x14ac:dyDescent="0.25">
      <c r="A46">
        <v>210019</v>
      </c>
      <c r="B46" t="s">
        <v>41</v>
      </c>
      <c r="C46">
        <v>12705</v>
      </c>
      <c r="D46" s="1">
        <v>519263843</v>
      </c>
      <c r="F46" s="3">
        <f>ROUND($H$1*SUM(C46/463580),2)</f>
        <v>89773.65</v>
      </c>
      <c r="G46" s="3">
        <f>ROUND($I$1*SUM(D46/19834998101),2)</f>
        <v>85754.09</v>
      </c>
      <c r="H46" s="3">
        <f t="shared" si="3"/>
        <v>175527.74</v>
      </c>
      <c r="J46" s="3">
        <v>-3169.7599999999802</v>
      </c>
      <c r="K46" s="3">
        <v>-203.11999999999534</v>
      </c>
      <c r="L46" s="3">
        <f t="shared" si="5"/>
        <v>-3372.8799999999756</v>
      </c>
      <c r="N46" s="3">
        <f t="shared" si="4"/>
        <v>172154.86000000002</v>
      </c>
    </row>
    <row r="47" spans="1:14" x14ac:dyDescent="0.25">
      <c r="A47">
        <v>210043</v>
      </c>
      <c r="B47" t="s">
        <v>42</v>
      </c>
      <c r="C47">
        <v>15206</v>
      </c>
      <c r="D47" s="1">
        <v>514054373</v>
      </c>
      <c r="F47" s="3">
        <f>ROUND($H$1*SUM(C47/463580),2)</f>
        <v>107445.74</v>
      </c>
      <c r="G47" s="3">
        <f>ROUND($I$1*SUM(D47/19834998101),2)</f>
        <v>84893.77</v>
      </c>
      <c r="H47" s="3">
        <f t="shared" si="3"/>
        <v>192339.51</v>
      </c>
      <c r="J47" s="3">
        <v>-3575.2300000000105</v>
      </c>
      <c r="K47" s="3">
        <v>-234.18000000002212</v>
      </c>
      <c r="L47" s="3">
        <f t="shared" si="5"/>
        <v>-3809.4100000000326</v>
      </c>
      <c r="N47" s="3">
        <f t="shared" si="4"/>
        <v>188530.09999999998</v>
      </c>
    </row>
    <row r="48" spans="1:14" x14ac:dyDescent="0.25">
      <c r="A48">
        <v>210333</v>
      </c>
      <c r="B48" t="s">
        <v>43</v>
      </c>
      <c r="C48">
        <v>0</v>
      </c>
      <c r="D48" s="1">
        <v>18495626</v>
      </c>
      <c r="F48" s="3">
        <f>ROUND($H$1*SUM(C48/463580),2)</f>
        <v>0</v>
      </c>
      <c r="G48" s="3">
        <f>ROUND($I$1*SUM(D48/19834998101),2)</f>
        <v>3054.47</v>
      </c>
      <c r="H48" s="3">
        <f t="shared" si="3"/>
        <v>3054.47</v>
      </c>
      <c r="J48" s="3">
        <v>-55.009999999999764</v>
      </c>
      <c r="K48" s="3">
        <v>-1.6299999999996544</v>
      </c>
      <c r="L48" s="3">
        <f t="shared" si="5"/>
        <v>-56.639999999999418</v>
      </c>
      <c r="N48" s="3">
        <f t="shared" si="4"/>
        <v>2997.8300000000004</v>
      </c>
    </row>
    <row r="49" spans="1:14" x14ac:dyDescent="0.25">
      <c r="A49">
        <v>210003</v>
      </c>
      <c r="B49" t="s">
        <v>44</v>
      </c>
      <c r="C49">
        <v>9456</v>
      </c>
      <c r="D49" s="1">
        <v>386755056</v>
      </c>
      <c r="F49" s="3">
        <f>ROUND($H$1*SUM(C49/463580),2)</f>
        <v>66816.19</v>
      </c>
      <c r="G49" s="3">
        <f>ROUND($I$1*SUM(D49/19834998101),2)</f>
        <v>63870.86</v>
      </c>
      <c r="H49" s="3">
        <f t="shared" si="3"/>
        <v>130687.05</v>
      </c>
      <c r="J49" s="3">
        <v>-2317.4600000000064</v>
      </c>
      <c r="K49" s="3">
        <v>-143.97999999998137</v>
      </c>
      <c r="L49" s="3">
        <f t="shared" si="5"/>
        <v>-2461.4399999999878</v>
      </c>
      <c r="N49" s="3">
        <f t="shared" si="4"/>
        <v>128225.61000000002</v>
      </c>
    </row>
    <row r="50" spans="1:14" x14ac:dyDescent="0.25">
      <c r="A50">
        <v>210035</v>
      </c>
      <c r="B50" t="s">
        <v>45</v>
      </c>
      <c r="C50">
        <v>5492</v>
      </c>
      <c r="D50" s="1">
        <v>175776450</v>
      </c>
      <c r="F50" s="3">
        <f>ROUND($H$1*SUM(C50/463580),2)</f>
        <v>38806.519999999997</v>
      </c>
      <c r="G50" s="3">
        <f>ROUND($I$1*SUM(D50/19834998101),2)</f>
        <v>29028.69</v>
      </c>
      <c r="H50" s="3">
        <f t="shared" si="3"/>
        <v>67835.209999999992</v>
      </c>
      <c r="J50" s="3">
        <v>-1224.4099999999889</v>
      </c>
      <c r="K50" s="3">
        <v>-78.009999999994761</v>
      </c>
      <c r="L50" s="3">
        <f t="shared" si="5"/>
        <v>-1302.4199999999837</v>
      </c>
      <c r="N50" s="3">
        <f t="shared" si="4"/>
        <v>66532.790000000008</v>
      </c>
    </row>
    <row r="51" spans="1:14" x14ac:dyDescent="0.25">
      <c r="A51">
        <v>210006</v>
      </c>
      <c r="B51" t="s">
        <v>46</v>
      </c>
      <c r="C51">
        <v>3895</v>
      </c>
      <c r="D51" s="1">
        <v>119935431</v>
      </c>
      <c r="F51" s="3">
        <f>ROUND($H$1*SUM(C51/463580),2)</f>
        <v>27522.11</v>
      </c>
      <c r="G51" s="3">
        <f>ROUND($I$1*SUM(D51/19834998101),2)</f>
        <v>19806.8</v>
      </c>
      <c r="H51" s="3">
        <f t="shared" si="3"/>
        <v>47328.91</v>
      </c>
      <c r="J51" s="3">
        <v>-773.40999999999622</v>
      </c>
      <c r="K51" s="3">
        <v>-57.080000000001746</v>
      </c>
      <c r="L51" s="3">
        <f t="shared" si="5"/>
        <v>-830.48999999999796</v>
      </c>
      <c r="N51" s="3">
        <f t="shared" si="4"/>
        <v>46498.420000000006</v>
      </c>
    </row>
    <row r="52" spans="1:14" x14ac:dyDescent="0.25">
      <c r="A52">
        <v>210055</v>
      </c>
      <c r="B52" t="s">
        <v>47</v>
      </c>
      <c r="C52">
        <v>0</v>
      </c>
      <c r="D52" s="1">
        <v>34414585</v>
      </c>
      <c r="F52" s="3">
        <f>ROUND($H$1*SUM(C52/463580),2)</f>
        <v>0</v>
      </c>
      <c r="G52" s="3">
        <f>ROUND($I$1*SUM(D52/19834998101),2)</f>
        <v>5683.41</v>
      </c>
      <c r="H52" s="3">
        <f t="shared" si="3"/>
        <v>5683.41</v>
      </c>
      <c r="J52" s="3">
        <v>-89.590000000000146</v>
      </c>
      <c r="K52" s="3">
        <v>-121.77000000000407</v>
      </c>
      <c r="L52" s="3">
        <f t="shared" si="5"/>
        <v>-211.36000000000422</v>
      </c>
      <c r="N52" s="3">
        <f t="shared" si="4"/>
        <v>5472.0499999999956</v>
      </c>
    </row>
    <row r="53" spans="1:14" x14ac:dyDescent="0.25">
      <c r="A53">
        <v>210038</v>
      </c>
      <c r="B53" t="s">
        <v>48</v>
      </c>
      <c r="C53">
        <v>4170</v>
      </c>
      <c r="D53" s="1">
        <v>245010325</v>
      </c>
      <c r="F53" s="3">
        <f>ROUND($H$1*SUM(C53/463580),2)</f>
        <v>29465.26</v>
      </c>
      <c r="G53" s="3">
        <f>ROUND($I$1*SUM(D53/19834998101),2)</f>
        <v>40462.35</v>
      </c>
      <c r="H53" s="3">
        <f t="shared" si="3"/>
        <v>69927.61</v>
      </c>
      <c r="J53" s="3">
        <v>-1221.8899999999994</v>
      </c>
      <c r="K53" s="3">
        <v>-74.919999999998254</v>
      </c>
      <c r="L53" s="3">
        <f t="shared" si="5"/>
        <v>-1296.8099999999977</v>
      </c>
      <c r="N53" s="3">
        <f t="shared" si="4"/>
        <v>68630.8</v>
      </c>
    </row>
    <row r="54" spans="1:14" x14ac:dyDescent="0.25">
      <c r="A54">
        <v>210058</v>
      </c>
      <c r="B54" t="s">
        <v>49</v>
      </c>
      <c r="C54">
        <v>1707</v>
      </c>
      <c r="D54" s="1">
        <v>135127734</v>
      </c>
      <c r="F54" s="3">
        <f>ROUND($H$1*SUM(C54/463580),2)</f>
        <v>12061.68</v>
      </c>
      <c r="G54" s="3">
        <f>ROUND($I$1*SUM(D54/19834998101),2)</f>
        <v>22315.74</v>
      </c>
      <c r="H54" s="3">
        <f t="shared" si="3"/>
        <v>34377.42</v>
      </c>
      <c r="J54" s="3">
        <v>-587.0199999999968</v>
      </c>
      <c r="K54" s="3">
        <v>-24.720000000001164</v>
      </c>
      <c r="L54" s="3">
        <f t="shared" si="5"/>
        <v>-611.73999999999796</v>
      </c>
      <c r="N54" s="3">
        <f t="shared" si="4"/>
        <v>33765.68</v>
      </c>
    </row>
    <row r="55" spans="1:14" x14ac:dyDescent="0.25">
      <c r="A55">
        <v>210063</v>
      </c>
      <c r="B55" t="s">
        <v>50</v>
      </c>
      <c r="C55">
        <v>12046</v>
      </c>
      <c r="D55" s="1">
        <v>431502933</v>
      </c>
      <c r="F55" s="3">
        <f>ROUND($H$1*SUM(C55/463580),2)</f>
        <v>85117.15</v>
      </c>
      <c r="G55" s="3">
        <f>ROUND($I$1*SUM(D55/19834998101),2)</f>
        <v>71260.77</v>
      </c>
      <c r="H55" s="3">
        <f t="shared" si="3"/>
        <v>156377.91999999998</v>
      </c>
      <c r="J55" s="3">
        <v>-2754.1600000000035</v>
      </c>
      <c r="K55" s="3">
        <v>-184.04999999998836</v>
      </c>
      <c r="L55" s="3">
        <f t="shared" si="5"/>
        <v>-2938.2099999999919</v>
      </c>
      <c r="N55" s="3">
        <f t="shared" si="4"/>
        <v>153439.71</v>
      </c>
    </row>
    <row r="56" spans="1:14" x14ac:dyDescent="0.25">
      <c r="A56">
        <v>218992</v>
      </c>
      <c r="B56" t="s">
        <v>51</v>
      </c>
      <c r="C56">
        <v>3158</v>
      </c>
      <c r="D56" s="1">
        <v>255045568</v>
      </c>
      <c r="F56" s="3">
        <f>ROUND($H$1*SUM(C56/463580),2)</f>
        <v>22314.46</v>
      </c>
      <c r="G56" s="3">
        <f>ROUND($I$1*SUM(D56/19834998101),2)</f>
        <v>42119.63</v>
      </c>
      <c r="H56" s="3">
        <f t="shared" si="3"/>
        <v>64434.09</v>
      </c>
      <c r="J56" s="3">
        <v>-1083.739999999998</v>
      </c>
      <c r="K56" s="3">
        <v>-61.490000000005239</v>
      </c>
      <c r="L56" s="3">
        <f t="shared" si="5"/>
        <v>-1145.2300000000032</v>
      </c>
      <c r="N56" s="3">
        <f t="shared" si="4"/>
        <v>63288.859999999993</v>
      </c>
    </row>
    <row r="57" spans="1:14" x14ac:dyDescent="0.25">
      <c r="A57">
        <v>210088</v>
      </c>
      <c r="B57" t="s">
        <v>52</v>
      </c>
      <c r="C57">
        <v>0</v>
      </c>
      <c r="D57" s="1">
        <v>8125994</v>
      </c>
      <c r="F57" s="3">
        <f>ROUND($H$1*SUM(C57/463580),2)</f>
        <v>0</v>
      </c>
      <c r="G57" s="3">
        <f>ROUND($I$1*SUM(D57/19834998101),2)</f>
        <v>1341.97</v>
      </c>
      <c r="H57" s="3">
        <f t="shared" si="3"/>
        <v>1341.97</v>
      </c>
      <c r="J57" s="3">
        <v>-21.059999999999945</v>
      </c>
      <c r="K57" s="3">
        <v>-0.74000000000000909</v>
      </c>
      <c r="L57" s="3">
        <f t="shared" si="5"/>
        <v>-21.799999999999955</v>
      </c>
      <c r="N57" s="3">
        <f t="shared" si="4"/>
        <v>1320.17</v>
      </c>
    </row>
    <row r="58" spans="1:14" x14ac:dyDescent="0.25">
      <c r="A58">
        <v>210030</v>
      </c>
      <c r="B58" t="s">
        <v>53</v>
      </c>
      <c r="C58">
        <v>269</v>
      </c>
      <c r="D58" s="1">
        <v>54346448</v>
      </c>
      <c r="F58" s="3">
        <f>ROUND($H$1*SUM(C58/463580),2)</f>
        <v>1900.76</v>
      </c>
      <c r="G58" s="3">
        <f>ROUND($I$1*SUM(D58/19834998101),2)</f>
        <v>8975.07</v>
      </c>
      <c r="H58" s="3">
        <f t="shared" si="3"/>
        <v>10875.83</v>
      </c>
      <c r="J58" s="3">
        <v>-201.20999999999913</v>
      </c>
      <c r="K58" s="3">
        <v>-10.109999999998763</v>
      </c>
      <c r="L58" s="3">
        <f t="shared" si="5"/>
        <v>-211.31999999999789</v>
      </c>
      <c r="N58" s="3">
        <f t="shared" si="4"/>
        <v>10664.510000000002</v>
      </c>
    </row>
    <row r="59" spans="1:14" x14ac:dyDescent="0.25">
      <c r="A59">
        <v>210010</v>
      </c>
      <c r="B59" t="s">
        <v>54</v>
      </c>
      <c r="C59">
        <v>98</v>
      </c>
      <c r="D59" s="1">
        <v>23879668</v>
      </c>
      <c r="F59" s="3">
        <f>ROUND($H$1*SUM(C59/463580),2)</f>
        <v>692.47</v>
      </c>
      <c r="G59" s="3">
        <f>ROUND($I$1*SUM(D59/19834998101),2)</f>
        <v>3943.62</v>
      </c>
      <c r="H59" s="3">
        <f t="shared" si="3"/>
        <v>4636.09</v>
      </c>
      <c r="J59" s="3">
        <v>-245.93000000000029</v>
      </c>
      <c r="K59" s="3">
        <v>-12.700000000000728</v>
      </c>
      <c r="L59" s="3">
        <f t="shared" si="5"/>
        <v>-258.63000000000102</v>
      </c>
      <c r="N59" s="3">
        <f t="shared" si="4"/>
        <v>4377.4599999999991</v>
      </c>
    </row>
    <row r="60" spans="1:14" x14ac:dyDescent="0.25">
      <c r="A60">
        <v>210037</v>
      </c>
      <c r="B60" t="s">
        <v>55</v>
      </c>
      <c r="C60">
        <v>5352</v>
      </c>
      <c r="D60" s="1">
        <v>285433473</v>
      </c>
      <c r="F60" s="3">
        <f>ROUND($H$1*SUM(C60/463580),2)</f>
        <v>37817.279999999999</v>
      </c>
      <c r="G60" s="3">
        <f>ROUND($I$1*SUM(D60/19834998101),2)</f>
        <v>47138.05</v>
      </c>
      <c r="H60" s="3">
        <f t="shared" si="3"/>
        <v>84955.33</v>
      </c>
      <c r="J60" s="3">
        <v>-1415.8899999999994</v>
      </c>
      <c r="K60" s="3">
        <v>-80.910000000003492</v>
      </c>
      <c r="L60" s="3">
        <f t="shared" si="5"/>
        <v>-1496.8000000000029</v>
      </c>
      <c r="N60" s="3">
        <f t="shared" si="4"/>
        <v>83458.53</v>
      </c>
    </row>
    <row r="61" spans="1:14" x14ac:dyDescent="0.25">
      <c r="A61">
        <v>210049</v>
      </c>
      <c r="B61" t="s">
        <v>56</v>
      </c>
      <c r="C61">
        <v>11104</v>
      </c>
      <c r="D61" s="1">
        <v>366388840</v>
      </c>
      <c r="F61" s="3">
        <f>ROUND($H$1*SUM(C61/463580),2)</f>
        <v>78460.97</v>
      </c>
      <c r="G61" s="3">
        <f>ROUND($I$1*SUM(D61/19834998101),2)</f>
        <v>60507.47</v>
      </c>
      <c r="H61" s="3">
        <f t="shared" si="3"/>
        <v>138968.44</v>
      </c>
      <c r="J61" s="3">
        <v>-2250.4700000000012</v>
      </c>
      <c r="K61" s="3">
        <v>-161</v>
      </c>
      <c r="L61" s="3">
        <f t="shared" si="5"/>
        <v>-2411.4700000000012</v>
      </c>
      <c r="N61" s="3">
        <f t="shared" si="4"/>
        <v>136556.97</v>
      </c>
    </row>
    <row r="62" spans="1:14" x14ac:dyDescent="0.25">
      <c r="A62">
        <v>210032</v>
      </c>
      <c r="B62" t="s">
        <v>57</v>
      </c>
      <c r="C62">
        <v>6160</v>
      </c>
      <c r="D62" s="1">
        <v>181753068</v>
      </c>
      <c r="F62" s="3">
        <f>ROUND($H$1*SUM(C62/463580),2)</f>
        <v>43526.62</v>
      </c>
      <c r="G62" s="3">
        <f>ROUND($I$1*SUM(D62/19834998101),2)</f>
        <v>30015.7</v>
      </c>
      <c r="H62" s="3">
        <f t="shared" si="3"/>
        <v>73542.320000000007</v>
      </c>
      <c r="J62" s="3">
        <v>-1032.0300000000061</v>
      </c>
      <c r="K62" s="3">
        <v>-67.669999999998254</v>
      </c>
      <c r="L62" s="3">
        <f t="shared" si="5"/>
        <v>-1099.7000000000044</v>
      </c>
      <c r="N62" s="3">
        <f t="shared" si="4"/>
        <v>72442.62</v>
      </c>
    </row>
    <row r="63" spans="1:14" x14ac:dyDescent="0.25">
      <c r="A63">
        <v>218994</v>
      </c>
      <c r="B63" t="s">
        <v>58</v>
      </c>
      <c r="C63">
        <v>0</v>
      </c>
      <c r="D63">
        <v>0</v>
      </c>
      <c r="F63" s="3">
        <f>ROUND($H$1*SUM(C63/463580),2)</f>
        <v>0</v>
      </c>
      <c r="G63" s="3">
        <f>ROUND($I$1*SUM(D63/19834998101),2)</f>
        <v>0</v>
      </c>
      <c r="H63" s="3">
        <f t="shared" si="3"/>
        <v>0</v>
      </c>
      <c r="K63" s="3">
        <v>0</v>
      </c>
      <c r="L63" s="3">
        <f t="shared" si="5"/>
        <v>0</v>
      </c>
      <c r="N63" s="3">
        <f t="shared" si="4"/>
        <v>0</v>
      </c>
    </row>
    <row r="64" spans="1:14" x14ac:dyDescent="0.25">
      <c r="A64">
        <v>210002</v>
      </c>
      <c r="B64" t="s">
        <v>59</v>
      </c>
      <c r="C64">
        <v>19975</v>
      </c>
      <c r="D64" s="1">
        <v>1807461729</v>
      </c>
      <c r="F64" s="3">
        <f>ROUND($H$1*SUM(C64/463580),2)</f>
        <v>141143.54</v>
      </c>
      <c r="G64" s="3">
        <f>ROUND($I$1*SUM(D64/19834998101),2)</f>
        <v>298494.17</v>
      </c>
      <c r="H64" s="3">
        <f t="shared" si="3"/>
        <v>439637.70999999996</v>
      </c>
      <c r="J64" s="3">
        <v>-7356.0800000000163</v>
      </c>
      <c r="K64" s="3">
        <v>-395.88999999995576</v>
      </c>
      <c r="L64" s="3">
        <f t="shared" si="5"/>
        <v>-7751.9699999999721</v>
      </c>
      <c r="N64" s="3">
        <f t="shared" si="4"/>
        <v>431885.74</v>
      </c>
    </row>
    <row r="65" spans="1:14" x14ac:dyDescent="0.25">
      <c r="A65">
        <v>212007</v>
      </c>
      <c r="B65" t="s">
        <v>60</v>
      </c>
      <c r="C65">
        <v>0</v>
      </c>
      <c r="D65">
        <v>0</v>
      </c>
      <c r="F65" s="3">
        <f>ROUND($H$1*SUM(C65/463580),2)</f>
        <v>0</v>
      </c>
      <c r="G65" s="3">
        <f>ROUND($I$1*SUM(D65/19834998101),2)</f>
        <v>0</v>
      </c>
      <c r="H65" s="3">
        <f t="shared" si="3"/>
        <v>0</v>
      </c>
      <c r="J65" s="3">
        <v>0</v>
      </c>
      <c r="K65" s="3">
        <v>0</v>
      </c>
      <c r="L65" s="3">
        <f t="shared" si="5"/>
        <v>0</v>
      </c>
      <c r="N65" s="3">
        <f t="shared" si="4"/>
        <v>0</v>
      </c>
    </row>
    <row r="66" spans="1:14" x14ac:dyDescent="0.25">
      <c r="A66">
        <v>210027</v>
      </c>
      <c r="B66" t="s">
        <v>61</v>
      </c>
      <c r="C66">
        <v>9028</v>
      </c>
      <c r="D66" s="1">
        <v>367681700</v>
      </c>
      <c r="F66" s="3">
        <f>ROUND($H$1*SUM(C66/463580),2)</f>
        <v>63791.93</v>
      </c>
      <c r="G66" s="3">
        <f>ROUND($I$1*SUM(D66/19834998101),2)</f>
        <v>60720.98</v>
      </c>
      <c r="H66" s="3">
        <f t="shared" si="3"/>
        <v>124512.91</v>
      </c>
      <c r="J66" s="3">
        <v>-1992.3499999999913</v>
      </c>
      <c r="K66" s="3">
        <v>-140.75999999998021</v>
      </c>
      <c r="L66" s="3">
        <f t="shared" si="5"/>
        <v>-2133.1099999999715</v>
      </c>
      <c r="N66" s="3">
        <f t="shared" si="4"/>
        <v>122379.80000000003</v>
      </c>
    </row>
    <row r="67" spans="1:14" x14ac:dyDescent="0.25">
      <c r="C67">
        <f>SUM(C5:C66)</f>
        <v>463580</v>
      </c>
      <c r="D67">
        <f>SUM(D5:D66)</f>
        <v>19834998101</v>
      </c>
      <c r="H67" s="3">
        <f>SUM(H5:H66)</f>
        <v>6551321.4100000011</v>
      </c>
      <c r="J67" s="3">
        <f>SUM(J5:J66)</f>
        <v>-1.9999999940409907E-2</v>
      </c>
      <c r="K67" s="3">
        <f>SUM(K5:K66)</f>
        <v>-0.28000000001861736</v>
      </c>
      <c r="L67" s="3">
        <f>SUM(L5:L66)</f>
        <v>-0.29999999997562554</v>
      </c>
      <c r="N67" s="3">
        <f>SUM(N5:N66)</f>
        <v>6551321.1100000003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AFC4D6-600E-453B-BEC7-BED2BFE4775B}"/>
</file>

<file path=customXml/itemProps2.xml><?xml version="1.0" encoding="utf-8"?>
<ds:datastoreItem xmlns:ds="http://schemas.openxmlformats.org/officeDocument/2006/customXml" ds:itemID="{7C44FB62-76C9-459D-810A-C0C72289EAC2}"/>
</file>

<file path=customXml/itemProps3.xml><?xml version="1.0" encoding="utf-8"?>
<ds:datastoreItem xmlns:ds="http://schemas.openxmlformats.org/officeDocument/2006/customXml" ds:itemID="{9ED3CB45-A0A5-434A-BC47-4780554FC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Banschbach</dc:creator>
  <cp:lastModifiedBy>Brian Banschbach</cp:lastModifiedBy>
  <dcterms:created xsi:type="dcterms:W3CDTF">2023-08-18T11:05:04Z</dcterms:created>
  <dcterms:modified xsi:type="dcterms:W3CDTF">2023-09-13T10:32:19Z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