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dhscrc-my.sharepoint.com/personal/kteague_mdhscrc_onmicrosoft_com/Documents/Financial Data/Annual Filing Revisions Project/Task 1-3/3_Working documents/Physician Costs/Ad Hoc/"/>
    </mc:Choice>
  </mc:AlternateContent>
  <xr:revisionPtr revIDLastSave="106" documentId="13_ncr:1_{D2AAAEE3-7E20-4E47-945E-6067BA1D7146}" xr6:coauthVersionLast="47" xr6:coauthVersionMax="47" xr10:uidLastSave="{A38CB0BE-B2B2-4A77-98AB-C4DC7706DBD5}"/>
  <bookViews>
    <workbookView xWindow="-120" yWindow="-120" windowWidth="29040" windowHeight="17520" xr2:uid="{0A5CC633-446B-4018-8993-14B33B60437F}"/>
  </bookViews>
  <sheets>
    <sheet name="Information" sheetId="1" r:id="rId1"/>
    <sheet name="By MGMA Specialty" sheetId="2" r:id="rId2"/>
    <sheet name="By Hosp Region &amp; Spec Grouping" sheetId="3" r:id="rId3"/>
    <sheet name="By GBR Size &amp; Spec Grouping" sheetId="4" r:id="rId4"/>
    <sheet name="By Arrangement &amp; Spec Grouping" sheetId="5" r:id="rId5"/>
  </sheets>
  <definedNames>
    <definedName name="_xlnm._FilterDatabase" localSheetId="1" hidden="1">'By MGMA Specialty'!$A$5:$J$126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5" l="1"/>
  <c r="F31" i="5"/>
  <c r="F30" i="5"/>
  <c r="F33" i="5" s="1"/>
  <c r="H32" i="5"/>
  <c r="H31" i="5"/>
  <c r="H30" i="5"/>
  <c r="E32" i="5"/>
  <c r="D32" i="5"/>
  <c r="C32" i="5"/>
  <c r="B32" i="5"/>
  <c r="G31" i="5"/>
  <c r="I31" i="5" s="1"/>
  <c r="E31" i="5"/>
  <c r="D31" i="5"/>
  <c r="C31" i="5"/>
  <c r="B31" i="5"/>
  <c r="E30" i="5"/>
  <c r="E33" i="5" s="1"/>
  <c r="D30" i="5"/>
  <c r="D33" i="5" s="1"/>
  <c r="C30" i="5"/>
  <c r="C33" i="5" s="1"/>
  <c r="B30" i="5"/>
  <c r="H33" i="5"/>
  <c r="B33" i="5"/>
  <c r="G32" i="5"/>
  <c r="I32" i="5" s="1"/>
  <c r="H38" i="4"/>
  <c r="D37" i="4"/>
  <c r="C37" i="4"/>
  <c r="B37" i="4"/>
  <c r="E37" i="4" s="1"/>
  <c r="D36" i="4"/>
  <c r="C36" i="4"/>
  <c r="B36" i="4"/>
  <c r="D35" i="4"/>
  <c r="C35" i="4"/>
  <c r="B35" i="4"/>
  <c r="D34" i="4"/>
  <c r="C34" i="4"/>
  <c r="B34" i="4"/>
  <c r="E37" i="3"/>
  <c r="D37" i="3"/>
  <c r="C37" i="3"/>
  <c r="B37" i="3"/>
  <c r="E36" i="3"/>
  <c r="D36" i="3"/>
  <c r="C36" i="3"/>
  <c r="B36" i="3"/>
  <c r="E35" i="3"/>
  <c r="D35" i="3"/>
  <c r="C35" i="3"/>
  <c r="F35" i="3" s="1"/>
  <c r="B35" i="3"/>
  <c r="E34" i="3"/>
  <c r="D34" i="3"/>
  <c r="C34" i="3"/>
  <c r="B34" i="3"/>
  <c r="E38" i="3" l="1"/>
  <c r="G30" i="5"/>
  <c r="E35" i="4"/>
  <c r="G35" i="4" s="1"/>
  <c r="F34" i="3"/>
  <c r="F36" i="3"/>
  <c r="D38" i="3"/>
  <c r="C38" i="4"/>
  <c r="D38" i="4"/>
  <c r="E36" i="4"/>
  <c r="G36" i="4" s="1"/>
  <c r="B38" i="3"/>
  <c r="C38" i="3"/>
  <c r="G37" i="4"/>
  <c r="E34" i="4"/>
  <c r="G34" i="4" s="1"/>
  <c r="B38" i="4"/>
  <c r="F37" i="3"/>
  <c r="F38" i="3" l="1"/>
  <c r="G34" i="3" s="1"/>
  <c r="G33" i="5"/>
  <c r="I33" i="5" s="1"/>
  <c r="I30" i="5"/>
  <c r="E38" i="4"/>
  <c r="F35" i="4" s="1"/>
  <c r="G37" i="3"/>
  <c r="G36" i="3"/>
  <c r="G35" i="3"/>
  <c r="G38" i="4"/>
  <c r="G38" i="3" l="1"/>
  <c r="F34" i="4"/>
  <c r="F36" i="4"/>
  <c r="F37" i="4"/>
  <c r="F38" i="4" l="1"/>
  <c r="F26" i="5"/>
  <c r="G26" i="5" s="1"/>
  <c r="I26" i="5" s="1"/>
  <c r="D27" i="5"/>
  <c r="C27" i="5"/>
  <c r="H27" i="5"/>
  <c r="E27" i="5"/>
  <c r="F24" i="5"/>
  <c r="F20" i="5"/>
  <c r="G20" i="5" s="1"/>
  <c r="I20" i="5" s="1"/>
  <c r="D21" i="5"/>
  <c r="F19" i="5"/>
  <c r="G19" i="5" s="1"/>
  <c r="I19" i="5" s="1"/>
  <c r="H21" i="5"/>
  <c r="E21" i="5"/>
  <c r="F18" i="5"/>
  <c r="E15" i="5"/>
  <c r="F14" i="5"/>
  <c r="G14" i="5" s="1"/>
  <c r="I14" i="5" s="1"/>
  <c r="D15" i="5"/>
  <c r="C15" i="5"/>
  <c r="H15" i="5"/>
  <c r="F12" i="5"/>
  <c r="G12" i="5" s="1"/>
  <c r="B15" i="5"/>
  <c r="F8" i="5"/>
  <c r="G8" i="5" s="1"/>
  <c r="I8" i="5" s="1"/>
  <c r="E9" i="5"/>
  <c r="D9" i="5"/>
  <c r="F7" i="5"/>
  <c r="G7" i="5" s="1"/>
  <c r="I7" i="5" s="1"/>
  <c r="H9" i="5"/>
  <c r="F6" i="5"/>
  <c r="B9" i="5"/>
  <c r="E30" i="4"/>
  <c r="E29" i="4"/>
  <c r="E28" i="4"/>
  <c r="D31" i="4"/>
  <c r="C31" i="4"/>
  <c r="B31" i="4"/>
  <c r="E23" i="4"/>
  <c r="E22" i="4"/>
  <c r="E21" i="4"/>
  <c r="E20" i="4"/>
  <c r="D24" i="4"/>
  <c r="C24" i="4"/>
  <c r="B24" i="4"/>
  <c r="E16" i="4"/>
  <c r="B17" i="4"/>
  <c r="E14" i="4"/>
  <c r="G14" i="4" s="1"/>
  <c r="D17" i="4"/>
  <c r="C17" i="4"/>
  <c r="E13" i="4"/>
  <c r="E9" i="4"/>
  <c r="E8" i="4"/>
  <c r="D10" i="4"/>
  <c r="E7" i="4"/>
  <c r="E6" i="4"/>
  <c r="C10" i="4"/>
  <c r="B10" i="4"/>
  <c r="F30" i="3"/>
  <c r="F29" i="3"/>
  <c r="D31" i="3"/>
  <c r="F28" i="3"/>
  <c r="E31" i="3"/>
  <c r="C31" i="3"/>
  <c r="B31" i="3"/>
  <c r="C24" i="3"/>
  <c r="F23" i="3"/>
  <c r="F22" i="3"/>
  <c r="D24" i="3"/>
  <c r="F21" i="3"/>
  <c r="E24" i="3"/>
  <c r="B24" i="3"/>
  <c r="D17" i="3"/>
  <c r="F16" i="3"/>
  <c r="F15" i="3"/>
  <c r="F14" i="3"/>
  <c r="E17" i="3"/>
  <c r="C17" i="3"/>
  <c r="B17" i="3"/>
  <c r="D10" i="3"/>
  <c r="C10" i="3"/>
  <c r="F9" i="3"/>
  <c r="F8" i="3"/>
  <c r="F7" i="3"/>
  <c r="E10" i="3"/>
  <c r="B10" i="3"/>
  <c r="G126" i="2"/>
  <c r="H126" i="2" s="1"/>
  <c r="J126" i="2" s="1"/>
  <c r="G125" i="2"/>
  <c r="H125" i="2" s="1"/>
  <c r="J125" i="2" s="1"/>
  <c r="G124" i="2"/>
  <c r="H124" i="2" s="1"/>
  <c r="J124" i="2" s="1"/>
  <c r="G123" i="2"/>
  <c r="H123" i="2" s="1"/>
  <c r="J123" i="2" s="1"/>
  <c r="G122" i="2"/>
  <c r="H122" i="2" s="1"/>
  <c r="J122" i="2" s="1"/>
  <c r="G121" i="2"/>
  <c r="H121" i="2" s="1"/>
  <c r="J121" i="2" s="1"/>
  <c r="G120" i="2"/>
  <c r="H120" i="2" s="1"/>
  <c r="J120" i="2" s="1"/>
  <c r="G119" i="2"/>
  <c r="H119" i="2" s="1"/>
  <c r="J119" i="2" s="1"/>
  <c r="G118" i="2"/>
  <c r="H118" i="2" s="1"/>
  <c r="J118" i="2" s="1"/>
  <c r="G117" i="2"/>
  <c r="H117" i="2" s="1"/>
  <c r="J117" i="2" s="1"/>
  <c r="G116" i="2"/>
  <c r="H116" i="2" s="1"/>
  <c r="J116" i="2" s="1"/>
  <c r="G115" i="2"/>
  <c r="H115" i="2" s="1"/>
  <c r="J115" i="2" s="1"/>
  <c r="G114" i="2"/>
  <c r="H114" i="2" s="1"/>
  <c r="J114" i="2" s="1"/>
  <c r="G113" i="2"/>
  <c r="H113" i="2" s="1"/>
  <c r="J113" i="2" s="1"/>
  <c r="G112" i="2"/>
  <c r="H112" i="2" s="1"/>
  <c r="J112" i="2" s="1"/>
  <c r="G111" i="2"/>
  <c r="H111" i="2" s="1"/>
  <c r="J111" i="2" s="1"/>
  <c r="G110" i="2"/>
  <c r="H110" i="2" s="1"/>
  <c r="J110" i="2" s="1"/>
  <c r="G109" i="2"/>
  <c r="H109" i="2" s="1"/>
  <c r="J109" i="2" s="1"/>
  <c r="G108" i="2"/>
  <c r="H108" i="2" s="1"/>
  <c r="J108" i="2" s="1"/>
  <c r="G107" i="2"/>
  <c r="H107" i="2" s="1"/>
  <c r="J107" i="2" s="1"/>
  <c r="G106" i="2"/>
  <c r="H106" i="2" s="1"/>
  <c r="J106" i="2" s="1"/>
  <c r="G105" i="2"/>
  <c r="H105" i="2" s="1"/>
  <c r="J105" i="2" s="1"/>
  <c r="G104" i="2"/>
  <c r="H104" i="2" s="1"/>
  <c r="J104" i="2" s="1"/>
  <c r="G103" i="2"/>
  <c r="H103" i="2" s="1"/>
  <c r="J103" i="2" s="1"/>
  <c r="G102" i="2"/>
  <c r="H102" i="2" s="1"/>
  <c r="J102" i="2" s="1"/>
  <c r="G101" i="2"/>
  <c r="H101" i="2" s="1"/>
  <c r="J101" i="2" s="1"/>
  <c r="G100" i="2"/>
  <c r="H100" i="2" s="1"/>
  <c r="J100" i="2" s="1"/>
  <c r="G99" i="2"/>
  <c r="H99" i="2" s="1"/>
  <c r="J99" i="2" s="1"/>
  <c r="G98" i="2"/>
  <c r="H98" i="2" s="1"/>
  <c r="J98" i="2" s="1"/>
  <c r="G97" i="2"/>
  <c r="H97" i="2" s="1"/>
  <c r="J97" i="2" s="1"/>
  <c r="G96" i="2"/>
  <c r="H96" i="2" s="1"/>
  <c r="J96" i="2" s="1"/>
  <c r="G95" i="2"/>
  <c r="H95" i="2" s="1"/>
  <c r="J95" i="2" s="1"/>
  <c r="G94" i="2"/>
  <c r="H94" i="2" s="1"/>
  <c r="J94" i="2" s="1"/>
  <c r="G93" i="2"/>
  <c r="H93" i="2" s="1"/>
  <c r="J93" i="2" s="1"/>
  <c r="G92" i="2"/>
  <c r="H92" i="2" s="1"/>
  <c r="J92" i="2" s="1"/>
  <c r="G91" i="2"/>
  <c r="H91" i="2" s="1"/>
  <c r="J91" i="2" s="1"/>
  <c r="G90" i="2"/>
  <c r="H90" i="2" s="1"/>
  <c r="J90" i="2" s="1"/>
  <c r="G89" i="2"/>
  <c r="H89" i="2" s="1"/>
  <c r="J89" i="2" s="1"/>
  <c r="G88" i="2"/>
  <c r="H88" i="2" s="1"/>
  <c r="J88" i="2" s="1"/>
  <c r="G87" i="2"/>
  <c r="H87" i="2" s="1"/>
  <c r="J87" i="2" s="1"/>
  <c r="G86" i="2"/>
  <c r="H86" i="2" s="1"/>
  <c r="J86" i="2" s="1"/>
  <c r="G85" i="2"/>
  <c r="H85" i="2" s="1"/>
  <c r="J85" i="2" s="1"/>
  <c r="G84" i="2"/>
  <c r="H84" i="2" s="1"/>
  <c r="J84" i="2" s="1"/>
  <c r="G83" i="2"/>
  <c r="H83" i="2" s="1"/>
  <c r="J83" i="2" s="1"/>
  <c r="G82" i="2"/>
  <c r="H82" i="2" s="1"/>
  <c r="J82" i="2" s="1"/>
  <c r="G81" i="2"/>
  <c r="H81" i="2" s="1"/>
  <c r="J81" i="2" s="1"/>
  <c r="G80" i="2"/>
  <c r="H80" i="2" s="1"/>
  <c r="J80" i="2" s="1"/>
  <c r="G79" i="2"/>
  <c r="H79" i="2" s="1"/>
  <c r="J79" i="2" s="1"/>
  <c r="G78" i="2"/>
  <c r="H78" i="2" s="1"/>
  <c r="J78" i="2" s="1"/>
  <c r="G77" i="2"/>
  <c r="H77" i="2" s="1"/>
  <c r="J77" i="2" s="1"/>
  <c r="G76" i="2"/>
  <c r="H76" i="2" s="1"/>
  <c r="J76" i="2" s="1"/>
  <c r="G75" i="2"/>
  <c r="H75" i="2" s="1"/>
  <c r="J75" i="2" s="1"/>
  <c r="G74" i="2"/>
  <c r="H74" i="2" s="1"/>
  <c r="J74" i="2" s="1"/>
  <c r="G73" i="2"/>
  <c r="H73" i="2" s="1"/>
  <c r="J73" i="2" s="1"/>
  <c r="G72" i="2"/>
  <c r="H72" i="2" s="1"/>
  <c r="J72" i="2" s="1"/>
  <c r="G71" i="2"/>
  <c r="H71" i="2" s="1"/>
  <c r="J71" i="2" s="1"/>
  <c r="G70" i="2"/>
  <c r="H70" i="2" s="1"/>
  <c r="J70" i="2" s="1"/>
  <c r="G69" i="2"/>
  <c r="H69" i="2" s="1"/>
  <c r="J69" i="2" s="1"/>
  <c r="G68" i="2"/>
  <c r="H68" i="2" s="1"/>
  <c r="J68" i="2" s="1"/>
  <c r="G67" i="2"/>
  <c r="H67" i="2" s="1"/>
  <c r="J67" i="2" s="1"/>
  <c r="G66" i="2"/>
  <c r="H66" i="2" s="1"/>
  <c r="J66" i="2" s="1"/>
  <c r="G65" i="2"/>
  <c r="H65" i="2" s="1"/>
  <c r="J65" i="2" s="1"/>
  <c r="G64" i="2"/>
  <c r="H64" i="2" s="1"/>
  <c r="J64" i="2" s="1"/>
  <c r="G63" i="2"/>
  <c r="H63" i="2" s="1"/>
  <c r="J63" i="2" s="1"/>
  <c r="G62" i="2"/>
  <c r="H62" i="2" s="1"/>
  <c r="J62" i="2" s="1"/>
  <c r="G61" i="2"/>
  <c r="H61" i="2" s="1"/>
  <c r="J61" i="2" s="1"/>
  <c r="G60" i="2"/>
  <c r="H60" i="2" s="1"/>
  <c r="J60" i="2" s="1"/>
  <c r="G59" i="2"/>
  <c r="H59" i="2" s="1"/>
  <c r="J59" i="2" s="1"/>
  <c r="G58" i="2"/>
  <c r="H58" i="2" s="1"/>
  <c r="J58" i="2" s="1"/>
  <c r="G57" i="2"/>
  <c r="H57" i="2" s="1"/>
  <c r="J57" i="2" s="1"/>
  <c r="G56" i="2"/>
  <c r="H56" i="2" s="1"/>
  <c r="J56" i="2" s="1"/>
  <c r="G55" i="2"/>
  <c r="H55" i="2" s="1"/>
  <c r="J55" i="2" s="1"/>
  <c r="G54" i="2"/>
  <c r="H54" i="2" s="1"/>
  <c r="J54" i="2" s="1"/>
  <c r="G53" i="2"/>
  <c r="H53" i="2" s="1"/>
  <c r="J53" i="2" s="1"/>
  <c r="G52" i="2"/>
  <c r="H52" i="2" s="1"/>
  <c r="J52" i="2" s="1"/>
  <c r="G51" i="2"/>
  <c r="H51" i="2" s="1"/>
  <c r="J51" i="2" s="1"/>
  <c r="G50" i="2"/>
  <c r="H50" i="2" s="1"/>
  <c r="J50" i="2" s="1"/>
  <c r="G49" i="2"/>
  <c r="H49" i="2" s="1"/>
  <c r="J49" i="2" s="1"/>
  <c r="G48" i="2"/>
  <c r="H48" i="2" s="1"/>
  <c r="J48" i="2" s="1"/>
  <c r="G47" i="2"/>
  <c r="H47" i="2" s="1"/>
  <c r="J47" i="2" s="1"/>
  <c r="G46" i="2"/>
  <c r="H46" i="2" s="1"/>
  <c r="J46" i="2" s="1"/>
  <c r="G45" i="2"/>
  <c r="H45" i="2" s="1"/>
  <c r="J45" i="2" s="1"/>
  <c r="G44" i="2"/>
  <c r="H44" i="2" s="1"/>
  <c r="J44" i="2" s="1"/>
  <c r="G43" i="2"/>
  <c r="H43" i="2" s="1"/>
  <c r="J43" i="2" s="1"/>
  <c r="G42" i="2"/>
  <c r="H42" i="2" s="1"/>
  <c r="J42" i="2" s="1"/>
  <c r="G41" i="2"/>
  <c r="H41" i="2" s="1"/>
  <c r="J41" i="2" s="1"/>
  <c r="G40" i="2"/>
  <c r="H40" i="2" s="1"/>
  <c r="J40" i="2" s="1"/>
  <c r="G39" i="2"/>
  <c r="H39" i="2" s="1"/>
  <c r="J39" i="2" s="1"/>
  <c r="G38" i="2"/>
  <c r="H38" i="2" s="1"/>
  <c r="J38" i="2" s="1"/>
  <c r="G37" i="2"/>
  <c r="H37" i="2" s="1"/>
  <c r="J37" i="2" s="1"/>
  <c r="G36" i="2"/>
  <c r="H36" i="2" s="1"/>
  <c r="J36" i="2" s="1"/>
  <c r="G35" i="2"/>
  <c r="H35" i="2" s="1"/>
  <c r="J35" i="2" s="1"/>
  <c r="G34" i="2"/>
  <c r="H34" i="2" s="1"/>
  <c r="J34" i="2" s="1"/>
  <c r="G33" i="2"/>
  <c r="H33" i="2" s="1"/>
  <c r="J33" i="2" s="1"/>
  <c r="G32" i="2"/>
  <c r="H32" i="2" s="1"/>
  <c r="J32" i="2" s="1"/>
  <c r="G31" i="2"/>
  <c r="H31" i="2" s="1"/>
  <c r="J31" i="2" s="1"/>
  <c r="G30" i="2"/>
  <c r="H30" i="2" s="1"/>
  <c r="J30" i="2" s="1"/>
  <c r="G29" i="2"/>
  <c r="H29" i="2" s="1"/>
  <c r="J29" i="2" s="1"/>
  <c r="G28" i="2"/>
  <c r="H28" i="2" s="1"/>
  <c r="J28" i="2" s="1"/>
  <c r="G27" i="2"/>
  <c r="H27" i="2" s="1"/>
  <c r="J27" i="2" s="1"/>
  <c r="G26" i="2"/>
  <c r="H26" i="2" s="1"/>
  <c r="J26" i="2" s="1"/>
  <c r="G25" i="2"/>
  <c r="H25" i="2" s="1"/>
  <c r="J25" i="2" s="1"/>
  <c r="G24" i="2"/>
  <c r="H24" i="2" s="1"/>
  <c r="J24" i="2" s="1"/>
  <c r="G23" i="2"/>
  <c r="H23" i="2" s="1"/>
  <c r="J23" i="2" s="1"/>
  <c r="G22" i="2"/>
  <c r="H22" i="2" s="1"/>
  <c r="J22" i="2" s="1"/>
  <c r="G21" i="2"/>
  <c r="H21" i="2" s="1"/>
  <c r="J21" i="2" s="1"/>
  <c r="G20" i="2"/>
  <c r="H20" i="2" s="1"/>
  <c r="J20" i="2" s="1"/>
  <c r="G19" i="2"/>
  <c r="H19" i="2" s="1"/>
  <c r="J19" i="2" s="1"/>
  <c r="G18" i="2"/>
  <c r="H18" i="2" s="1"/>
  <c r="J18" i="2" s="1"/>
  <c r="G17" i="2"/>
  <c r="H17" i="2" s="1"/>
  <c r="J17" i="2" s="1"/>
  <c r="G16" i="2"/>
  <c r="H16" i="2" s="1"/>
  <c r="J16" i="2" s="1"/>
  <c r="G15" i="2"/>
  <c r="H15" i="2" s="1"/>
  <c r="J15" i="2" s="1"/>
  <c r="G14" i="2"/>
  <c r="H14" i="2" s="1"/>
  <c r="J14" i="2" s="1"/>
  <c r="G13" i="2"/>
  <c r="H13" i="2" s="1"/>
  <c r="J13" i="2" s="1"/>
  <c r="G12" i="2"/>
  <c r="H12" i="2" s="1"/>
  <c r="J12" i="2" s="1"/>
  <c r="G11" i="2"/>
  <c r="H11" i="2" s="1"/>
  <c r="J11" i="2" s="1"/>
  <c r="G10" i="2"/>
  <c r="H10" i="2" s="1"/>
  <c r="J10" i="2" s="1"/>
  <c r="G9" i="2"/>
  <c r="H9" i="2" s="1"/>
  <c r="J9" i="2" s="1"/>
  <c r="G8" i="2"/>
  <c r="H8" i="2" s="1"/>
  <c r="J8" i="2" s="1"/>
  <c r="G7" i="2"/>
  <c r="H7" i="2" s="1"/>
  <c r="J7" i="2" s="1"/>
  <c r="I128" i="2"/>
  <c r="F128" i="2"/>
  <c r="E128" i="2"/>
  <c r="D128" i="2"/>
  <c r="C128" i="2"/>
  <c r="E10" i="4" l="1"/>
  <c r="G8" i="4"/>
  <c r="F8" i="4"/>
  <c r="G16" i="4"/>
  <c r="G28" i="4"/>
  <c r="G29" i="4"/>
  <c r="G9" i="4"/>
  <c r="F9" i="4"/>
  <c r="E24" i="4"/>
  <c r="F21" i="4" s="1"/>
  <c r="G30" i="4"/>
  <c r="G7" i="4"/>
  <c r="F7" i="4"/>
  <c r="G24" i="5"/>
  <c r="G21" i="4"/>
  <c r="G13" i="4"/>
  <c r="G22" i="4"/>
  <c r="F9" i="5"/>
  <c r="G23" i="4"/>
  <c r="F23" i="4"/>
  <c r="F21" i="5"/>
  <c r="G18" i="5"/>
  <c r="E27" i="4"/>
  <c r="I12" i="5"/>
  <c r="F25" i="5"/>
  <c r="G25" i="5" s="1"/>
  <c r="I25" i="5" s="1"/>
  <c r="B21" i="5"/>
  <c r="F6" i="3"/>
  <c r="F20" i="3"/>
  <c r="F6" i="4"/>
  <c r="F13" i="5"/>
  <c r="G13" i="5" s="1"/>
  <c r="I13" i="5" s="1"/>
  <c r="C21" i="5"/>
  <c r="G6" i="4"/>
  <c r="C9" i="5"/>
  <c r="E15" i="4"/>
  <c r="G20" i="4"/>
  <c r="G6" i="5"/>
  <c r="G6" i="2"/>
  <c r="B27" i="5"/>
  <c r="F13" i="3"/>
  <c r="F27" i="3"/>
  <c r="G24" i="4" l="1"/>
  <c r="G15" i="5"/>
  <c r="I15" i="5" s="1"/>
  <c r="G15" i="4"/>
  <c r="G17" i="4"/>
  <c r="G9" i="5"/>
  <c r="I9" i="5" s="1"/>
  <c r="I6" i="5"/>
  <c r="G10" i="4"/>
  <c r="F22" i="4"/>
  <c r="F10" i="4"/>
  <c r="E17" i="4"/>
  <c r="E31" i="4"/>
  <c r="G27" i="4"/>
  <c r="G31" i="4" s="1"/>
  <c r="F27" i="4"/>
  <c r="F17" i="3"/>
  <c r="G21" i="5"/>
  <c r="I21" i="5" s="1"/>
  <c r="I18" i="5"/>
  <c r="G27" i="5"/>
  <c r="I27" i="5" s="1"/>
  <c r="I24" i="5"/>
  <c r="F20" i="4"/>
  <c r="F15" i="5"/>
  <c r="F24" i="3"/>
  <c r="G20" i="3" s="1"/>
  <c r="F10" i="3"/>
  <c r="G6" i="3" s="1"/>
  <c r="F31" i="3"/>
  <c r="G27" i="3" s="1"/>
  <c r="F27" i="5"/>
  <c r="G128" i="2"/>
  <c r="H6" i="2"/>
  <c r="F24" i="4" l="1"/>
  <c r="G16" i="3"/>
  <c r="G14" i="3"/>
  <c r="G15" i="3"/>
  <c r="G28" i="3"/>
  <c r="G29" i="3"/>
  <c r="G30" i="3"/>
  <c r="G13" i="3"/>
  <c r="G17" i="3" s="1"/>
  <c r="H128" i="2"/>
  <c r="J128" i="2" s="1"/>
  <c r="J6" i="2"/>
  <c r="F13" i="4"/>
  <c r="F14" i="4"/>
  <c r="F16" i="4"/>
  <c r="F15" i="4"/>
  <c r="F28" i="4"/>
  <c r="F29" i="4"/>
  <c r="F30" i="4"/>
  <c r="G8" i="3"/>
  <c r="G9" i="3"/>
  <c r="G7" i="3"/>
  <c r="G23" i="3"/>
  <c r="G21" i="3"/>
  <c r="G22" i="3"/>
  <c r="F31" i="4" l="1"/>
  <c r="G24" i="3"/>
  <c r="G31" i="3"/>
  <c r="G10" i="3"/>
  <c r="F17" i="4"/>
</calcChain>
</file>

<file path=xl/sharedStrings.xml><?xml version="1.0" encoding="utf-8"?>
<sst xmlns="http://schemas.openxmlformats.org/spreadsheetml/2006/main" count="432" uniqueCount="220">
  <si>
    <t>a</t>
  </si>
  <si>
    <t>b</t>
  </si>
  <si>
    <t>c</t>
  </si>
  <si>
    <t>d</t>
  </si>
  <si>
    <t>e = a + b + c + d</t>
  </si>
  <si>
    <t>f = e - c</t>
  </si>
  <si>
    <t>g</t>
  </si>
  <si>
    <t>h = f / g</t>
  </si>
  <si>
    <t>Clinician Specialites</t>
  </si>
  <si>
    <t>Wages, Salaries &amp; Benefits</t>
  </si>
  <si>
    <t>Contractual Fees</t>
  </si>
  <si>
    <t>Subsidy/Stipend</t>
  </si>
  <si>
    <t>Offsetting Net Professional Fees</t>
  </si>
  <si>
    <t>Total Costs</t>
  </si>
  <si>
    <t>Total Costs Less Subsidy</t>
  </si>
  <si>
    <t>Cost Per FTE</t>
  </si>
  <si>
    <t>Allergy/Immunology</t>
  </si>
  <si>
    <t>Anesthesiology</t>
  </si>
  <si>
    <t>Anesthesiology: Pain Management</t>
  </si>
  <si>
    <t>APP - All Other</t>
  </si>
  <si>
    <t>Audiology</t>
  </si>
  <si>
    <t>Bariatrics (Nonsurgical)/Obesity Medicine</t>
  </si>
  <si>
    <t>Cardiology: Electrophysiology</t>
  </si>
  <si>
    <t>Cardiology: Invasive</t>
  </si>
  <si>
    <t>Cardiology: Invasive-Interventional</t>
  </si>
  <si>
    <t>Cardiology: Noninvasive</t>
  </si>
  <si>
    <t>Clinical Pharmacology</t>
  </si>
  <si>
    <t>Critical Care: Intensivist</t>
  </si>
  <si>
    <t>Dentistry</t>
  </si>
  <si>
    <t>Dermatology</t>
  </si>
  <si>
    <t>Dermatology: Mohs Surgery</t>
  </si>
  <si>
    <t>Emergency Medicine</t>
  </si>
  <si>
    <t>Employee Health</t>
  </si>
  <si>
    <t>Endocrinology/Metabolism</t>
  </si>
  <si>
    <t>Family Medicine (with OB)</t>
  </si>
  <si>
    <t>Family Medicine (without OB)</t>
  </si>
  <si>
    <t>Family Medicine: Ambulatory Only (No Inpatient Work)</t>
  </si>
  <si>
    <t>Family Medicine: Sports Medicine</t>
  </si>
  <si>
    <t>Family Medicine: Urgent Care</t>
  </si>
  <si>
    <t>Gastroenterology</t>
  </si>
  <si>
    <t>Gastroenterology: Hepatology</t>
  </si>
  <si>
    <t>Genetics</t>
  </si>
  <si>
    <t>Geriatrics</t>
  </si>
  <si>
    <t>Hematology/Oncology</t>
  </si>
  <si>
    <t>Hematology/Oncology: Oncology (Only)</t>
  </si>
  <si>
    <t>Hospice/Palliative Care</t>
  </si>
  <si>
    <t>Hospitalist: Family Medicine</t>
  </si>
  <si>
    <t>Hospitalist: Internal Medicine</t>
  </si>
  <si>
    <t>Hospitalist: Nocturnist</t>
  </si>
  <si>
    <t>Hospitalist: OB/GYN</t>
  </si>
  <si>
    <t>Hyperbaric Medicine/Wound Care</t>
  </si>
  <si>
    <t>Infectious Disease</t>
  </si>
  <si>
    <t>Internal Medicine: Ambulatory Only (No Inpatient Work)</t>
  </si>
  <si>
    <t>Internal Medicine: General</t>
  </si>
  <si>
    <t>Nephrology</t>
  </si>
  <si>
    <t>Neurology</t>
  </si>
  <si>
    <t>Neurology: Epilepsy/EEG</t>
  </si>
  <si>
    <t>Neurology: Neuromuscular</t>
  </si>
  <si>
    <t>Neurology: Stroke Medicine</t>
  </si>
  <si>
    <t>OB/GYN: Gynecological Oncology</t>
  </si>
  <si>
    <t>OB/GYN: Gynecology (Only)</t>
  </si>
  <si>
    <t>OB/GYN: Maternal and Fetal Medicine</t>
  </si>
  <si>
    <t>OB/GYN: Reproductive Endocrinology</t>
  </si>
  <si>
    <t>OB/GYN: Urogynecology</t>
  </si>
  <si>
    <t>Obstetrics/Gynecology: General</t>
  </si>
  <si>
    <t>Occupational Medicine</t>
  </si>
  <si>
    <t>Ophthalmology</t>
  </si>
  <si>
    <t>Ophthalmology: Corneal and Refractive Surgery</t>
  </si>
  <si>
    <t>Ophthalmology: Glaucoma</t>
  </si>
  <si>
    <t>Ophthalmology: Neurology</t>
  </si>
  <si>
    <t>Ophthalmology: Oculoplastic and Reconstructive Surgery</t>
  </si>
  <si>
    <t>Ophthalmology: Retina</t>
  </si>
  <si>
    <t>Orthopedic (Nonsurgical)</t>
  </si>
  <si>
    <t>Orthopedic Surgery: Foot and Ankle</t>
  </si>
  <si>
    <t>Orthopedic Surgery: General</t>
  </si>
  <si>
    <t>Orthopedic Surgery: Hand</t>
  </si>
  <si>
    <t>Orthopedic Surgery: Hip and Joint</t>
  </si>
  <si>
    <t>Orthopedic Surgery: Oncology</t>
  </si>
  <si>
    <t>Orthopedic Surgery: Shoulder/Elbow</t>
  </si>
  <si>
    <t>Orthopedic Surgery: Spine</t>
  </si>
  <si>
    <t>Orthopedic Surgery: Sports Medicine</t>
  </si>
  <si>
    <t>Orthopedic Surgery: Trauma</t>
  </si>
  <si>
    <t>Other: Schedule 1A - Employed</t>
  </si>
  <si>
    <t>Other: Schedule 1B - Contracted</t>
  </si>
  <si>
    <t>Other: Schedule 1C - Related Party Entity</t>
  </si>
  <si>
    <t>Otorhinolaryngology</t>
  </si>
  <si>
    <t>Pain Management: Nonanesthesia</t>
  </si>
  <si>
    <t>PAs</t>
  </si>
  <si>
    <t>Pathology: Anatomic and Clinical</t>
  </si>
  <si>
    <t>Pathology: Surgical</t>
  </si>
  <si>
    <t>Pediatric-Nonsurgical Specialist</t>
  </si>
  <si>
    <t>Pediatrics: Adolescent Medicine</t>
  </si>
  <si>
    <t>Pediatrics: Hospitalist-Internal Medicine &amp; General</t>
  </si>
  <si>
    <t>Pediatrics: Neonatal Medicine</t>
  </si>
  <si>
    <t>PHY Coordinated Care Center</t>
  </si>
  <si>
    <t>Physiatry (Physical Medicine and Rehabilitation)</t>
  </si>
  <si>
    <t>Podiatry: General</t>
  </si>
  <si>
    <t>Psychiatry: Addiction Medicine</t>
  </si>
  <si>
    <t>Psychiatry: Chemical Dependency</t>
  </si>
  <si>
    <t>Psychiatry: Child and Adolescent</t>
  </si>
  <si>
    <t>Psychiatry: Forensic</t>
  </si>
  <si>
    <t>Psychiatry: General</t>
  </si>
  <si>
    <t>Psychiatry: Geriatric</t>
  </si>
  <si>
    <t>Pulmonary Medicine: Critical Care</t>
  </si>
  <si>
    <t>Pulmonary Medicine: General</t>
  </si>
  <si>
    <t>Pulmonary Medicine: General and Critical Care</t>
  </si>
  <si>
    <t>Radiation Oncology</t>
  </si>
  <si>
    <t>Radiology: Diagnostic</t>
  </si>
  <si>
    <t>Radiology: Interventional</t>
  </si>
  <si>
    <t>Radiology: Neurological</t>
  </si>
  <si>
    <t>Radiology: Nuclear Medicine</t>
  </si>
  <si>
    <t>Rheumatology</t>
  </si>
  <si>
    <t>Sleep Medicine</t>
  </si>
  <si>
    <t>Surgery: Bariatric</t>
  </si>
  <si>
    <t>Surgery: Breast</t>
  </si>
  <si>
    <t>Surgery: Cardiovascular</t>
  </si>
  <si>
    <t>Surgery: Colon and Rectal</t>
  </si>
  <si>
    <t>Surgery: Endocrine</t>
  </si>
  <si>
    <t>Surgery: Endovascular (Primary)</t>
  </si>
  <si>
    <t>Surgery: General</t>
  </si>
  <si>
    <t>Surgery: Neurological</t>
  </si>
  <si>
    <t>Surgery: Oncology</t>
  </si>
  <si>
    <t>Surgery: Oral</t>
  </si>
  <si>
    <t>Surgery: Pediatrics</t>
  </si>
  <si>
    <t>Surgery: Plastic and Reconstruction</t>
  </si>
  <si>
    <t>Surgery: Plastic and Reconstruction-Hand</t>
  </si>
  <si>
    <t>Surgery: Thoracic (Primary)</t>
  </si>
  <si>
    <t>Surgery: Transplant</t>
  </si>
  <si>
    <t>Surgery: Transplant-Heart</t>
  </si>
  <si>
    <t>Surgery: Transplant-Heart/Lung</t>
  </si>
  <si>
    <t>Surgery: Transplant-Kidney</t>
  </si>
  <si>
    <t>Surgery: Transplant-Liver</t>
  </si>
  <si>
    <t>Surgery: Trauma</t>
  </si>
  <si>
    <t>Surgery: Trauma-Burn</t>
  </si>
  <si>
    <t>Surgery: Vascular (Primary)</t>
  </si>
  <si>
    <t>Telehealth</t>
  </si>
  <si>
    <t>Urology</t>
  </si>
  <si>
    <t>Total</t>
  </si>
  <si>
    <t>Region: Urban</t>
  </si>
  <si>
    <t>Specialty Groupings</t>
  </si>
  <si>
    <t>Percent of Total Costs</t>
  </si>
  <si>
    <t>Hospital Based</t>
  </si>
  <si>
    <t>Non-Surgical</t>
  </si>
  <si>
    <t>Primary Care</t>
  </si>
  <si>
    <t>Surgical</t>
  </si>
  <si>
    <t>Region: Suburban</t>
  </si>
  <si>
    <t>Region: All Other</t>
  </si>
  <si>
    <t>GBR Grouping 1</t>
  </si>
  <si>
    <t>FY24 GBRs &gt;= $500 million</t>
  </si>
  <si>
    <t>All Other Fees</t>
  </si>
  <si>
    <t>Percent of GBR</t>
  </si>
  <si>
    <t>Total GBR across hosps</t>
  </si>
  <si>
    <t>GBR Grouping 2</t>
  </si>
  <si>
    <t>FY24 GBRs between $300 and $500 million</t>
  </si>
  <si>
    <t>GBR Grouping 3</t>
  </si>
  <si>
    <t>FY24 GBRs between $200 and $300 million</t>
  </si>
  <si>
    <t>GBR Grouping 4</t>
  </si>
  <si>
    <t>FY24 GBRs &lt; $200 million</t>
  </si>
  <si>
    <t>Hospital Based Specialties</t>
  </si>
  <si>
    <t>Employed Clinicians</t>
  </si>
  <si>
    <t>Contracted Clinicians</t>
  </si>
  <si>
    <t>Related Entity Clinicians</t>
  </si>
  <si>
    <t>Non Surgical Specialties</t>
  </si>
  <si>
    <t>Primary Care Specialties</t>
  </si>
  <si>
    <t>Surgical Specialties</t>
  </si>
  <si>
    <t>Data Notes &amp; Information:</t>
  </si>
  <si>
    <t>Contractual Fees:</t>
  </si>
  <si>
    <t>Subsidy/Stipend:</t>
  </si>
  <si>
    <t>FTEs</t>
  </si>
  <si>
    <t>Region: Statewide</t>
  </si>
  <si>
    <t>GBR Grouping</t>
  </si>
  <si>
    <t>ALL</t>
  </si>
  <si>
    <t>Cost and GBR data is reported in millions</t>
  </si>
  <si>
    <t xml:space="preserve">Fees paid to independent non-employee Clinicians or Clinician Groups </t>
  </si>
  <si>
    <t>Due to data quality concerns and differences in timing, this report is limited to information submitted by the following Hospital IDs:</t>
  </si>
  <si>
    <t>FY24 Clinician Costs and Cost per FTE by Specialty</t>
  </si>
  <si>
    <t>Sum of money granted to assist a Clinician or group of Clinicians / a fixed sum paid regularly to a Clinician or group of Clinicians</t>
  </si>
  <si>
    <t>Purpose:</t>
  </si>
  <si>
    <t>Hospital IDs Included:</t>
  </si>
  <si>
    <t>FY24</t>
  </si>
  <si>
    <t>Important Data Information:</t>
  </si>
  <si>
    <t>l</t>
  </si>
  <si>
    <t>2. Primary Care</t>
  </si>
  <si>
    <t>3. Non-Surgical</t>
  </si>
  <si>
    <t>4. Surgical</t>
  </si>
  <si>
    <t xml:space="preserve">Clinician Specialties as reported by hospitals from MGMA Specialty List. Clinician Specialties have been further grouped into 4 categories: </t>
  </si>
  <si>
    <t>Calculations:</t>
  </si>
  <si>
    <t>Definitions:</t>
  </si>
  <si>
    <t>Date of document:</t>
  </si>
  <si>
    <t>1. Hospital-Based</t>
  </si>
  <si>
    <t>FTE Count =</t>
  </si>
  <si>
    <t>2080 Hours</t>
  </si>
  <si>
    <r>
      <t xml:space="preserve">Reported FTEs + </t>
    </r>
    <r>
      <rPr>
        <u/>
        <sz val="11"/>
        <color theme="1"/>
        <rFont val="Calibri"/>
        <family val="2"/>
      </rPr>
      <t>(Reported Weekly Average On-Call Hours x 52 weeks)</t>
    </r>
  </si>
  <si>
    <t>FTE count is calculated by adding Reported FTE volumes and calculated On-Call FTE equivalent volumes:</t>
  </si>
  <si>
    <t>Cost per FTE =</t>
  </si>
  <si>
    <t>Total Costs - Subsidy/Stipend</t>
  </si>
  <si>
    <t>FTE Count</t>
  </si>
  <si>
    <t>Cost per FTE is calcuated by reducing Total Costs by any Subsidy/Stipends and dividing by FTE Count calculated above. Total Costs are reduced by any Subsidy or Stipend paid as these amounts are generally not directly associated with FTEs:</t>
  </si>
  <si>
    <t>Breakout:  1</t>
  </si>
  <si>
    <t>FY24 Clinician Costs by Hospital Region and Clinician Specialty Group</t>
  </si>
  <si>
    <t>Breakout:  2</t>
  </si>
  <si>
    <t>Breakout:  3</t>
  </si>
  <si>
    <t>FY24 Clinician Costs by GBR Size and Clinician Specialty Grouping</t>
  </si>
  <si>
    <t>Breakout:  4</t>
  </si>
  <si>
    <t>FY24 Clinician Costs by Type of Arrangement and Clinician Specialty Grouping</t>
  </si>
  <si>
    <t>Subsidy / Stipend</t>
  </si>
  <si>
    <t>Data Reporting  Period:</t>
  </si>
  <si>
    <t>This data is considered preliminary and as such will not be used for any HSCRC reporting or methodologies.
This data is being provided for informational purposes only.</t>
  </si>
  <si>
    <t>All Specialties</t>
  </si>
  <si>
    <t>The percentages in tab "By GBR Size &amp; Spec Grouping" differ from the percentages reported in the October 2025 presentation to the HSCRC Commission. Percentages reported in the presentation were based on the percentage of Net Patient Revenue while this tab groups hospitals based on the size of their GBR.</t>
  </si>
  <si>
    <t>Data excludes administrative and support costs</t>
  </si>
  <si>
    <t>Specialty Grouping</t>
  </si>
  <si>
    <t>Other</t>
  </si>
  <si>
    <t>Region: Eastern Shore</t>
  </si>
  <si>
    <t xml:space="preserve">The "By Hosp Region &amp; Spec Grouping" tab groups hospitals into 4 regions according to their counties. </t>
  </si>
  <si>
    <t>1. Region: Urban - Baltmore County</t>
  </si>
  <si>
    <t>2. Region: Suburban - Anne Arundel County, Baltimore County, Montgomery County, &amp; Prince George's County</t>
  </si>
  <si>
    <t>3. Region: Eastern Shore - Charles County, Dorchester County, Kent County, Queen Anne's County, Talbot County, &amp; Wicomico County</t>
  </si>
  <si>
    <t>St Mary's County, &amp; Washington County</t>
  </si>
  <si>
    <t>4. Region: All Other - Allegany County, Calvert County, Carroll County, Cecil County, Frederick County, Garrett County, Harford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</si>
</sst>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quot;$&quot;* #,##0.0_);_(&quot;$&quot;* \(#,##0.0\);_(&quot;$&quot;* &quot;-&quot;??_);_(@_)"/>
    <numFmt numFmtId="167" formatCode="_(* #,##0_);_(* \(#,##0\);_(* &quot;-&quot;??_);_(@_)"/>
    <numFmt numFmtId="168" formatCode="0.0%"/>
    <numFmt numFmtId="169" formatCode="0."/>
  </numFmts>
  <fonts count="16" x14ac:knownFonts="1">
    <font>
      <sz val="11"/>
      <color theme="1"/>
      <name val="Aptos Narrow"/>
      <family val="2"/>
      <scheme val="minor"/>
    </font>
    <font>
      <sz val="11"/>
      <color theme="1"/>
      <name val="Aptos Narrow"/>
      <family val="2"/>
      <scheme val="minor"/>
    </font>
    <font>
      <sz val="11"/>
      <color theme="1"/>
      <name val="Calibri"/>
      <family val="2"/>
    </font>
    <font>
      <b/>
      <sz val="11"/>
      <color theme="1"/>
      <name val="Calibri"/>
      <family val="2"/>
    </font>
    <font>
      <b/>
      <sz val="11"/>
      <color rgb="FFFF0000"/>
      <name val="Calibri"/>
      <family val="2"/>
    </font>
    <font>
      <sz val="11"/>
      <color rgb="FFFF0000"/>
      <name val="Calibri"/>
      <family val="2"/>
    </font>
    <font>
      <b/>
      <sz val="11"/>
      <color theme="1"/>
      <name val="Aptos Narrow"/>
      <family val="2"/>
      <scheme val="minor"/>
    </font>
    <font>
      <b/>
      <sz val="14"/>
      <color theme="3" tint="0.249977111117893"/>
      <name val="Calibri"/>
      <family val="2"/>
    </font>
    <font>
      <b/>
      <sz val="14"/>
      <color theme="3" tint="0.249977111117893"/>
      <name val="Wingdings"/>
      <charset val="2"/>
    </font>
    <font>
      <b/>
      <sz val="26"/>
      <color theme="0"/>
      <name val="Calibri"/>
      <family val="2"/>
    </font>
    <font>
      <sz val="11"/>
      <color theme="0"/>
      <name val="Calibri"/>
      <family val="2"/>
    </font>
    <font>
      <u/>
      <sz val="11"/>
      <color theme="1"/>
      <name val="Calibri"/>
      <family val="2"/>
    </font>
    <font>
      <b/>
      <sz val="11"/>
      <color theme="0"/>
      <name val="Calibri"/>
      <family val="2"/>
    </font>
    <font>
      <b/>
      <sz val="12"/>
      <color theme="0"/>
      <name val="Calibri"/>
      <family val="2"/>
    </font>
    <font>
      <b/>
      <sz val="14"/>
      <color theme="1"/>
      <name val="Calibri"/>
      <family val="2"/>
    </font>
    <font>
      <sz val="14"/>
      <color theme="1"/>
      <name val="Calibri"/>
      <family val="2"/>
    </font>
  </fonts>
  <fills count="10">
    <fill>
      <patternFill patternType="none"/>
    </fill>
    <fill>
      <patternFill patternType="gray125"/>
    </fill>
    <fill>
      <patternFill patternType="solid">
        <fgColor theme="3" tint="9.9978637043366805E-2"/>
        <bgColor indexed="64"/>
      </patternFill>
    </fill>
    <fill>
      <patternFill patternType="solid">
        <fgColor theme="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3" tint="9.9948118533890809E-2"/>
      </right>
      <top/>
      <bottom/>
      <diagonal/>
    </border>
    <border>
      <left style="thin">
        <color theme="3" tint="9.9948118533890809E-2"/>
      </left>
      <right style="thin">
        <color theme="3" tint="9.9948118533890809E-2"/>
      </right>
      <top/>
      <bottom/>
      <diagonal/>
    </border>
    <border>
      <left style="thin">
        <color theme="3" tint="9.9948118533890809E-2"/>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3" fillId="0" borderId="0" xfId="0" applyFont="1"/>
    <xf numFmtId="164" fontId="2" fillId="0" borderId="0" xfId="2" applyNumberFormat="1" applyFont="1"/>
    <xf numFmtId="165" fontId="2" fillId="0" borderId="0" xfId="1" applyNumberFormat="1" applyFont="1"/>
    <xf numFmtId="166" fontId="2" fillId="0" borderId="0" xfId="2" applyNumberFormat="1" applyFont="1"/>
    <xf numFmtId="164" fontId="2" fillId="0" borderId="0" xfId="0" applyNumberFormat="1" applyFont="1"/>
    <xf numFmtId="168" fontId="2" fillId="0" borderId="0" xfId="3" applyNumberFormat="1" applyFont="1"/>
    <xf numFmtId="0" fontId="2" fillId="0" borderId="1" xfId="0" applyFont="1" applyBorder="1"/>
    <xf numFmtId="167" fontId="2" fillId="0" borderId="0" xfId="1" applyNumberFormat="1" applyFont="1"/>
    <xf numFmtId="0" fontId="2" fillId="0" borderId="0" xfId="0" applyFont="1" applyAlignment="1">
      <alignment horizontal="left"/>
    </xf>
    <xf numFmtId="44" fontId="2" fillId="0" borderId="0" xfId="2" applyFont="1"/>
    <xf numFmtId="0" fontId="4" fillId="0" borderId="0" xfId="0" applyFont="1"/>
    <xf numFmtId="0" fontId="2" fillId="0" borderId="0" xfId="0" applyFont="1" applyAlignment="1">
      <alignment horizontal="right"/>
    </xf>
    <xf numFmtId="167" fontId="0" fillId="0" borderId="0" xfId="1" applyNumberFormat="1" applyFont="1"/>
    <xf numFmtId="0" fontId="0" fillId="2" borderId="0" xfId="0" applyFill="1"/>
    <xf numFmtId="0" fontId="2" fillId="2" borderId="0" xfId="0" applyFont="1" applyFill="1"/>
    <xf numFmtId="169" fontId="8" fillId="0" borderId="2" xfId="0" applyNumberFormat="1" applyFont="1" applyBorder="1" applyAlignment="1">
      <alignment vertical="center"/>
    </xf>
    <xf numFmtId="0" fontId="2" fillId="0" borderId="3" xfId="0" applyFont="1" applyBorder="1"/>
    <xf numFmtId="169" fontId="8" fillId="0" borderId="1" xfId="0" applyNumberFormat="1" applyFont="1" applyBorder="1" applyAlignment="1">
      <alignment vertical="center"/>
    </xf>
    <xf numFmtId="0" fontId="7" fillId="3" borderId="2" xfId="0" applyFont="1" applyFill="1" applyBorder="1" applyAlignment="1">
      <alignment vertical="center"/>
    </xf>
    <xf numFmtId="169" fontId="8" fillId="3" borderId="2" xfId="0" applyNumberFormat="1" applyFont="1" applyFill="1" applyBorder="1" applyAlignment="1">
      <alignment vertical="center"/>
    </xf>
    <xf numFmtId="169" fontId="8" fillId="4" borderId="1" xfId="0" applyNumberFormat="1" applyFont="1" applyFill="1" applyBorder="1" applyAlignment="1">
      <alignment vertical="center"/>
    </xf>
    <xf numFmtId="0" fontId="7" fillId="4" borderId="0" xfId="0" applyFont="1" applyFill="1" applyAlignment="1">
      <alignment horizontal="left" vertical="center" wrapText="1"/>
    </xf>
    <xf numFmtId="0" fontId="2" fillId="4" borderId="0" xfId="0" applyFont="1" applyFill="1"/>
    <xf numFmtId="0" fontId="7" fillId="4" borderId="3" xfId="0" applyFont="1" applyFill="1" applyBorder="1" applyAlignment="1">
      <alignment horizontal="left" vertical="center" wrapText="1"/>
    </xf>
    <xf numFmtId="0" fontId="2" fillId="4" borderId="3" xfId="0" applyFont="1" applyFill="1" applyBorder="1"/>
    <xf numFmtId="169" fontId="8" fillId="0" borderId="0" xfId="0" applyNumberFormat="1" applyFont="1" applyAlignment="1">
      <alignment vertical="center"/>
    </xf>
    <xf numFmtId="0" fontId="2" fillId="0" borderId="0" xfId="0" applyFont="1" applyAlignment="1">
      <alignment vertical="center"/>
    </xf>
    <xf numFmtId="0" fontId="7" fillId="0" borderId="0" xfId="0" applyFont="1" applyAlignment="1">
      <alignment vertical="top" wrapText="1"/>
    </xf>
    <xf numFmtId="0" fontId="7" fillId="0" borderId="1" xfId="0" applyFont="1" applyBorder="1"/>
    <xf numFmtId="0" fontId="9" fillId="2" borderId="0" xfId="0" applyFont="1" applyFill="1"/>
    <xf numFmtId="0" fontId="10" fillId="2" borderId="0" xfId="0" applyFont="1" applyFill="1"/>
    <xf numFmtId="17" fontId="2" fillId="0" borderId="0" xfId="0" applyNumberFormat="1" applyFont="1"/>
    <xf numFmtId="169" fontId="8" fillId="4" borderId="0" xfId="0" applyNumberFormat="1" applyFont="1" applyFill="1" applyAlignment="1">
      <alignment vertical="center"/>
    </xf>
    <xf numFmtId="0" fontId="2" fillId="4" borderId="0" xfId="0" applyFont="1" applyFill="1" applyAlignment="1">
      <alignment vertical="center"/>
    </xf>
    <xf numFmtId="0" fontId="5" fillId="4" borderId="0" xfId="0" applyFont="1" applyFill="1"/>
    <xf numFmtId="0" fontId="2" fillId="4" borderId="0" xfId="0" applyFont="1" applyFill="1" applyAlignment="1">
      <alignment vertical="top"/>
    </xf>
    <xf numFmtId="169" fontId="8" fillId="4" borderId="3" xfId="0" applyNumberFormat="1" applyFont="1" applyFill="1" applyBorder="1" applyAlignment="1">
      <alignment vertical="top"/>
    </xf>
    <xf numFmtId="0" fontId="7" fillId="0" borderId="0" xfId="0" applyFont="1"/>
    <xf numFmtId="0" fontId="4" fillId="0" borderId="1" xfId="0" applyFont="1" applyBorder="1"/>
    <xf numFmtId="0" fontId="2" fillId="0" borderId="3" xfId="0" applyFont="1" applyBorder="1" applyAlignment="1">
      <alignment vertical="center"/>
    </xf>
    <xf numFmtId="0" fontId="7" fillId="4" borderId="1" xfId="0" applyFont="1" applyFill="1" applyBorder="1" applyAlignment="1">
      <alignment vertical="top" wrapText="1"/>
    </xf>
    <xf numFmtId="0" fontId="2" fillId="4" borderId="1" xfId="0" applyFont="1" applyFill="1" applyBorder="1" applyAlignment="1">
      <alignment vertical="center"/>
    </xf>
    <xf numFmtId="0" fontId="2" fillId="4" borderId="1" xfId="0" applyFont="1" applyFill="1" applyBorder="1"/>
    <xf numFmtId="0" fontId="7" fillId="4" borderId="3" xfId="0" applyFont="1" applyFill="1" applyBorder="1" applyAlignment="1">
      <alignment vertical="top" wrapText="1"/>
    </xf>
    <xf numFmtId="169" fontId="8" fillId="4" borderId="3" xfId="0" applyNumberFormat="1" applyFont="1" applyFill="1" applyBorder="1" applyAlignment="1">
      <alignment vertical="center"/>
    </xf>
    <xf numFmtId="0" fontId="2" fillId="4" borderId="3" xfId="0" applyFont="1" applyFill="1" applyBorder="1" applyAlignment="1">
      <alignment vertical="center"/>
    </xf>
    <xf numFmtId="0" fontId="3" fillId="4" borderId="0" xfId="0" applyFont="1" applyFill="1"/>
    <xf numFmtId="0" fontId="3" fillId="4" borderId="0" xfId="0" applyFont="1" applyFill="1" applyAlignment="1">
      <alignment horizontal="center"/>
    </xf>
    <xf numFmtId="0" fontId="3" fillId="4" borderId="0" xfId="0" applyFont="1" applyFill="1" applyAlignment="1">
      <alignment horizontal="center" wrapText="1"/>
    </xf>
    <xf numFmtId="0" fontId="12" fillId="2" borderId="0" xfId="0" applyFont="1" applyFill="1"/>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8" xfId="0" applyFont="1" applyFill="1" applyBorder="1" applyAlignment="1">
      <alignment horizontal="center" wrapText="1"/>
    </xf>
    <xf numFmtId="0" fontId="3" fillId="4" borderId="9" xfId="0" applyFont="1" applyFill="1" applyBorder="1" applyAlignment="1">
      <alignment horizontal="center"/>
    </xf>
    <xf numFmtId="0" fontId="3" fillId="5" borderId="0" xfId="0" applyFont="1" applyFill="1"/>
    <xf numFmtId="164" fontId="3" fillId="5" borderId="0" xfId="2" applyNumberFormat="1" applyFont="1" applyFill="1"/>
    <xf numFmtId="167" fontId="3" fillId="5" borderId="0" xfId="0" applyNumberFormat="1" applyFont="1" applyFill="1"/>
    <xf numFmtId="166" fontId="3" fillId="5" borderId="0" xfId="2" applyNumberFormat="1" applyFont="1" applyFill="1"/>
    <xf numFmtId="0" fontId="3" fillId="6" borderId="1" xfId="0" applyFont="1" applyFill="1" applyBorder="1"/>
    <xf numFmtId="164" fontId="3" fillId="6" borderId="1" xfId="0" applyNumberFormat="1" applyFont="1" applyFill="1" applyBorder="1"/>
    <xf numFmtId="9" fontId="3" fillId="6" borderId="1" xfId="3" applyFont="1" applyFill="1" applyBorder="1"/>
    <xf numFmtId="0" fontId="6" fillId="0" borderId="0" xfId="0" applyFont="1"/>
    <xf numFmtId="0" fontId="2" fillId="6" borderId="0" xfId="0" applyFont="1" applyFill="1"/>
    <xf numFmtId="164" fontId="2" fillId="6" borderId="0" xfId="2" applyNumberFormat="1" applyFont="1" applyFill="1"/>
    <xf numFmtId="164" fontId="2" fillId="6" borderId="0" xfId="0" applyNumberFormat="1" applyFont="1" applyFill="1"/>
    <xf numFmtId="168" fontId="2" fillId="6" borderId="0" xfId="3" applyNumberFormat="1" applyFont="1" applyFill="1"/>
    <xf numFmtId="0" fontId="3" fillId="7" borderId="0" xfId="0" applyFont="1" applyFill="1"/>
    <xf numFmtId="0" fontId="3" fillId="7" borderId="0" xfId="0" applyFont="1" applyFill="1" applyAlignment="1">
      <alignment horizontal="center"/>
    </xf>
    <xf numFmtId="0" fontId="3" fillId="7" borderId="0" xfId="0" applyFont="1" applyFill="1" applyAlignment="1">
      <alignment horizontal="center" wrapText="1"/>
    </xf>
    <xf numFmtId="168" fontId="3" fillId="6" borderId="1" xfId="3" applyNumberFormat="1" applyFont="1" applyFill="1" applyBorder="1"/>
    <xf numFmtId="0" fontId="0" fillId="6" borderId="0" xfId="0" applyFill="1"/>
    <xf numFmtId="0" fontId="14" fillId="8" borderId="0" xfId="0" applyFont="1" applyFill="1"/>
    <xf numFmtId="0" fontId="15" fillId="8" borderId="0" xfId="0" applyFont="1" applyFill="1"/>
    <xf numFmtId="0" fontId="15" fillId="0" borderId="0" xfId="0" applyFont="1"/>
    <xf numFmtId="164" fontId="3" fillId="0" borderId="0" xfId="0" applyNumberFormat="1" applyFont="1"/>
    <xf numFmtId="165" fontId="3" fillId="6" borderId="1" xfId="1" applyNumberFormat="1" applyFont="1" applyFill="1" applyBorder="1"/>
    <xf numFmtId="44" fontId="3" fillId="6" borderId="1" xfId="2" applyFont="1" applyFill="1" applyBorder="1"/>
    <xf numFmtId="165" fontId="3" fillId="6" borderId="1" xfId="0" applyNumberFormat="1" applyFont="1" applyFill="1" applyBorder="1"/>
    <xf numFmtId="0" fontId="7" fillId="0" borderId="2" xfId="0" applyFont="1" applyBorder="1" applyAlignment="1">
      <alignment wrapText="1"/>
    </xf>
    <xf numFmtId="0" fontId="3" fillId="9" borderId="1" xfId="0" applyFont="1" applyFill="1" applyBorder="1"/>
    <xf numFmtId="164" fontId="3" fillId="9" borderId="1" xfId="0" applyNumberFormat="1" applyFont="1" applyFill="1" applyBorder="1"/>
    <xf numFmtId="165" fontId="3" fillId="9" borderId="1" xfId="0" applyNumberFormat="1" applyFont="1" applyFill="1" applyBorder="1"/>
    <xf numFmtId="44" fontId="3" fillId="9" borderId="1" xfId="2" applyFont="1" applyFill="1" applyBorder="1"/>
    <xf numFmtId="0" fontId="3" fillId="9" borderId="0" xfId="0" applyFont="1" applyFill="1"/>
    <xf numFmtId="164" fontId="3" fillId="9" borderId="0" xfId="2" applyNumberFormat="1" applyFont="1" applyFill="1"/>
    <xf numFmtId="164" fontId="3" fillId="9" borderId="0" xfId="0" applyNumberFormat="1" applyFont="1" applyFill="1"/>
    <xf numFmtId="165" fontId="3" fillId="9" borderId="0" xfId="1" applyNumberFormat="1" applyFont="1" applyFill="1"/>
    <xf numFmtId="44" fontId="3" fillId="9" borderId="0" xfId="2" applyFont="1" applyFill="1"/>
    <xf numFmtId="0" fontId="2" fillId="4" borderId="0" xfId="0" applyFont="1" applyFill="1" applyAlignment="1">
      <alignment horizontal="left" vertical="center"/>
    </xf>
    <xf numFmtId="169" fontId="8" fillId="4" borderId="0" xfId="0" applyNumberFormat="1" applyFont="1" applyFill="1" applyAlignment="1">
      <alignment vertical="top"/>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2" fillId="0" borderId="0" xfId="0" applyFont="1" applyAlignment="1">
      <alignment vertical="top"/>
    </xf>
    <xf numFmtId="0" fontId="11" fillId="0" borderId="0" xfId="0" applyFont="1" applyAlignment="1">
      <alignment horizontal="center"/>
    </xf>
    <xf numFmtId="0" fontId="2" fillId="0" borderId="3" xfId="0" applyFont="1" applyBorder="1" applyAlignment="1">
      <alignment horizontal="center"/>
    </xf>
    <xf numFmtId="0" fontId="2" fillId="0" borderId="0" xfId="0" applyFont="1" applyAlignment="1">
      <alignment horizontal="left" wrapText="1"/>
    </xf>
    <xf numFmtId="0" fontId="2" fillId="4" borderId="3" xfId="0" applyFont="1" applyFill="1" applyBorder="1" applyAlignment="1">
      <alignment horizontal="left" vertical="center" wrapText="1"/>
    </xf>
    <xf numFmtId="0" fontId="7" fillId="4" borderId="1" xfId="0" applyFont="1" applyFill="1" applyBorder="1" applyAlignment="1">
      <alignment horizontal="left" vertical="top" wrapText="1"/>
    </xf>
    <xf numFmtId="0" fontId="7" fillId="4" borderId="0" xfId="0" applyFont="1" applyFill="1" applyAlignment="1">
      <alignment horizontal="left" vertical="top" wrapText="1"/>
    </xf>
    <xf numFmtId="0" fontId="7" fillId="4" borderId="3" xfId="0" applyFont="1" applyFill="1" applyBorder="1" applyAlignment="1">
      <alignment horizontal="left" vertical="top" wrapText="1"/>
    </xf>
    <xf numFmtId="0" fontId="2" fillId="4" borderId="0" xfId="0" applyFont="1" applyFill="1" applyAlignment="1">
      <alignment horizontal="left" vertical="center" wrapText="1"/>
    </xf>
    <xf numFmtId="0" fontId="2" fillId="4" borderId="0" xfId="0" applyFont="1" applyFill="1" applyAlignment="1">
      <alignment horizontal="left" vertical="top" wrapText="1"/>
    </xf>
    <xf numFmtId="0" fontId="2" fillId="3" borderId="2" xfId="0" applyFont="1" applyFill="1" applyBorder="1" applyAlignment="1">
      <alignment horizontal="left" vertical="top" wrapText="1"/>
    </xf>
    <xf numFmtId="0" fontId="2" fillId="4" borderId="1" xfId="0" applyFont="1" applyFill="1" applyBorder="1" applyAlignment="1">
      <alignment horizontal="left" vertical="center"/>
    </xf>
    <xf numFmtId="0" fontId="2" fillId="0" borderId="2" xfId="0" applyFont="1" applyBorder="1" applyAlignment="1">
      <alignment horizontal="left" vertical="center"/>
    </xf>
    <xf numFmtId="0" fontId="2" fillId="4" borderId="0" xfId="0" applyFont="1" applyFill="1" applyAlignment="1">
      <alignment horizontal="lef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44948</xdr:rowOff>
    </xdr:from>
    <xdr:to>
      <xdr:col>6</xdr:col>
      <xdr:colOff>133352</xdr:colOff>
      <xdr:row>5</xdr:row>
      <xdr:rowOff>12203</xdr:rowOff>
    </xdr:to>
    <xdr:pic>
      <xdr:nvPicPr>
        <xdr:cNvPr id="2" name="Picture 1">
          <a:extLst>
            <a:ext uri="{FF2B5EF4-FFF2-40B4-BE49-F238E27FC236}">
              <a16:creationId xmlns:a16="http://schemas.microsoft.com/office/drawing/2014/main" id="{1C98090A-52D0-4D8D-EF08-32D2241FA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948"/>
          <a:ext cx="4857752" cy="872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0C68-249E-4E89-BD47-67D0A03163D6}">
  <dimension ref="A1:P40"/>
  <sheetViews>
    <sheetView tabSelected="1" zoomScale="120" zoomScaleNormal="120" workbookViewId="0">
      <pane xSplit="1" ySplit="7" topLeftCell="B8" activePane="bottomRight" state="frozen"/>
      <selection pane="topRight" activeCell="B1" sqref="B1"/>
      <selection pane="bottomLeft" activeCell="A8" sqref="A8"/>
      <selection pane="bottomRight"/>
    </sheetView>
  </sheetViews>
  <sheetFormatPr defaultColWidth="9.140625" defaultRowHeight="15" x14ac:dyDescent="0.25"/>
  <cols>
    <col min="1" max="1" width="18.5703125" style="1" customWidth="1"/>
    <col min="2" max="2" width="4.28515625" style="1" customWidth="1"/>
    <col min="3" max="3" width="15.85546875" style="1" customWidth="1"/>
    <col min="4" max="12" width="9.140625" style="1"/>
    <col min="13" max="13" width="35" style="1" customWidth="1"/>
    <col min="14" max="16384" width="9.140625" style="1"/>
  </cols>
  <sheetData>
    <row r="1" spans="1:13" x14ac:dyDescent="0.25">
      <c r="A1" s="15"/>
      <c r="B1" s="15"/>
      <c r="C1" s="16"/>
      <c r="D1" s="16"/>
      <c r="E1" s="16"/>
      <c r="F1" s="16"/>
      <c r="G1" s="16"/>
    </row>
    <row r="2" spans="1:13" x14ac:dyDescent="0.25">
      <c r="A2" s="15"/>
      <c r="B2" s="15"/>
      <c r="C2" s="16"/>
      <c r="D2" s="16"/>
      <c r="E2" s="16"/>
      <c r="F2" s="16"/>
      <c r="G2" s="16"/>
      <c r="I2" s="1" t="s">
        <v>188</v>
      </c>
      <c r="K2" s="33">
        <v>46034</v>
      </c>
    </row>
    <row r="3" spans="1:13" x14ac:dyDescent="0.25">
      <c r="A3" s="15"/>
      <c r="B3" s="15"/>
      <c r="C3" s="16"/>
      <c r="D3" s="16"/>
      <c r="E3" s="16"/>
      <c r="F3" s="16"/>
      <c r="G3" s="16"/>
    </row>
    <row r="4" spans="1:13" x14ac:dyDescent="0.25">
      <c r="A4" s="15"/>
      <c r="B4" s="15"/>
      <c r="C4" s="16"/>
      <c r="D4" s="16"/>
      <c r="E4" s="16"/>
      <c r="F4" s="16"/>
      <c r="G4" s="16"/>
    </row>
    <row r="5" spans="1:13" x14ac:dyDescent="0.25">
      <c r="A5" s="16"/>
      <c r="B5" s="16"/>
      <c r="C5" s="16"/>
      <c r="D5" s="16"/>
      <c r="E5" s="16"/>
      <c r="F5" s="16"/>
      <c r="G5" s="16"/>
    </row>
    <row r="6" spans="1:13" x14ac:dyDescent="0.25">
      <c r="A6"/>
      <c r="B6"/>
    </row>
    <row r="7" spans="1:13" ht="33.75" x14ac:dyDescent="0.5">
      <c r="A7" s="31" t="s">
        <v>165</v>
      </c>
      <c r="B7" s="31"/>
      <c r="C7" s="32"/>
      <c r="D7" s="32"/>
      <c r="E7" s="32"/>
      <c r="F7" s="32"/>
      <c r="G7" s="32"/>
      <c r="H7" s="32"/>
      <c r="I7" s="32"/>
      <c r="J7" s="32"/>
      <c r="K7" s="32"/>
      <c r="L7" s="32"/>
      <c r="M7" s="32"/>
    </row>
    <row r="8" spans="1:13" ht="30.4" customHeight="1" x14ac:dyDescent="0.25">
      <c r="A8" s="20" t="s">
        <v>177</v>
      </c>
      <c r="B8" s="21" t="s">
        <v>181</v>
      </c>
      <c r="C8" s="107" t="s">
        <v>207</v>
      </c>
      <c r="D8" s="107"/>
      <c r="E8" s="107"/>
      <c r="F8" s="107"/>
      <c r="G8" s="107"/>
      <c r="H8" s="107"/>
      <c r="I8" s="107"/>
      <c r="J8" s="107"/>
      <c r="K8" s="107"/>
      <c r="L8" s="107"/>
      <c r="M8" s="107"/>
    </row>
    <row r="9" spans="1:13" ht="18" x14ac:dyDescent="0.25">
      <c r="A9" s="102" t="s">
        <v>178</v>
      </c>
      <c r="B9" s="22" t="s">
        <v>181</v>
      </c>
      <c r="C9" s="108" t="s">
        <v>174</v>
      </c>
      <c r="D9" s="108"/>
      <c r="E9" s="108"/>
      <c r="F9" s="108"/>
      <c r="G9" s="108"/>
      <c r="H9" s="108"/>
      <c r="I9" s="108"/>
      <c r="J9" s="108"/>
      <c r="K9" s="108"/>
      <c r="L9" s="108"/>
      <c r="M9" s="108"/>
    </row>
    <row r="10" spans="1:13" ht="18.75" x14ac:dyDescent="0.25">
      <c r="A10" s="103"/>
      <c r="B10" s="23"/>
      <c r="C10" s="24">
        <v>210001</v>
      </c>
      <c r="D10" s="24">
        <v>210006</v>
      </c>
      <c r="E10" s="24">
        <v>210013</v>
      </c>
      <c r="F10" s="24">
        <v>210024</v>
      </c>
      <c r="G10" s="24">
        <v>210034</v>
      </c>
      <c r="H10" s="24">
        <v>210040</v>
      </c>
      <c r="I10" s="24">
        <v>210062</v>
      </c>
      <c r="J10" s="24">
        <v>210058</v>
      </c>
      <c r="K10" s="24"/>
      <c r="L10" s="24"/>
      <c r="M10" s="24"/>
    </row>
    <row r="11" spans="1:13" ht="18.75" x14ac:dyDescent="0.25">
      <c r="A11" s="103"/>
      <c r="B11" s="23"/>
      <c r="C11" s="24">
        <v>210002</v>
      </c>
      <c r="D11" s="24">
        <v>210008</v>
      </c>
      <c r="E11" s="24">
        <v>210015</v>
      </c>
      <c r="F11" s="24">
        <v>210028</v>
      </c>
      <c r="G11" s="24">
        <v>210035</v>
      </c>
      <c r="H11" s="24">
        <v>210043</v>
      </c>
      <c r="I11" s="24">
        <v>210063</v>
      </c>
      <c r="J11" s="24">
        <v>210056</v>
      </c>
      <c r="K11" s="24"/>
      <c r="L11" s="24"/>
      <c r="M11" s="24"/>
    </row>
    <row r="12" spans="1:13" ht="18.75" x14ac:dyDescent="0.25">
      <c r="A12" s="103"/>
      <c r="B12" s="23"/>
      <c r="C12" s="24">
        <v>210003</v>
      </c>
      <c r="D12" s="24">
        <v>210010</v>
      </c>
      <c r="E12" s="24">
        <v>210018</v>
      </c>
      <c r="F12" s="24">
        <v>210030</v>
      </c>
      <c r="G12" s="24">
        <v>210037</v>
      </c>
      <c r="H12" s="24">
        <v>210049</v>
      </c>
      <c r="I12" s="24">
        <v>210065</v>
      </c>
      <c r="J12" s="24">
        <v>218992</v>
      </c>
      <c r="K12" s="24"/>
      <c r="L12" s="24"/>
      <c r="M12" s="24"/>
    </row>
    <row r="13" spans="1:13" ht="18.75" x14ac:dyDescent="0.25">
      <c r="A13" s="103"/>
      <c r="B13" s="23"/>
      <c r="C13" s="24">
        <v>210004</v>
      </c>
      <c r="D13" s="24">
        <v>210011</v>
      </c>
      <c r="E13" s="24">
        <v>210019</v>
      </c>
      <c r="F13" s="24">
        <v>210032</v>
      </c>
      <c r="G13" s="24">
        <v>210038</v>
      </c>
      <c r="H13" s="24">
        <v>210051</v>
      </c>
      <c r="I13" s="24">
        <v>210088</v>
      </c>
      <c r="J13" s="24"/>
      <c r="K13" s="24"/>
      <c r="L13" s="24"/>
      <c r="M13" s="24"/>
    </row>
    <row r="14" spans="1:13" ht="18.75" x14ac:dyDescent="0.25">
      <c r="A14" s="104"/>
      <c r="B14" s="25"/>
      <c r="C14" s="26">
        <v>210005</v>
      </c>
      <c r="D14" s="26">
        <v>210012</v>
      </c>
      <c r="E14" s="26">
        <v>210023</v>
      </c>
      <c r="F14" s="26">
        <v>210033</v>
      </c>
      <c r="G14" s="26">
        <v>210039</v>
      </c>
      <c r="H14" s="26">
        <v>210055</v>
      </c>
      <c r="I14" s="26">
        <v>210333</v>
      </c>
      <c r="J14" s="26"/>
      <c r="K14" s="26"/>
      <c r="L14" s="26"/>
      <c r="M14" s="26"/>
    </row>
    <row r="15" spans="1:13" ht="56.25" x14ac:dyDescent="0.3">
      <c r="A15" s="83" t="s">
        <v>206</v>
      </c>
      <c r="B15" s="17" t="s">
        <v>181</v>
      </c>
      <c r="C15" s="109" t="s">
        <v>179</v>
      </c>
      <c r="D15" s="109"/>
      <c r="E15" s="109"/>
      <c r="F15" s="109"/>
      <c r="G15" s="109"/>
      <c r="H15" s="109"/>
      <c r="I15" s="109"/>
      <c r="J15" s="109"/>
      <c r="K15" s="109"/>
      <c r="L15" s="109"/>
      <c r="M15" s="109"/>
    </row>
    <row r="16" spans="1:13" ht="28.15" customHeight="1" x14ac:dyDescent="0.25">
      <c r="A16" s="102" t="s">
        <v>180</v>
      </c>
      <c r="B16" s="22" t="s">
        <v>181</v>
      </c>
      <c r="C16" s="108" t="s">
        <v>172</v>
      </c>
      <c r="D16" s="108"/>
      <c r="E16" s="108"/>
      <c r="F16" s="108"/>
      <c r="G16" s="108"/>
      <c r="H16" s="108"/>
      <c r="I16" s="108"/>
      <c r="J16" s="108"/>
      <c r="K16" s="108"/>
      <c r="L16" s="108"/>
      <c r="M16" s="108"/>
    </row>
    <row r="17" spans="1:14" ht="28.15" customHeight="1" x14ac:dyDescent="0.25">
      <c r="A17" s="103"/>
      <c r="B17" s="34" t="s">
        <v>181</v>
      </c>
      <c r="C17" s="93" t="s">
        <v>210</v>
      </c>
      <c r="D17" s="93"/>
      <c r="E17" s="93"/>
      <c r="F17" s="93"/>
      <c r="G17" s="93"/>
      <c r="H17" s="93"/>
      <c r="I17" s="93"/>
      <c r="J17" s="93"/>
      <c r="K17" s="93"/>
      <c r="L17" s="93"/>
      <c r="M17" s="93"/>
    </row>
    <row r="18" spans="1:14" ht="18" x14ac:dyDescent="0.25">
      <c r="A18" s="103"/>
      <c r="B18" s="34" t="s">
        <v>181</v>
      </c>
      <c r="C18" s="110" t="s">
        <v>185</v>
      </c>
      <c r="D18" s="110"/>
      <c r="E18" s="110"/>
      <c r="F18" s="110"/>
      <c r="G18" s="110"/>
      <c r="H18" s="110"/>
      <c r="I18" s="110"/>
      <c r="J18" s="110"/>
      <c r="K18" s="110"/>
      <c r="L18" s="110"/>
      <c r="M18" s="110"/>
    </row>
    <row r="19" spans="1:14" x14ac:dyDescent="0.25">
      <c r="A19" s="103"/>
      <c r="B19" s="35"/>
      <c r="C19" s="36"/>
      <c r="D19" s="24" t="s">
        <v>189</v>
      </c>
      <c r="E19" s="24"/>
      <c r="F19" s="24" t="s">
        <v>183</v>
      </c>
      <c r="G19" s="24"/>
      <c r="H19" s="24"/>
      <c r="I19" s="24"/>
      <c r="J19" s="24"/>
      <c r="K19" s="24"/>
      <c r="L19" s="24"/>
      <c r="M19" s="24"/>
    </row>
    <row r="20" spans="1:14" ht="21" customHeight="1" x14ac:dyDescent="0.25">
      <c r="A20" s="103"/>
      <c r="B20" s="35"/>
      <c r="C20" s="36"/>
      <c r="D20" s="37" t="s">
        <v>182</v>
      </c>
      <c r="E20" s="37"/>
      <c r="F20" s="37" t="s">
        <v>184</v>
      </c>
      <c r="G20" s="24"/>
      <c r="H20" s="24"/>
      <c r="I20" s="24"/>
      <c r="J20" s="24"/>
      <c r="K20" s="24"/>
      <c r="L20" s="24"/>
      <c r="M20" s="24"/>
    </row>
    <row r="21" spans="1:14" ht="21" customHeight="1" x14ac:dyDescent="0.25">
      <c r="A21" s="103"/>
      <c r="B21" s="94" t="s">
        <v>181</v>
      </c>
      <c r="C21" s="105" t="s">
        <v>214</v>
      </c>
      <c r="D21" s="105"/>
      <c r="E21" s="105"/>
      <c r="F21" s="105"/>
      <c r="G21" s="105"/>
      <c r="H21" s="105"/>
      <c r="I21" s="105"/>
      <c r="J21" s="105"/>
      <c r="K21" s="105"/>
      <c r="L21" s="105"/>
      <c r="M21" s="105"/>
    </row>
    <row r="22" spans="1:14" ht="21" customHeight="1" x14ac:dyDescent="0.25">
      <c r="A22" s="103"/>
      <c r="B22" s="94"/>
      <c r="C22" s="95"/>
      <c r="D22" s="35" t="s">
        <v>215</v>
      </c>
      <c r="E22" s="95"/>
      <c r="F22" s="95"/>
      <c r="G22" s="95"/>
      <c r="H22" s="95"/>
      <c r="I22" s="95"/>
      <c r="J22" s="95"/>
      <c r="K22" s="95"/>
      <c r="L22" s="95"/>
      <c r="M22" s="95"/>
    </row>
    <row r="23" spans="1:14" ht="21" customHeight="1" x14ac:dyDescent="0.25">
      <c r="A23" s="103"/>
      <c r="B23" s="94"/>
      <c r="C23" s="95"/>
      <c r="D23" s="35" t="s">
        <v>216</v>
      </c>
      <c r="E23" s="95"/>
      <c r="F23" s="95"/>
      <c r="G23" s="95"/>
      <c r="H23" s="95"/>
      <c r="I23" s="95"/>
      <c r="J23" s="95"/>
      <c r="K23" s="95"/>
      <c r="L23" s="95"/>
      <c r="M23" s="95"/>
    </row>
    <row r="24" spans="1:14" ht="21" customHeight="1" x14ac:dyDescent="0.25">
      <c r="A24" s="103"/>
      <c r="B24" s="94"/>
      <c r="C24" s="95"/>
      <c r="D24" s="35" t="s">
        <v>217</v>
      </c>
      <c r="E24" s="95"/>
      <c r="F24" s="95"/>
      <c r="G24" s="95"/>
      <c r="H24" s="95"/>
      <c r="I24" s="95"/>
      <c r="J24" s="95"/>
      <c r="K24" s="95"/>
      <c r="L24" s="95"/>
      <c r="M24" s="95"/>
    </row>
    <row r="25" spans="1:14" ht="21" customHeight="1" x14ac:dyDescent="0.25">
      <c r="A25" s="103"/>
      <c r="B25" s="94"/>
      <c r="C25" s="95"/>
      <c r="D25" s="35" t="s">
        <v>219</v>
      </c>
      <c r="E25" s="95"/>
      <c r="F25" s="95"/>
      <c r="G25" s="95"/>
      <c r="H25" s="95"/>
      <c r="I25" s="95"/>
      <c r="J25" s="95"/>
      <c r="K25" s="95"/>
      <c r="L25" s="95"/>
      <c r="M25" s="95"/>
    </row>
    <row r="26" spans="1:14" ht="18" customHeight="1" x14ac:dyDescent="0.25">
      <c r="A26" s="103"/>
      <c r="B26" s="94"/>
      <c r="C26" s="95"/>
      <c r="D26" s="35"/>
      <c r="E26" s="96"/>
      <c r="F26" s="106" t="s">
        <v>218</v>
      </c>
      <c r="G26" s="106"/>
      <c r="H26" s="106"/>
      <c r="I26" s="106"/>
      <c r="J26" s="106"/>
      <c r="K26" s="106"/>
      <c r="L26" s="106"/>
      <c r="M26" s="106"/>
    </row>
    <row r="27" spans="1:14" ht="43.15" customHeight="1" x14ac:dyDescent="0.25">
      <c r="A27" s="104"/>
      <c r="B27" s="38" t="s">
        <v>181</v>
      </c>
      <c r="C27" s="101" t="s">
        <v>209</v>
      </c>
      <c r="D27" s="101"/>
      <c r="E27" s="101"/>
      <c r="F27" s="101"/>
      <c r="G27" s="101"/>
      <c r="H27" s="101"/>
      <c r="I27" s="101"/>
      <c r="J27" s="101"/>
      <c r="K27" s="101"/>
      <c r="L27" s="101"/>
      <c r="M27" s="101"/>
      <c r="N27" s="97"/>
    </row>
    <row r="28" spans="1:14" ht="18.75" x14ac:dyDescent="0.3">
      <c r="A28" s="30" t="s">
        <v>186</v>
      </c>
      <c r="B28" s="19" t="s">
        <v>181</v>
      </c>
      <c r="C28" s="8" t="s">
        <v>193</v>
      </c>
      <c r="D28" s="8"/>
      <c r="E28" s="8"/>
      <c r="F28" s="8"/>
      <c r="G28" s="8"/>
      <c r="H28" s="8"/>
      <c r="I28" s="8"/>
      <c r="J28" s="8"/>
      <c r="K28" s="8"/>
      <c r="L28" s="8"/>
      <c r="M28" s="40"/>
    </row>
    <row r="29" spans="1:14" ht="18.75" x14ac:dyDescent="0.3">
      <c r="A29" s="39"/>
      <c r="B29" s="27"/>
      <c r="M29" s="12"/>
    </row>
    <row r="30" spans="1:14" ht="18.75" x14ac:dyDescent="0.3">
      <c r="A30" s="39"/>
      <c r="B30" s="27"/>
      <c r="C30" s="1" t="s">
        <v>190</v>
      </c>
      <c r="D30" s="1" t="s">
        <v>192</v>
      </c>
      <c r="M30" s="12"/>
    </row>
    <row r="31" spans="1:14" ht="18.75" x14ac:dyDescent="0.3">
      <c r="A31" s="39"/>
      <c r="B31" s="27"/>
      <c r="G31" s="1" t="s">
        <v>191</v>
      </c>
      <c r="M31" s="12"/>
    </row>
    <row r="32" spans="1:14" x14ac:dyDescent="0.25">
      <c r="B32" s="28"/>
    </row>
    <row r="33" spans="1:16" ht="32.65" customHeight="1" x14ac:dyDescent="0.25">
      <c r="B33" s="27" t="s">
        <v>181</v>
      </c>
      <c r="C33" s="100" t="s">
        <v>197</v>
      </c>
      <c r="D33" s="100"/>
      <c r="E33" s="100"/>
      <c r="F33" s="100"/>
      <c r="G33" s="100"/>
      <c r="H33" s="100"/>
      <c r="I33" s="100"/>
      <c r="J33" s="100"/>
      <c r="K33" s="100"/>
      <c r="L33" s="100"/>
      <c r="M33" s="100"/>
    </row>
    <row r="34" spans="1:16" x14ac:dyDescent="0.25">
      <c r="B34" s="28"/>
    </row>
    <row r="35" spans="1:16" x14ac:dyDescent="0.25">
      <c r="B35" s="28"/>
      <c r="C35" s="1" t="s">
        <v>194</v>
      </c>
      <c r="D35" s="98" t="s">
        <v>195</v>
      </c>
      <c r="E35" s="98"/>
      <c r="F35" s="98"/>
    </row>
    <row r="36" spans="1:16" x14ac:dyDescent="0.25">
      <c r="A36" s="18"/>
      <c r="B36" s="41"/>
      <c r="C36" s="18"/>
      <c r="D36" s="99" t="s">
        <v>196</v>
      </c>
      <c r="E36" s="99"/>
      <c r="F36" s="99"/>
      <c r="G36" s="18"/>
      <c r="H36" s="18"/>
      <c r="I36" s="18"/>
      <c r="J36" s="18"/>
      <c r="K36" s="18"/>
      <c r="L36" s="18"/>
      <c r="M36" s="18"/>
    </row>
    <row r="37" spans="1:16" ht="25.5" customHeight="1" x14ac:dyDescent="0.25">
      <c r="A37" s="42" t="s">
        <v>187</v>
      </c>
      <c r="B37" s="22" t="s">
        <v>181</v>
      </c>
      <c r="C37" s="43" t="s">
        <v>166</v>
      </c>
      <c r="D37" s="43" t="s">
        <v>173</v>
      </c>
      <c r="E37" s="44"/>
      <c r="F37" s="44"/>
      <c r="G37" s="44"/>
      <c r="H37" s="44"/>
      <c r="I37" s="44"/>
      <c r="J37" s="44"/>
      <c r="K37" s="44"/>
      <c r="L37" s="44"/>
      <c r="M37" s="44"/>
    </row>
    <row r="38" spans="1:16" ht="33.75" customHeight="1" x14ac:dyDescent="0.25">
      <c r="A38" s="45"/>
      <c r="B38" s="46" t="s">
        <v>181</v>
      </c>
      <c r="C38" s="47" t="s">
        <v>167</v>
      </c>
      <c r="D38" s="101" t="s">
        <v>176</v>
      </c>
      <c r="E38" s="101"/>
      <c r="F38" s="101"/>
      <c r="G38" s="101"/>
      <c r="H38" s="101"/>
      <c r="I38" s="101"/>
      <c r="J38" s="101"/>
      <c r="K38" s="101"/>
      <c r="L38" s="101"/>
      <c r="M38" s="101"/>
      <c r="N38" s="12"/>
    </row>
    <row r="39" spans="1:16" ht="14.25" customHeight="1" x14ac:dyDescent="0.25">
      <c r="A39" s="29"/>
    </row>
    <row r="40" spans="1:16" ht="14.25" customHeight="1" x14ac:dyDescent="0.25">
      <c r="A40" s="29"/>
      <c r="P40" s="12"/>
    </row>
  </sheetData>
  <mergeCells count="14">
    <mergeCell ref="C8:M8"/>
    <mergeCell ref="C9:M9"/>
    <mergeCell ref="C15:M15"/>
    <mergeCell ref="C16:M16"/>
    <mergeCell ref="C18:M18"/>
    <mergeCell ref="D35:F35"/>
    <mergeCell ref="D36:F36"/>
    <mergeCell ref="C33:M33"/>
    <mergeCell ref="D38:M38"/>
    <mergeCell ref="A9:A14"/>
    <mergeCell ref="A16:A27"/>
    <mergeCell ref="C27:M27"/>
    <mergeCell ref="C21:M21"/>
    <mergeCell ref="F26:M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D0AF-A9B1-4FE7-AE3A-602D1E546FC1}">
  <dimension ref="A1:J130"/>
  <sheetViews>
    <sheetView zoomScaleNormal="100" workbookViewId="0">
      <pane xSplit="2" ySplit="5" topLeftCell="C8" activePane="bottomRight" state="frozen"/>
      <selection pane="topRight" activeCell="C1" sqref="C1"/>
      <selection pane="bottomLeft" activeCell="A6" sqref="A6"/>
      <selection pane="bottomRight" activeCell="B16" sqref="B16"/>
    </sheetView>
  </sheetViews>
  <sheetFormatPr defaultColWidth="9.140625" defaultRowHeight="15" x14ac:dyDescent="0.25"/>
  <cols>
    <col min="1" max="1" width="19" style="1" customWidth="1"/>
    <col min="2" max="2" width="52.42578125" style="1" customWidth="1"/>
    <col min="3" max="3" width="24.7109375" style="1" bestFit="1" customWidth="1"/>
    <col min="4" max="4" width="24.7109375" style="1" customWidth="1"/>
    <col min="5" max="5" width="20.28515625" style="1" bestFit="1" customWidth="1"/>
    <col min="6" max="6" width="18.5703125" style="1" customWidth="1"/>
    <col min="7" max="7" width="15.140625" style="1" bestFit="1" customWidth="1"/>
    <col min="8" max="8" width="15.140625" style="1" customWidth="1"/>
    <col min="9" max="9" width="11.28515625" style="1" customWidth="1"/>
    <col min="10" max="10" width="14" style="1" customWidth="1"/>
    <col min="11" max="16384" width="9.140625" style="1"/>
  </cols>
  <sheetData>
    <row r="1" spans="1:10" ht="33.75" x14ac:dyDescent="0.5">
      <c r="A1" s="31" t="s">
        <v>198</v>
      </c>
      <c r="B1" s="31"/>
      <c r="C1" s="76" t="s">
        <v>175</v>
      </c>
      <c r="D1" s="77"/>
      <c r="E1" s="77"/>
      <c r="F1" s="77"/>
      <c r="G1" s="77"/>
      <c r="H1" s="77"/>
      <c r="I1" s="77"/>
      <c r="J1" s="77"/>
    </row>
    <row r="4" spans="1:10" ht="22.9" customHeight="1" x14ac:dyDescent="0.25">
      <c r="C4" s="52" t="s">
        <v>0</v>
      </c>
      <c r="D4" s="53" t="s">
        <v>1</v>
      </c>
      <c r="E4" s="53" t="s">
        <v>2</v>
      </c>
      <c r="F4" s="53" t="s">
        <v>3</v>
      </c>
      <c r="G4" s="53" t="s">
        <v>4</v>
      </c>
      <c r="H4" s="53" t="s">
        <v>5</v>
      </c>
      <c r="I4" s="53" t="s">
        <v>6</v>
      </c>
      <c r="J4" s="54" t="s">
        <v>7</v>
      </c>
    </row>
    <row r="5" spans="1:10" ht="30" x14ac:dyDescent="0.25">
      <c r="A5" s="48" t="s">
        <v>211</v>
      </c>
      <c r="B5" s="48" t="s">
        <v>8</v>
      </c>
      <c r="C5" s="55" t="s">
        <v>9</v>
      </c>
      <c r="D5" s="56" t="s">
        <v>10</v>
      </c>
      <c r="E5" s="56" t="s">
        <v>11</v>
      </c>
      <c r="F5" s="57" t="s">
        <v>12</v>
      </c>
      <c r="G5" s="56" t="s">
        <v>13</v>
      </c>
      <c r="H5" s="57" t="s">
        <v>14</v>
      </c>
      <c r="I5" s="56" t="s">
        <v>168</v>
      </c>
      <c r="J5" s="58" t="s">
        <v>15</v>
      </c>
    </row>
    <row r="6" spans="1:10" x14ac:dyDescent="0.25">
      <c r="A6" s="1" t="s">
        <v>142</v>
      </c>
      <c r="B6" s="1" t="s">
        <v>16</v>
      </c>
      <c r="C6" s="3">
        <v>0</v>
      </c>
      <c r="D6" s="3">
        <v>0</v>
      </c>
      <c r="E6" s="3">
        <v>0</v>
      </c>
      <c r="F6" s="3">
        <v>0</v>
      </c>
      <c r="G6" s="3">
        <f>SUM(C6:F6)</f>
        <v>0</v>
      </c>
      <c r="H6" s="3">
        <f>G6-E6</f>
        <v>0</v>
      </c>
      <c r="I6" s="4">
        <v>0</v>
      </c>
      <c r="J6" s="5">
        <f>IFERROR(H6/I6,0)</f>
        <v>0</v>
      </c>
    </row>
    <row r="7" spans="1:10" x14ac:dyDescent="0.25">
      <c r="A7" s="1" t="s">
        <v>141</v>
      </c>
      <c r="B7" s="1" t="s">
        <v>17</v>
      </c>
      <c r="C7" s="3">
        <v>28255</v>
      </c>
      <c r="D7" s="3">
        <v>77952</v>
      </c>
      <c r="E7" s="3">
        <v>42542</v>
      </c>
      <c r="F7" s="3">
        <v>-18128</v>
      </c>
      <c r="G7" s="3">
        <f t="shared" ref="G7:G70" si="0">SUM(C7:F7)</f>
        <v>130621</v>
      </c>
      <c r="H7" s="3">
        <f t="shared" ref="H7:H70" si="1">G7-E7</f>
        <v>88079</v>
      </c>
      <c r="I7" s="4">
        <v>454.60999999999996</v>
      </c>
      <c r="J7" s="5">
        <f t="shared" ref="J7:J70" si="2">IFERROR(H7/I7,0)</f>
        <v>193.74628802710018</v>
      </c>
    </row>
    <row r="8" spans="1:10" x14ac:dyDescent="0.25">
      <c r="A8" s="1" t="s">
        <v>144</v>
      </c>
      <c r="B8" s="1" t="s">
        <v>18</v>
      </c>
      <c r="C8" s="3">
        <v>823</v>
      </c>
      <c r="D8" s="3">
        <v>2490</v>
      </c>
      <c r="E8" s="3">
        <v>1012</v>
      </c>
      <c r="F8" s="3">
        <v>-2740</v>
      </c>
      <c r="G8" s="3">
        <f t="shared" si="0"/>
        <v>1585</v>
      </c>
      <c r="H8" s="3">
        <f t="shared" si="1"/>
        <v>573</v>
      </c>
      <c r="I8" s="4">
        <v>16.7</v>
      </c>
      <c r="J8" s="5">
        <f t="shared" si="2"/>
        <v>34.311377245508986</v>
      </c>
    </row>
    <row r="9" spans="1:10" x14ac:dyDescent="0.25">
      <c r="A9" s="1" t="s">
        <v>142</v>
      </c>
      <c r="B9" s="1" t="s">
        <v>19</v>
      </c>
      <c r="C9" s="3">
        <v>1403</v>
      </c>
      <c r="D9" s="3">
        <v>0</v>
      </c>
      <c r="E9" s="3">
        <v>3152</v>
      </c>
      <c r="F9" s="3">
        <v>0</v>
      </c>
      <c r="G9" s="3">
        <f t="shared" si="0"/>
        <v>4555</v>
      </c>
      <c r="H9" s="3">
        <f t="shared" si="1"/>
        <v>1403</v>
      </c>
      <c r="I9" s="4">
        <v>46.70000000000001</v>
      </c>
      <c r="J9" s="5">
        <f t="shared" si="2"/>
        <v>30.042826552462522</v>
      </c>
    </row>
    <row r="10" spans="1:10" x14ac:dyDescent="0.25">
      <c r="A10" s="1" t="s">
        <v>144</v>
      </c>
      <c r="B10" s="1" t="s">
        <v>20</v>
      </c>
      <c r="C10" s="3">
        <v>108</v>
      </c>
      <c r="D10" s="3">
        <v>0</v>
      </c>
      <c r="E10" s="3">
        <v>0</v>
      </c>
      <c r="F10" s="3">
        <v>0</v>
      </c>
      <c r="G10" s="3">
        <f t="shared" si="0"/>
        <v>108</v>
      </c>
      <c r="H10" s="3">
        <f t="shared" si="1"/>
        <v>108</v>
      </c>
      <c r="I10" s="4">
        <v>0.8</v>
      </c>
      <c r="J10" s="5">
        <f t="shared" si="2"/>
        <v>135</v>
      </c>
    </row>
    <row r="11" spans="1:10" x14ac:dyDescent="0.25">
      <c r="A11" s="1" t="s">
        <v>142</v>
      </c>
      <c r="B11" s="1" t="s">
        <v>21</v>
      </c>
      <c r="C11" s="3">
        <v>0</v>
      </c>
      <c r="D11" s="3">
        <v>42</v>
      </c>
      <c r="E11" s="3">
        <v>0</v>
      </c>
      <c r="F11" s="3">
        <v>0</v>
      </c>
      <c r="G11" s="3">
        <f t="shared" si="0"/>
        <v>42</v>
      </c>
      <c r="H11" s="3">
        <f t="shared" si="1"/>
        <v>42</v>
      </c>
      <c r="I11" s="4">
        <v>0.1</v>
      </c>
      <c r="J11" s="5">
        <f t="shared" si="2"/>
        <v>420</v>
      </c>
    </row>
    <row r="12" spans="1:10" x14ac:dyDescent="0.25">
      <c r="A12" s="1" t="s">
        <v>142</v>
      </c>
      <c r="B12" s="1" t="s">
        <v>22</v>
      </c>
      <c r="C12" s="3">
        <v>707</v>
      </c>
      <c r="D12" s="3">
        <v>4769</v>
      </c>
      <c r="E12" s="3">
        <v>1771</v>
      </c>
      <c r="F12" s="3">
        <v>-6090</v>
      </c>
      <c r="G12" s="3">
        <f t="shared" si="0"/>
        <v>1157</v>
      </c>
      <c r="H12" s="3">
        <f t="shared" si="1"/>
        <v>-614</v>
      </c>
      <c r="I12" s="4">
        <v>20.200000000000003</v>
      </c>
      <c r="J12" s="5">
        <f t="shared" si="2"/>
        <v>-30.396039603960393</v>
      </c>
    </row>
    <row r="13" spans="1:10" x14ac:dyDescent="0.25">
      <c r="A13" s="1" t="s">
        <v>142</v>
      </c>
      <c r="B13" s="1" t="s">
        <v>23</v>
      </c>
      <c r="C13" s="3">
        <v>5030</v>
      </c>
      <c r="D13" s="3">
        <v>3819</v>
      </c>
      <c r="E13" s="3">
        <v>0</v>
      </c>
      <c r="F13" s="3">
        <v>-237</v>
      </c>
      <c r="G13" s="3">
        <f t="shared" si="0"/>
        <v>8612</v>
      </c>
      <c r="H13" s="3">
        <f t="shared" si="1"/>
        <v>8612</v>
      </c>
      <c r="I13" s="4">
        <v>31.8</v>
      </c>
      <c r="J13" s="5">
        <f t="shared" si="2"/>
        <v>270.8176100628931</v>
      </c>
    </row>
    <row r="14" spans="1:10" x14ac:dyDescent="0.25">
      <c r="A14" s="1" t="s">
        <v>142</v>
      </c>
      <c r="B14" s="1" t="s">
        <v>24</v>
      </c>
      <c r="C14" s="3">
        <v>6515</v>
      </c>
      <c r="D14" s="3">
        <v>10956</v>
      </c>
      <c r="E14" s="3">
        <v>2872</v>
      </c>
      <c r="F14" s="3">
        <v>-14686</v>
      </c>
      <c r="G14" s="3">
        <f t="shared" si="0"/>
        <v>5657</v>
      </c>
      <c r="H14" s="3">
        <f t="shared" si="1"/>
        <v>2785</v>
      </c>
      <c r="I14" s="4">
        <v>46.977500000000006</v>
      </c>
      <c r="J14" s="5">
        <f t="shared" si="2"/>
        <v>59.283699643446326</v>
      </c>
    </row>
    <row r="15" spans="1:10" x14ac:dyDescent="0.25">
      <c r="A15" s="1" t="s">
        <v>142</v>
      </c>
      <c r="B15" s="1" t="s">
        <v>25</v>
      </c>
      <c r="C15" s="3">
        <v>12620</v>
      </c>
      <c r="D15" s="3">
        <v>44507</v>
      </c>
      <c r="E15" s="3">
        <v>6129</v>
      </c>
      <c r="F15" s="3">
        <v>-42719</v>
      </c>
      <c r="G15" s="3">
        <f t="shared" si="0"/>
        <v>20537</v>
      </c>
      <c r="H15" s="3">
        <f t="shared" si="1"/>
        <v>14408</v>
      </c>
      <c r="I15" s="4">
        <v>200.77499999999998</v>
      </c>
      <c r="J15" s="5">
        <f t="shared" si="2"/>
        <v>71.7619225501183</v>
      </c>
    </row>
    <row r="16" spans="1:10" x14ac:dyDescent="0.25">
      <c r="A16" s="1" t="s">
        <v>142</v>
      </c>
      <c r="B16" s="1" t="s">
        <v>26</v>
      </c>
      <c r="C16" s="3">
        <v>0</v>
      </c>
      <c r="D16" s="3">
        <v>1492</v>
      </c>
      <c r="E16" s="3">
        <v>0</v>
      </c>
      <c r="F16" s="3">
        <v>0</v>
      </c>
      <c r="G16" s="3">
        <f t="shared" si="0"/>
        <v>1492</v>
      </c>
      <c r="H16" s="3">
        <f t="shared" si="1"/>
        <v>1492</v>
      </c>
      <c r="I16" s="4">
        <v>3.3</v>
      </c>
      <c r="J16" s="5">
        <f t="shared" si="2"/>
        <v>452.12121212121212</v>
      </c>
    </row>
    <row r="17" spans="1:10" x14ac:dyDescent="0.25">
      <c r="A17" s="1" t="s">
        <v>141</v>
      </c>
      <c r="B17" s="1" t="s">
        <v>27</v>
      </c>
      <c r="C17" s="3">
        <v>7390</v>
      </c>
      <c r="D17" s="3">
        <v>41562</v>
      </c>
      <c r="E17" s="3">
        <v>13801</v>
      </c>
      <c r="F17" s="3">
        <v>-11957</v>
      </c>
      <c r="G17" s="3">
        <f t="shared" si="0"/>
        <v>50796</v>
      </c>
      <c r="H17" s="3">
        <f t="shared" si="1"/>
        <v>36995</v>
      </c>
      <c r="I17" s="4">
        <v>258.27499999999998</v>
      </c>
      <c r="J17" s="5">
        <f t="shared" si="2"/>
        <v>143.23879585712905</v>
      </c>
    </row>
    <row r="18" spans="1:10" x14ac:dyDescent="0.25">
      <c r="A18" s="1" t="s">
        <v>142</v>
      </c>
      <c r="B18" s="1" t="s">
        <v>28</v>
      </c>
      <c r="C18" s="3">
        <v>775</v>
      </c>
      <c r="D18" s="3">
        <v>1160</v>
      </c>
      <c r="E18" s="3">
        <v>0</v>
      </c>
      <c r="F18" s="3">
        <v>-789</v>
      </c>
      <c r="G18" s="3">
        <f t="shared" si="0"/>
        <v>1146</v>
      </c>
      <c r="H18" s="3">
        <f t="shared" si="1"/>
        <v>1146</v>
      </c>
      <c r="I18" s="4">
        <v>9.1000000000000014</v>
      </c>
      <c r="J18" s="5">
        <f t="shared" si="2"/>
        <v>125.93406593406591</v>
      </c>
    </row>
    <row r="19" spans="1:10" x14ac:dyDescent="0.25">
      <c r="A19" s="1" t="s">
        <v>142</v>
      </c>
      <c r="B19" s="1" t="s">
        <v>29</v>
      </c>
      <c r="C19" s="3">
        <v>0</v>
      </c>
      <c r="D19" s="3">
        <v>399</v>
      </c>
      <c r="E19" s="3">
        <v>0</v>
      </c>
      <c r="F19" s="3">
        <v>0</v>
      </c>
      <c r="G19" s="3">
        <f t="shared" si="0"/>
        <v>399</v>
      </c>
      <c r="H19" s="3">
        <f t="shared" si="1"/>
        <v>399</v>
      </c>
      <c r="I19" s="4">
        <v>0.83499999999999996</v>
      </c>
      <c r="J19" s="5">
        <f t="shared" si="2"/>
        <v>477.8443113772455</v>
      </c>
    </row>
    <row r="20" spans="1:10" x14ac:dyDescent="0.25">
      <c r="A20" s="1" t="s">
        <v>144</v>
      </c>
      <c r="B20" s="1" t="s">
        <v>30</v>
      </c>
      <c r="C20" s="3">
        <v>0</v>
      </c>
      <c r="D20" s="3">
        <v>0</v>
      </c>
      <c r="E20" s="3">
        <v>0</v>
      </c>
      <c r="F20" s="3">
        <v>0</v>
      </c>
      <c r="G20" s="3">
        <f t="shared" si="0"/>
        <v>0</v>
      </c>
      <c r="H20" s="3">
        <f t="shared" si="1"/>
        <v>0</v>
      </c>
      <c r="I20" s="4">
        <v>0</v>
      </c>
      <c r="J20" s="5">
        <f t="shared" si="2"/>
        <v>0</v>
      </c>
    </row>
    <row r="21" spans="1:10" x14ac:dyDescent="0.25">
      <c r="A21" s="1" t="s">
        <v>141</v>
      </c>
      <c r="B21" s="1" t="s">
        <v>31</v>
      </c>
      <c r="C21" s="3">
        <v>3900</v>
      </c>
      <c r="D21" s="3">
        <v>38215</v>
      </c>
      <c r="E21" s="3">
        <v>37400</v>
      </c>
      <c r="F21" s="3">
        <v>-16762</v>
      </c>
      <c r="G21" s="3">
        <f t="shared" si="0"/>
        <v>62753</v>
      </c>
      <c r="H21" s="3">
        <f t="shared" si="1"/>
        <v>25353</v>
      </c>
      <c r="I21" s="4">
        <v>376.35</v>
      </c>
      <c r="J21" s="5">
        <f t="shared" si="2"/>
        <v>67.365484256675956</v>
      </c>
    </row>
    <row r="22" spans="1:10" x14ac:dyDescent="0.25">
      <c r="A22" s="1" t="s">
        <v>212</v>
      </c>
      <c r="B22" s="1" t="s">
        <v>32</v>
      </c>
      <c r="C22" s="3">
        <v>0</v>
      </c>
      <c r="D22" s="3">
        <v>0</v>
      </c>
      <c r="E22" s="3">
        <v>0</v>
      </c>
      <c r="F22" s="3">
        <v>0</v>
      </c>
      <c r="G22" s="3">
        <f t="shared" si="0"/>
        <v>0</v>
      </c>
      <c r="H22" s="3">
        <f t="shared" si="1"/>
        <v>0</v>
      </c>
      <c r="I22" s="4">
        <v>0</v>
      </c>
      <c r="J22" s="5">
        <f t="shared" si="2"/>
        <v>0</v>
      </c>
    </row>
    <row r="23" spans="1:10" x14ac:dyDescent="0.25">
      <c r="A23" s="1" t="s">
        <v>142</v>
      </c>
      <c r="B23" s="1" t="s">
        <v>33</v>
      </c>
      <c r="C23" s="3">
        <v>3774</v>
      </c>
      <c r="D23" s="3">
        <v>8951</v>
      </c>
      <c r="E23" s="3">
        <v>2439</v>
      </c>
      <c r="F23" s="3">
        <v>-11321</v>
      </c>
      <c r="G23" s="3">
        <f t="shared" si="0"/>
        <v>3843</v>
      </c>
      <c r="H23" s="3">
        <f t="shared" si="1"/>
        <v>1404</v>
      </c>
      <c r="I23" s="4">
        <v>73.5</v>
      </c>
      <c r="J23" s="5">
        <f t="shared" si="2"/>
        <v>19.102040816326532</v>
      </c>
    </row>
    <row r="24" spans="1:10" x14ac:dyDescent="0.25">
      <c r="A24" s="1" t="s">
        <v>143</v>
      </c>
      <c r="B24" s="1" t="s">
        <v>34</v>
      </c>
      <c r="C24" s="3">
        <v>0</v>
      </c>
      <c r="D24" s="3">
        <v>187</v>
      </c>
      <c r="E24" s="3">
        <v>120</v>
      </c>
      <c r="F24" s="3">
        <v>0</v>
      </c>
      <c r="G24" s="3">
        <f t="shared" si="0"/>
        <v>307</v>
      </c>
      <c r="H24" s="3">
        <f t="shared" si="1"/>
        <v>187</v>
      </c>
      <c r="I24" s="4">
        <v>2</v>
      </c>
      <c r="J24" s="5">
        <f t="shared" si="2"/>
        <v>93.5</v>
      </c>
    </row>
    <row r="25" spans="1:10" x14ac:dyDescent="0.25">
      <c r="A25" s="1" t="s">
        <v>143</v>
      </c>
      <c r="B25" s="1" t="s">
        <v>35</v>
      </c>
      <c r="C25" s="3">
        <v>7469</v>
      </c>
      <c r="D25" s="3">
        <v>1174</v>
      </c>
      <c r="E25" s="3">
        <v>3206</v>
      </c>
      <c r="F25" s="3">
        <v>-6439</v>
      </c>
      <c r="G25" s="3">
        <f t="shared" si="0"/>
        <v>5410</v>
      </c>
      <c r="H25" s="3">
        <f t="shared" si="1"/>
        <v>2204</v>
      </c>
      <c r="I25" s="4">
        <v>63.225000000000001</v>
      </c>
      <c r="J25" s="5">
        <f t="shared" si="2"/>
        <v>34.85962831158561</v>
      </c>
    </row>
    <row r="26" spans="1:10" x14ac:dyDescent="0.25">
      <c r="A26" s="1" t="s">
        <v>143</v>
      </c>
      <c r="B26" s="1" t="s">
        <v>36</v>
      </c>
      <c r="C26" s="3">
        <v>2086</v>
      </c>
      <c r="D26" s="3">
        <v>14793</v>
      </c>
      <c r="E26" s="3">
        <v>24</v>
      </c>
      <c r="F26" s="3">
        <v>-14706</v>
      </c>
      <c r="G26" s="3">
        <f t="shared" si="0"/>
        <v>2197</v>
      </c>
      <c r="H26" s="3">
        <f t="shared" si="1"/>
        <v>2173</v>
      </c>
      <c r="I26" s="4">
        <v>78.7</v>
      </c>
      <c r="J26" s="5">
        <f t="shared" si="2"/>
        <v>27.611181702668361</v>
      </c>
    </row>
    <row r="27" spans="1:10" x14ac:dyDescent="0.25">
      <c r="A27" s="1" t="s">
        <v>143</v>
      </c>
      <c r="B27" s="1" t="s">
        <v>37</v>
      </c>
      <c r="C27" s="3">
        <v>0</v>
      </c>
      <c r="D27" s="3">
        <v>0</v>
      </c>
      <c r="E27" s="3">
        <v>2282</v>
      </c>
      <c r="F27" s="3">
        <v>0</v>
      </c>
      <c r="G27" s="3">
        <f t="shared" si="0"/>
        <v>2282</v>
      </c>
      <c r="H27" s="3">
        <f t="shared" si="1"/>
        <v>0</v>
      </c>
      <c r="I27" s="4">
        <v>10.5</v>
      </c>
      <c r="J27" s="5">
        <f t="shared" si="2"/>
        <v>0</v>
      </c>
    </row>
    <row r="28" spans="1:10" x14ac:dyDescent="0.25">
      <c r="A28" s="1" t="s">
        <v>143</v>
      </c>
      <c r="B28" s="1" t="s">
        <v>38</v>
      </c>
      <c r="C28" s="3">
        <v>0</v>
      </c>
      <c r="D28" s="3">
        <v>0</v>
      </c>
      <c r="E28" s="3">
        <v>680</v>
      </c>
      <c r="F28" s="3">
        <v>0</v>
      </c>
      <c r="G28" s="3">
        <f t="shared" si="0"/>
        <v>680</v>
      </c>
      <c r="H28" s="3">
        <f t="shared" si="1"/>
        <v>0</v>
      </c>
      <c r="I28" s="4">
        <v>7.5999999999999988</v>
      </c>
      <c r="J28" s="5">
        <f t="shared" si="2"/>
        <v>0</v>
      </c>
    </row>
    <row r="29" spans="1:10" x14ac:dyDescent="0.25">
      <c r="A29" s="1" t="s">
        <v>142</v>
      </c>
      <c r="B29" s="1" t="s">
        <v>39</v>
      </c>
      <c r="C29" s="3">
        <v>4890</v>
      </c>
      <c r="D29" s="3">
        <v>17448</v>
      </c>
      <c r="E29" s="3">
        <v>6669</v>
      </c>
      <c r="F29" s="3">
        <v>-12038</v>
      </c>
      <c r="G29" s="3">
        <f t="shared" si="0"/>
        <v>16969</v>
      </c>
      <c r="H29" s="3">
        <f t="shared" si="1"/>
        <v>10300</v>
      </c>
      <c r="I29" s="4">
        <v>114.0025</v>
      </c>
      <c r="J29" s="5">
        <f t="shared" si="2"/>
        <v>90.348895857546992</v>
      </c>
    </row>
    <row r="30" spans="1:10" x14ac:dyDescent="0.25">
      <c r="A30" s="1" t="s">
        <v>142</v>
      </c>
      <c r="B30" s="1" t="s">
        <v>40</v>
      </c>
      <c r="C30" s="3">
        <v>0</v>
      </c>
      <c r="D30" s="3">
        <v>1852</v>
      </c>
      <c r="E30" s="3">
        <v>0</v>
      </c>
      <c r="F30" s="3">
        <v>0</v>
      </c>
      <c r="G30" s="3">
        <f t="shared" si="0"/>
        <v>1852</v>
      </c>
      <c r="H30" s="3">
        <f t="shared" si="1"/>
        <v>1852</v>
      </c>
      <c r="I30" s="4">
        <v>4.4000000000000004</v>
      </c>
      <c r="J30" s="5">
        <f t="shared" si="2"/>
        <v>420.90909090909088</v>
      </c>
    </row>
    <row r="31" spans="1:10" x14ac:dyDescent="0.25">
      <c r="A31" s="1" t="s">
        <v>142</v>
      </c>
      <c r="B31" s="1" t="s">
        <v>41</v>
      </c>
      <c r="C31" s="3">
        <v>0</v>
      </c>
      <c r="D31" s="3">
        <v>0</v>
      </c>
      <c r="E31" s="3">
        <v>0</v>
      </c>
      <c r="F31" s="3">
        <v>0</v>
      </c>
      <c r="G31" s="3">
        <f t="shared" si="0"/>
        <v>0</v>
      </c>
      <c r="H31" s="3">
        <f t="shared" si="1"/>
        <v>0</v>
      </c>
      <c r="I31" s="4">
        <v>0</v>
      </c>
      <c r="J31" s="5">
        <f t="shared" si="2"/>
        <v>0</v>
      </c>
    </row>
    <row r="32" spans="1:10" x14ac:dyDescent="0.25">
      <c r="A32" s="1" t="s">
        <v>143</v>
      </c>
      <c r="B32" s="1" t="s">
        <v>42</v>
      </c>
      <c r="C32" s="3">
        <v>1186</v>
      </c>
      <c r="D32" s="3">
        <v>1268</v>
      </c>
      <c r="E32" s="3">
        <v>2025</v>
      </c>
      <c r="F32" s="3">
        <v>-1738</v>
      </c>
      <c r="G32" s="3">
        <f t="shared" si="0"/>
        <v>2741</v>
      </c>
      <c r="H32" s="3">
        <f t="shared" si="1"/>
        <v>716</v>
      </c>
      <c r="I32" s="4">
        <v>23.9</v>
      </c>
      <c r="J32" s="5">
        <f t="shared" si="2"/>
        <v>29.9581589958159</v>
      </c>
    </row>
    <row r="33" spans="1:10" x14ac:dyDescent="0.25">
      <c r="A33" s="1" t="s">
        <v>142</v>
      </c>
      <c r="B33" s="1" t="s">
        <v>43</v>
      </c>
      <c r="C33" s="3">
        <v>10916</v>
      </c>
      <c r="D33" s="3">
        <v>19198</v>
      </c>
      <c r="E33" s="3">
        <v>8040</v>
      </c>
      <c r="F33" s="3">
        <v>-102250</v>
      </c>
      <c r="G33" s="3">
        <f t="shared" si="0"/>
        <v>-64096</v>
      </c>
      <c r="H33" s="3">
        <f t="shared" si="1"/>
        <v>-72136</v>
      </c>
      <c r="I33" s="4">
        <v>107.5</v>
      </c>
      <c r="J33" s="5">
        <f t="shared" si="2"/>
        <v>-671.0325581395349</v>
      </c>
    </row>
    <row r="34" spans="1:10" x14ac:dyDescent="0.25">
      <c r="A34" s="1" t="s">
        <v>142</v>
      </c>
      <c r="B34" s="1" t="s">
        <v>44</v>
      </c>
      <c r="C34" s="3">
        <v>2044</v>
      </c>
      <c r="D34" s="3">
        <v>70</v>
      </c>
      <c r="E34" s="3">
        <v>81</v>
      </c>
      <c r="F34" s="3">
        <v>-2393</v>
      </c>
      <c r="G34" s="3">
        <f t="shared" si="0"/>
        <v>-198</v>
      </c>
      <c r="H34" s="3">
        <f t="shared" si="1"/>
        <v>-279</v>
      </c>
      <c r="I34" s="4">
        <v>5</v>
      </c>
      <c r="J34" s="5">
        <f t="shared" si="2"/>
        <v>-55.8</v>
      </c>
    </row>
    <row r="35" spans="1:10" x14ac:dyDescent="0.25">
      <c r="A35" s="1" t="s">
        <v>143</v>
      </c>
      <c r="B35" s="1" t="s">
        <v>45</v>
      </c>
      <c r="C35" s="3">
        <v>3185</v>
      </c>
      <c r="D35" s="3">
        <v>4413</v>
      </c>
      <c r="E35" s="3">
        <v>1930</v>
      </c>
      <c r="F35" s="3">
        <v>-2540</v>
      </c>
      <c r="G35" s="3">
        <f t="shared" si="0"/>
        <v>6988</v>
      </c>
      <c r="H35" s="3">
        <f t="shared" si="1"/>
        <v>5058</v>
      </c>
      <c r="I35" s="4">
        <v>68.100000000000009</v>
      </c>
      <c r="J35" s="5">
        <f t="shared" si="2"/>
        <v>74.273127753303953</v>
      </c>
    </row>
    <row r="36" spans="1:10" x14ac:dyDescent="0.25">
      <c r="A36" s="1" t="s">
        <v>141</v>
      </c>
      <c r="B36" s="1" t="s">
        <v>46</v>
      </c>
      <c r="C36" s="3">
        <v>39</v>
      </c>
      <c r="D36" s="3">
        <v>0</v>
      </c>
      <c r="E36" s="3">
        <v>6797</v>
      </c>
      <c r="F36" s="3">
        <v>0</v>
      </c>
      <c r="G36" s="3">
        <f t="shared" si="0"/>
        <v>6836</v>
      </c>
      <c r="H36" s="3">
        <f t="shared" si="1"/>
        <v>39</v>
      </c>
      <c r="I36" s="4">
        <v>56.599999999999994</v>
      </c>
      <c r="J36" s="5">
        <f t="shared" si="2"/>
        <v>0.68904593639575984</v>
      </c>
    </row>
    <row r="37" spans="1:10" x14ac:dyDescent="0.25">
      <c r="A37" s="1" t="s">
        <v>141</v>
      </c>
      <c r="B37" s="1" t="s">
        <v>47</v>
      </c>
      <c r="C37" s="3">
        <v>60470</v>
      </c>
      <c r="D37" s="3">
        <v>52855</v>
      </c>
      <c r="E37" s="3">
        <v>35072</v>
      </c>
      <c r="F37" s="3">
        <v>-40103</v>
      </c>
      <c r="G37" s="3">
        <f t="shared" si="0"/>
        <v>108294</v>
      </c>
      <c r="H37" s="3">
        <f t="shared" si="1"/>
        <v>73222</v>
      </c>
      <c r="I37" s="4">
        <v>671.82500000000016</v>
      </c>
      <c r="J37" s="5">
        <f t="shared" si="2"/>
        <v>108.98969225616787</v>
      </c>
    </row>
    <row r="38" spans="1:10" x14ac:dyDescent="0.25">
      <c r="A38" s="1" t="s">
        <v>141</v>
      </c>
      <c r="B38" s="1" t="s">
        <v>48</v>
      </c>
      <c r="C38" s="3">
        <v>466</v>
      </c>
      <c r="D38" s="3">
        <v>0</v>
      </c>
      <c r="E38" s="3">
        <v>0</v>
      </c>
      <c r="F38" s="3">
        <v>-581</v>
      </c>
      <c r="G38" s="3">
        <f t="shared" si="0"/>
        <v>-115</v>
      </c>
      <c r="H38" s="3">
        <f t="shared" si="1"/>
        <v>-115</v>
      </c>
      <c r="I38" s="4">
        <v>8.4</v>
      </c>
      <c r="J38" s="5">
        <f t="shared" si="2"/>
        <v>-13.69047619047619</v>
      </c>
    </row>
    <row r="39" spans="1:10" x14ac:dyDescent="0.25">
      <c r="A39" s="1" t="s">
        <v>141</v>
      </c>
      <c r="B39" s="1" t="s">
        <v>49</v>
      </c>
      <c r="C39" s="3">
        <v>231</v>
      </c>
      <c r="D39" s="3">
        <v>6252</v>
      </c>
      <c r="E39" s="3">
        <v>1873</v>
      </c>
      <c r="F39" s="3">
        <v>-1147</v>
      </c>
      <c r="G39" s="3">
        <f t="shared" si="0"/>
        <v>7209</v>
      </c>
      <c r="H39" s="3">
        <f t="shared" si="1"/>
        <v>5336</v>
      </c>
      <c r="I39" s="4">
        <v>41.585000000000008</v>
      </c>
      <c r="J39" s="5">
        <f t="shared" si="2"/>
        <v>128.31549837681854</v>
      </c>
    </row>
    <row r="40" spans="1:10" x14ac:dyDescent="0.25">
      <c r="A40" s="1" t="s">
        <v>142</v>
      </c>
      <c r="B40" s="1" t="s">
        <v>50</v>
      </c>
      <c r="C40" s="3">
        <v>942</v>
      </c>
      <c r="D40" s="3">
        <v>1070</v>
      </c>
      <c r="E40" s="3">
        <v>1486</v>
      </c>
      <c r="F40" s="3">
        <v>-1191</v>
      </c>
      <c r="G40" s="3">
        <f t="shared" si="0"/>
        <v>2307</v>
      </c>
      <c r="H40" s="3">
        <f t="shared" si="1"/>
        <v>821</v>
      </c>
      <c r="I40" s="4">
        <v>15.199999999999998</v>
      </c>
      <c r="J40" s="5">
        <f t="shared" si="2"/>
        <v>54.01315789473685</v>
      </c>
    </row>
    <row r="41" spans="1:10" x14ac:dyDescent="0.25">
      <c r="A41" s="1" t="s">
        <v>142</v>
      </c>
      <c r="B41" s="1" t="s">
        <v>51</v>
      </c>
      <c r="C41" s="3">
        <v>1404</v>
      </c>
      <c r="D41" s="3">
        <v>4816</v>
      </c>
      <c r="E41" s="3">
        <v>839</v>
      </c>
      <c r="F41" s="3">
        <v>-1827</v>
      </c>
      <c r="G41" s="3">
        <f t="shared" si="0"/>
        <v>5232</v>
      </c>
      <c r="H41" s="3">
        <f t="shared" si="1"/>
        <v>4393</v>
      </c>
      <c r="I41" s="4">
        <v>35.802500000000002</v>
      </c>
      <c r="J41" s="5">
        <f t="shared" si="2"/>
        <v>122.70092870609594</v>
      </c>
    </row>
    <row r="42" spans="1:10" x14ac:dyDescent="0.25">
      <c r="A42" s="1" t="s">
        <v>143</v>
      </c>
      <c r="B42" s="1" t="s">
        <v>52</v>
      </c>
      <c r="C42" s="3">
        <v>1896</v>
      </c>
      <c r="D42" s="3">
        <v>21851</v>
      </c>
      <c r="E42" s="3">
        <v>5175</v>
      </c>
      <c r="F42" s="3">
        <v>-28582</v>
      </c>
      <c r="G42" s="3">
        <f t="shared" si="0"/>
        <v>340</v>
      </c>
      <c r="H42" s="3">
        <f t="shared" si="1"/>
        <v>-4835</v>
      </c>
      <c r="I42" s="4">
        <v>145.70000000000002</v>
      </c>
      <c r="J42" s="5">
        <f t="shared" si="2"/>
        <v>-33.184625943719972</v>
      </c>
    </row>
    <row r="43" spans="1:10" x14ac:dyDescent="0.25">
      <c r="A43" s="1" t="s">
        <v>143</v>
      </c>
      <c r="B43" s="1" t="s">
        <v>53</v>
      </c>
      <c r="C43" s="3">
        <v>18893</v>
      </c>
      <c r="D43" s="3">
        <v>6651</v>
      </c>
      <c r="E43" s="3">
        <v>5334</v>
      </c>
      <c r="F43" s="3">
        <v>-15245</v>
      </c>
      <c r="G43" s="3">
        <f t="shared" si="0"/>
        <v>15633</v>
      </c>
      <c r="H43" s="3">
        <f t="shared" si="1"/>
        <v>10299</v>
      </c>
      <c r="I43" s="4">
        <v>123.60000000000001</v>
      </c>
      <c r="J43" s="5">
        <f t="shared" si="2"/>
        <v>83.325242718446603</v>
      </c>
    </row>
    <row r="44" spans="1:10" x14ac:dyDescent="0.25">
      <c r="A44" s="1" t="s">
        <v>142</v>
      </c>
      <c r="B44" s="1" t="s">
        <v>54</v>
      </c>
      <c r="C44" s="3">
        <v>1</v>
      </c>
      <c r="D44" s="3">
        <v>3436</v>
      </c>
      <c r="E44" s="3">
        <v>4672</v>
      </c>
      <c r="F44" s="3">
        <v>-1776</v>
      </c>
      <c r="G44" s="3">
        <f t="shared" si="0"/>
        <v>6333</v>
      </c>
      <c r="H44" s="3">
        <f t="shared" si="1"/>
        <v>1661</v>
      </c>
      <c r="I44" s="4">
        <v>41.300000000000004</v>
      </c>
      <c r="J44" s="5">
        <f t="shared" si="2"/>
        <v>40.21791767554479</v>
      </c>
    </row>
    <row r="45" spans="1:10" x14ac:dyDescent="0.25">
      <c r="A45" s="1" t="s">
        <v>142</v>
      </c>
      <c r="B45" s="1" t="s">
        <v>55</v>
      </c>
      <c r="C45" s="3">
        <v>13018</v>
      </c>
      <c r="D45" s="3">
        <v>9237</v>
      </c>
      <c r="E45" s="3">
        <v>1491</v>
      </c>
      <c r="F45" s="3">
        <v>-11080</v>
      </c>
      <c r="G45" s="3">
        <f t="shared" si="0"/>
        <v>12666</v>
      </c>
      <c r="H45" s="3">
        <f t="shared" si="1"/>
        <v>11175</v>
      </c>
      <c r="I45" s="4">
        <v>126.43250000000002</v>
      </c>
      <c r="J45" s="5">
        <f t="shared" si="2"/>
        <v>88.387084017163289</v>
      </c>
    </row>
    <row r="46" spans="1:10" x14ac:dyDescent="0.25">
      <c r="A46" s="1" t="s">
        <v>142</v>
      </c>
      <c r="B46" s="1" t="s">
        <v>56</v>
      </c>
      <c r="C46" s="3">
        <v>1843</v>
      </c>
      <c r="D46" s="3">
        <v>1014</v>
      </c>
      <c r="E46" s="3">
        <v>0</v>
      </c>
      <c r="F46" s="3">
        <v>-912</v>
      </c>
      <c r="G46" s="3">
        <f t="shared" si="0"/>
        <v>1945</v>
      </c>
      <c r="H46" s="3">
        <f t="shared" si="1"/>
        <v>1945</v>
      </c>
      <c r="I46" s="4">
        <v>12</v>
      </c>
      <c r="J46" s="5">
        <f t="shared" si="2"/>
        <v>162.08333333333334</v>
      </c>
    </row>
    <row r="47" spans="1:10" x14ac:dyDescent="0.25">
      <c r="A47" s="1" t="s">
        <v>142</v>
      </c>
      <c r="B47" s="1" t="s">
        <v>57</v>
      </c>
      <c r="C47" s="3">
        <v>557</v>
      </c>
      <c r="D47" s="3">
        <v>675</v>
      </c>
      <c r="E47" s="3">
        <v>0</v>
      </c>
      <c r="F47" s="3">
        <v>-768</v>
      </c>
      <c r="G47" s="3">
        <f t="shared" si="0"/>
        <v>464</v>
      </c>
      <c r="H47" s="3">
        <f t="shared" si="1"/>
        <v>464</v>
      </c>
      <c r="I47" s="4">
        <v>3</v>
      </c>
      <c r="J47" s="5">
        <f t="shared" si="2"/>
        <v>154.66666666666666</v>
      </c>
    </row>
    <row r="48" spans="1:10" x14ac:dyDescent="0.25">
      <c r="A48" s="1" t="s">
        <v>142</v>
      </c>
      <c r="B48" s="1" t="s">
        <v>58</v>
      </c>
      <c r="C48" s="3">
        <v>0</v>
      </c>
      <c r="D48" s="3">
        <v>1092</v>
      </c>
      <c r="E48" s="3">
        <v>880</v>
      </c>
      <c r="F48" s="3">
        <v>0</v>
      </c>
      <c r="G48" s="3">
        <f t="shared" si="0"/>
        <v>1972</v>
      </c>
      <c r="H48" s="3">
        <f t="shared" si="1"/>
        <v>1092</v>
      </c>
      <c r="I48" s="4">
        <v>9.9124999999999996</v>
      </c>
      <c r="J48" s="5">
        <f t="shared" si="2"/>
        <v>110.16393442622952</v>
      </c>
    </row>
    <row r="49" spans="1:10" x14ac:dyDescent="0.25">
      <c r="A49" s="1" t="s">
        <v>142</v>
      </c>
      <c r="B49" s="1" t="s">
        <v>59</v>
      </c>
      <c r="C49" s="3">
        <v>2154</v>
      </c>
      <c r="D49" s="3">
        <v>2163</v>
      </c>
      <c r="E49" s="3">
        <v>2057</v>
      </c>
      <c r="F49" s="3">
        <v>-1516</v>
      </c>
      <c r="G49" s="3">
        <f t="shared" si="0"/>
        <v>4858</v>
      </c>
      <c r="H49" s="3">
        <f t="shared" si="1"/>
        <v>2801</v>
      </c>
      <c r="I49" s="4">
        <v>23.862499999999997</v>
      </c>
      <c r="J49" s="5">
        <f t="shared" si="2"/>
        <v>117.38082765845994</v>
      </c>
    </row>
    <row r="50" spans="1:10" x14ac:dyDescent="0.25">
      <c r="A50" s="1" t="s">
        <v>143</v>
      </c>
      <c r="B50" s="1" t="s">
        <v>60</v>
      </c>
      <c r="C50" s="3">
        <v>1987</v>
      </c>
      <c r="D50" s="3">
        <v>1886</v>
      </c>
      <c r="E50" s="3">
        <v>1282</v>
      </c>
      <c r="F50" s="3">
        <v>-1554</v>
      </c>
      <c r="G50" s="3">
        <f t="shared" si="0"/>
        <v>3601</v>
      </c>
      <c r="H50" s="3">
        <f t="shared" si="1"/>
        <v>2319</v>
      </c>
      <c r="I50" s="4">
        <v>18.522499999999997</v>
      </c>
      <c r="J50" s="5">
        <f t="shared" si="2"/>
        <v>125.1990821973276</v>
      </c>
    </row>
    <row r="51" spans="1:10" x14ac:dyDescent="0.25">
      <c r="A51" s="1" t="s">
        <v>142</v>
      </c>
      <c r="B51" s="1" t="s">
        <v>61</v>
      </c>
      <c r="C51" s="3">
        <v>2400</v>
      </c>
      <c r="D51" s="3">
        <v>12870</v>
      </c>
      <c r="E51" s="3">
        <v>-245</v>
      </c>
      <c r="F51" s="3">
        <v>-3987</v>
      </c>
      <c r="G51" s="3">
        <f t="shared" si="0"/>
        <v>11038</v>
      </c>
      <c r="H51" s="3">
        <f t="shared" si="1"/>
        <v>11283</v>
      </c>
      <c r="I51" s="4">
        <v>44.35</v>
      </c>
      <c r="J51" s="5">
        <f t="shared" si="2"/>
        <v>254.40811724915446</v>
      </c>
    </row>
    <row r="52" spans="1:10" x14ac:dyDescent="0.25">
      <c r="A52" s="1" t="s">
        <v>142</v>
      </c>
      <c r="B52" s="1" t="s">
        <v>62</v>
      </c>
      <c r="C52" s="3">
        <v>311</v>
      </c>
      <c r="D52" s="3">
        <v>307</v>
      </c>
      <c r="E52" s="3">
        <v>171</v>
      </c>
      <c r="F52" s="3">
        <v>-307</v>
      </c>
      <c r="G52" s="3">
        <f t="shared" si="0"/>
        <v>482</v>
      </c>
      <c r="H52" s="3">
        <f t="shared" si="1"/>
        <v>311</v>
      </c>
      <c r="I52" s="4">
        <v>3.4</v>
      </c>
      <c r="J52" s="5">
        <f t="shared" si="2"/>
        <v>91.470588235294116</v>
      </c>
    </row>
    <row r="53" spans="1:10" x14ac:dyDescent="0.25">
      <c r="A53" s="1" t="s">
        <v>142</v>
      </c>
      <c r="B53" s="1" t="s">
        <v>63</v>
      </c>
      <c r="C53" s="3">
        <v>1642</v>
      </c>
      <c r="D53" s="3">
        <v>1583</v>
      </c>
      <c r="E53" s="3">
        <v>11636</v>
      </c>
      <c r="F53" s="3">
        <v>-1447</v>
      </c>
      <c r="G53" s="3">
        <f t="shared" si="0"/>
        <v>13414</v>
      </c>
      <c r="H53" s="3">
        <f t="shared" si="1"/>
        <v>1778</v>
      </c>
      <c r="I53" s="4">
        <v>81.2</v>
      </c>
      <c r="J53" s="5">
        <f t="shared" si="2"/>
        <v>21.896551724137929</v>
      </c>
    </row>
    <row r="54" spans="1:10" x14ac:dyDescent="0.25">
      <c r="A54" s="1" t="s">
        <v>143</v>
      </c>
      <c r="B54" s="1" t="s">
        <v>64</v>
      </c>
      <c r="C54" s="3">
        <v>12793</v>
      </c>
      <c r="D54" s="3">
        <v>25134</v>
      </c>
      <c r="E54" s="3">
        <v>1227</v>
      </c>
      <c r="F54" s="3">
        <v>-30948</v>
      </c>
      <c r="G54" s="3">
        <f t="shared" si="0"/>
        <v>8206</v>
      </c>
      <c r="H54" s="3">
        <f t="shared" si="1"/>
        <v>6979</v>
      </c>
      <c r="I54" s="4">
        <v>158.8725</v>
      </c>
      <c r="J54" s="5">
        <f t="shared" si="2"/>
        <v>43.928307290437303</v>
      </c>
    </row>
    <row r="55" spans="1:10" x14ac:dyDescent="0.25">
      <c r="A55" s="1" t="s">
        <v>142</v>
      </c>
      <c r="B55" s="1" t="s">
        <v>65</v>
      </c>
      <c r="C55" s="3">
        <v>163</v>
      </c>
      <c r="D55" s="3">
        <v>0</v>
      </c>
      <c r="E55" s="3">
        <v>179</v>
      </c>
      <c r="F55" s="3">
        <v>-78</v>
      </c>
      <c r="G55" s="3">
        <f t="shared" si="0"/>
        <v>264</v>
      </c>
      <c r="H55" s="3">
        <f t="shared" si="1"/>
        <v>85</v>
      </c>
      <c r="I55" s="4">
        <v>1.8</v>
      </c>
      <c r="J55" s="5">
        <f t="shared" si="2"/>
        <v>47.222222222222221</v>
      </c>
    </row>
    <row r="56" spans="1:10" x14ac:dyDescent="0.25">
      <c r="A56" s="1" t="s">
        <v>144</v>
      </c>
      <c r="B56" s="1" t="s">
        <v>66</v>
      </c>
      <c r="C56" s="3">
        <v>1807</v>
      </c>
      <c r="D56" s="3">
        <v>2919</v>
      </c>
      <c r="E56" s="3">
        <v>0</v>
      </c>
      <c r="F56" s="3">
        <v>-1718</v>
      </c>
      <c r="G56" s="3">
        <f t="shared" si="0"/>
        <v>3008</v>
      </c>
      <c r="H56" s="3">
        <f t="shared" si="1"/>
        <v>3008</v>
      </c>
      <c r="I56" s="4">
        <v>20.795000000000002</v>
      </c>
      <c r="J56" s="5">
        <f t="shared" si="2"/>
        <v>144.6501562875691</v>
      </c>
    </row>
    <row r="57" spans="1:10" x14ac:dyDescent="0.25">
      <c r="A57" s="1" t="s">
        <v>144</v>
      </c>
      <c r="B57" s="1" t="s">
        <v>67</v>
      </c>
      <c r="C57" s="3">
        <v>373</v>
      </c>
      <c r="D57" s="3">
        <v>0</v>
      </c>
      <c r="E57" s="3">
        <v>0</v>
      </c>
      <c r="F57" s="3">
        <v>-619</v>
      </c>
      <c r="G57" s="3">
        <f t="shared" si="0"/>
        <v>-246</v>
      </c>
      <c r="H57" s="3">
        <f t="shared" si="1"/>
        <v>-246</v>
      </c>
      <c r="I57" s="4">
        <v>1</v>
      </c>
      <c r="J57" s="5">
        <f t="shared" si="2"/>
        <v>-246</v>
      </c>
    </row>
    <row r="58" spans="1:10" x14ac:dyDescent="0.25">
      <c r="A58" s="1" t="s">
        <v>144</v>
      </c>
      <c r="B58" s="1" t="s">
        <v>68</v>
      </c>
      <c r="C58" s="3">
        <v>1163</v>
      </c>
      <c r="D58" s="3">
        <v>0</v>
      </c>
      <c r="E58" s="3">
        <v>0</v>
      </c>
      <c r="F58" s="3">
        <v>-715</v>
      </c>
      <c r="G58" s="3">
        <f t="shared" si="0"/>
        <v>448</v>
      </c>
      <c r="H58" s="3">
        <f t="shared" si="1"/>
        <v>448</v>
      </c>
      <c r="I58" s="4">
        <v>2</v>
      </c>
      <c r="J58" s="5">
        <f t="shared" si="2"/>
        <v>224</v>
      </c>
    </row>
    <row r="59" spans="1:10" x14ac:dyDescent="0.25">
      <c r="A59" s="1" t="s">
        <v>144</v>
      </c>
      <c r="B59" s="1" t="s">
        <v>69</v>
      </c>
      <c r="C59" s="3">
        <v>0</v>
      </c>
      <c r="D59" s="3">
        <v>40</v>
      </c>
      <c r="E59" s="3">
        <v>0</v>
      </c>
      <c r="F59" s="3">
        <v>0</v>
      </c>
      <c r="G59" s="3">
        <f t="shared" si="0"/>
        <v>40</v>
      </c>
      <c r="H59" s="3">
        <f t="shared" si="1"/>
        <v>40</v>
      </c>
      <c r="I59" s="4">
        <v>0.1</v>
      </c>
      <c r="J59" s="5">
        <f t="shared" si="2"/>
        <v>400</v>
      </c>
    </row>
    <row r="60" spans="1:10" x14ac:dyDescent="0.25">
      <c r="A60" s="1" t="s">
        <v>144</v>
      </c>
      <c r="B60" s="1" t="s">
        <v>70</v>
      </c>
      <c r="C60" s="3">
        <v>536</v>
      </c>
      <c r="D60" s="3">
        <v>0</v>
      </c>
      <c r="E60" s="3">
        <v>0</v>
      </c>
      <c r="F60" s="3">
        <v>-709</v>
      </c>
      <c r="G60" s="3">
        <f t="shared" si="0"/>
        <v>-173</v>
      </c>
      <c r="H60" s="3">
        <f t="shared" si="1"/>
        <v>-173</v>
      </c>
      <c r="I60" s="4">
        <v>1</v>
      </c>
      <c r="J60" s="5">
        <f t="shared" si="2"/>
        <v>-173</v>
      </c>
    </row>
    <row r="61" spans="1:10" x14ac:dyDescent="0.25">
      <c r="A61" s="1" t="s">
        <v>144</v>
      </c>
      <c r="B61" s="1" t="s">
        <v>71</v>
      </c>
      <c r="C61" s="3">
        <v>55</v>
      </c>
      <c r="D61" s="3">
        <v>673</v>
      </c>
      <c r="E61" s="3">
        <v>1234</v>
      </c>
      <c r="F61" s="3">
        <v>-465</v>
      </c>
      <c r="G61" s="3">
        <f t="shared" si="0"/>
        <v>1497</v>
      </c>
      <c r="H61" s="3">
        <f t="shared" si="1"/>
        <v>263</v>
      </c>
      <c r="I61" s="4">
        <v>16.645</v>
      </c>
      <c r="J61" s="5">
        <f t="shared" si="2"/>
        <v>15.800540702913789</v>
      </c>
    </row>
    <row r="62" spans="1:10" x14ac:dyDescent="0.25">
      <c r="A62" s="1" t="s">
        <v>142</v>
      </c>
      <c r="B62" s="1" t="s">
        <v>72</v>
      </c>
      <c r="C62" s="3">
        <v>0</v>
      </c>
      <c r="D62" s="3">
        <v>0</v>
      </c>
      <c r="E62" s="3">
        <v>1789</v>
      </c>
      <c r="F62" s="3">
        <v>0</v>
      </c>
      <c r="G62" s="3">
        <f t="shared" si="0"/>
        <v>1789</v>
      </c>
      <c r="H62" s="3">
        <f t="shared" si="1"/>
        <v>0</v>
      </c>
      <c r="I62" s="4">
        <v>4.4000000000000004</v>
      </c>
      <c r="J62" s="5">
        <f t="shared" si="2"/>
        <v>0</v>
      </c>
    </row>
    <row r="63" spans="1:10" x14ac:dyDescent="0.25">
      <c r="A63" s="1" t="s">
        <v>144</v>
      </c>
      <c r="B63" s="1" t="s">
        <v>73</v>
      </c>
      <c r="C63" s="3">
        <v>0</v>
      </c>
      <c r="D63" s="3">
        <v>437</v>
      </c>
      <c r="E63" s="3">
        <v>3042</v>
      </c>
      <c r="F63" s="3">
        <v>0</v>
      </c>
      <c r="G63" s="3">
        <f t="shared" si="0"/>
        <v>3479</v>
      </c>
      <c r="H63" s="3">
        <f t="shared" si="1"/>
        <v>437</v>
      </c>
      <c r="I63" s="4">
        <v>27.4</v>
      </c>
      <c r="J63" s="5">
        <f t="shared" si="2"/>
        <v>15.948905109489052</v>
      </c>
    </row>
    <row r="64" spans="1:10" x14ac:dyDescent="0.25">
      <c r="A64" s="1" t="s">
        <v>144</v>
      </c>
      <c r="B64" s="1" t="s">
        <v>74</v>
      </c>
      <c r="C64" s="3">
        <v>15502</v>
      </c>
      <c r="D64" s="3">
        <v>35898</v>
      </c>
      <c r="E64" s="3">
        <v>16729</v>
      </c>
      <c r="F64" s="3">
        <v>-53535</v>
      </c>
      <c r="G64" s="3">
        <f t="shared" si="0"/>
        <v>14594</v>
      </c>
      <c r="H64" s="3">
        <f t="shared" si="1"/>
        <v>-2135</v>
      </c>
      <c r="I64" s="4">
        <v>237.48500000000001</v>
      </c>
      <c r="J64" s="5">
        <f t="shared" si="2"/>
        <v>-8.9900414763037659</v>
      </c>
    </row>
    <row r="65" spans="1:10" x14ac:dyDescent="0.25">
      <c r="A65" s="1" t="s">
        <v>144</v>
      </c>
      <c r="B65" s="1" t="s">
        <v>75</v>
      </c>
      <c r="C65" s="3">
        <v>302</v>
      </c>
      <c r="D65" s="3">
        <v>1252</v>
      </c>
      <c r="E65" s="3">
        <v>5057</v>
      </c>
      <c r="F65" s="3">
        <v>-1759</v>
      </c>
      <c r="G65" s="3">
        <f t="shared" si="0"/>
        <v>4852</v>
      </c>
      <c r="H65" s="3">
        <f t="shared" si="1"/>
        <v>-205</v>
      </c>
      <c r="I65" s="4">
        <v>18.2</v>
      </c>
      <c r="J65" s="5">
        <f t="shared" si="2"/>
        <v>-11.263736263736265</v>
      </c>
    </row>
    <row r="66" spans="1:10" x14ac:dyDescent="0.25">
      <c r="A66" s="1" t="s">
        <v>144</v>
      </c>
      <c r="B66" s="1" t="s">
        <v>76</v>
      </c>
      <c r="C66" s="3">
        <v>3874</v>
      </c>
      <c r="D66" s="3">
        <v>570</v>
      </c>
      <c r="E66" s="3">
        <v>1747</v>
      </c>
      <c r="F66" s="3">
        <v>-3629</v>
      </c>
      <c r="G66" s="3">
        <f t="shared" si="0"/>
        <v>2562</v>
      </c>
      <c r="H66" s="3">
        <f t="shared" si="1"/>
        <v>815</v>
      </c>
      <c r="I66" s="4">
        <v>10.95</v>
      </c>
      <c r="J66" s="5">
        <f t="shared" si="2"/>
        <v>74.429223744292244</v>
      </c>
    </row>
    <row r="67" spans="1:10" x14ac:dyDescent="0.25">
      <c r="A67" s="1" t="s">
        <v>144</v>
      </c>
      <c r="B67" s="1" t="s">
        <v>77</v>
      </c>
      <c r="C67" s="3">
        <v>0</v>
      </c>
      <c r="D67" s="3">
        <v>383</v>
      </c>
      <c r="E67" s="3">
        <v>1658</v>
      </c>
      <c r="F67" s="3">
        <v>-1</v>
      </c>
      <c r="G67" s="3">
        <f t="shared" si="0"/>
        <v>2040</v>
      </c>
      <c r="H67" s="3">
        <f t="shared" si="1"/>
        <v>382</v>
      </c>
      <c r="I67" s="4">
        <v>3.1</v>
      </c>
      <c r="J67" s="5">
        <f t="shared" si="2"/>
        <v>123.2258064516129</v>
      </c>
    </row>
    <row r="68" spans="1:10" x14ac:dyDescent="0.25">
      <c r="A68" s="1" t="s">
        <v>144</v>
      </c>
      <c r="B68" s="1" t="s">
        <v>78</v>
      </c>
      <c r="C68" s="3">
        <v>0</v>
      </c>
      <c r="D68" s="3">
        <v>105</v>
      </c>
      <c r="E68" s="3">
        <v>3459</v>
      </c>
      <c r="F68" s="3">
        <v>0</v>
      </c>
      <c r="G68" s="3">
        <f t="shared" si="0"/>
        <v>3564</v>
      </c>
      <c r="H68" s="3">
        <f t="shared" si="1"/>
        <v>105</v>
      </c>
      <c r="I68" s="4">
        <v>7.95</v>
      </c>
      <c r="J68" s="5">
        <f t="shared" si="2"/>
        <v>13.20754716981132</v>
      </c>
    </row>
    <row r="69" spans="1:10" x14ac:dyDescent="0.25">
      <c r="A69" s="1" t="s">
        <v>144</v>
      </c>
      <c r="B69" s="1" t="s">
        <v>79</v>
      </c>
      <c r="C69" s="3">
        <v>0</v>
      </c>
      <c r="D69" s="3">
        <v>7198</v>
      </c>
      <c r="E69" s="3">
        <v>6964</v>
      </c>
      <c r="F69" s="3">
        <v>-5686</v>
      </c>
      <c r="G69" s="3">
        <f t="shared" si="0"/>
        <v>8476</v>
      </c>
      <c r="H69" s="3">
        <f t="shared" si="1"/>
        <v>1512</v>
      </c>
      <c r="I69" s="4">
        <v>26.1</v>
      </c>
      <c r="J69" s="5">
        <f t="shared" si="2"/>
        <v>57.931034482758619</v>
      </c>
    </row>
    <row r="70" spans="1:10" x14ac:dyDescent="0.25">
      <c r="A70" s="1" t="s">
        <v>144</v>
      </c>
      <c r="B70" s="1" t="s">
        <v>80</v>
      </c>
      <c r="C70" s="3">
        <v>24</v>
      </c>
      <c r="D70" s="3">
        <v>60</v>
      </c>
      <c r="E70" s="3">
        <v>147</v>
      </c>
      <c r="F70" s="3">
        <v>0</v>
      </c>
      <c r="G70" s="3">
        <f t="shared" si="0"/>
        <v>231</v>
      </c>
      <c r="H70" s="3">
        <f t="shared" si="1"/>
        <v>84</v>
      </c>
      <c r="I70" s="4">
        <v>0.4</v>
      </c>
      <c r="J70" s="5">
        <f t="shared" si="2"/>
        <v>210</v>
      </c>
    </row>
    <row r="71" spans="1:10" x14ac:dyDescent="0.25">
      <c r="A71" s="1" t="s">
        <v>144</v>
      </c>
      <c r="B71" s="1" t="s">
        <v>81</v>
      </c>
      <c r="C71" s="3">
        <v>8593</v>
      </c>
      <c r="D71" s="3">
        <v>4275</v>
      </c>
      <c r="E71" s="3">
        <v>1047</v>
      </c>
      <c r="F71" s="3">
        <v>-1360</v>
      </c>
      <c r="G71" s="3">
        <f t="shared" ref="G71:G126" si="3">SUM(C71:F71)</f>
        <v>12555</v>
      </c>
      <c r="H71" s="3">
        <f t="shared" ref="H71:H126" si="4">G71-E71</f>
        <v>11508</v>
      </c>
      <c r="I71" s="4">
        <v>45.655000000000001</v>
      </c>
      <c r="J71" s="5">
        <f t="shared" ref="J71:J128" si="5">IFERROR(H71/I71,0)</f>
        <v>252.06439601358011</v>
      </c>
    </row>
    <row r="72" spans="1:10" x14ac:dyDescent="0.25">
      <c r="A72" s="1" t="s">
        <v>212</v>
      </c>
      <c r="B72" s="1" t="s">
        <v>82</v>
      </c>
      <c r="C72" s="3">
        <v>0</v>
      </c>
      <c r="D72" s="3">
        <v>0</v>
      </c>
      <c r="E72" s="3">
        <v>0</v>
      </c>
      <c r="F72" s="3">
        <v>0</v>
      </c>
      <c r="G72" s="3">
        <f t="shared" si="3"/>
        <v>0</v>
      </c>
      <c r="H72" s="3">
        <f t="shared" si="4"/>
        <v>0</v>
      </c>
      <c r="I72" s="4">
        <v>0</v>
      </c>
      <c r="J72" s="5">
        <f t="shared" si="5"/>
        <v>0</v>
      </c>
    </row>
    <row r="73" spans="1:10" x14ac:dyDescent="0.25">
      <c r="A73" s="1" t="s">
        <v>212</v>
      </c>
      <c r="B73" s="1" t="s">
        <v>83</v>
      </c>
      <c r="C73" s="3">
        <v>0</v>
      </c>
      <c r="D73" s="3">
        <v>0</v>
      </c>
      <c r="E73" s="3">
        <v>0</v>
      </c>
      <c r="F73" s="3">
        <v>0</v>
      </c>
      <c r="G73" s="3">
        <f t="shared" si="3"/>
        <v>0</v>
      </c>
      <c r="H73" s="3">
        <f t="shared" si="4"/>
        <v>0</v>
      </c>
      <c r="I73" s="4">
        <v>0</v>
      </c>
      <c r="J73" s="5">
        <f t="shared" si="5"/>
        <v>0</v>
      </c>
    </row>
    <row r="74" spans="1:10" x14ac:dyDescent="0.25">
      <c r="A74" s="1" t="s">
        <v>212</v>
      </c>
      <c r="B74" s="1" t="s">
        <v>84</v>
      </c>
      <c r="C74" s="3">
        <v>0</v>
      </c>
      <c r="D74" s="3">
        <v>0</v>
      </c>
      <c r="E74" s="3">
        <v>0</v>
      </c>
      <c r="F74" s="3">
        <v>0</v>
      </c>
      <c r="G74" s="3">
        <f t="shared" si="3"/>
        <v>0</v>
      </c>
      <c r="H74" s="3">
        <f t="shared" si="4"/>
        <v>0</v>
      </c>
      <c r="I74" s="4">
        <v>0</v>
      </c>
      <c r="J74" s="5">
        <f t="shared" si="5"/>
        <v>0</v>
      </c>
    </row>
    <row r="75" spans="1:10" x14ac:dyDescent="0.25">
      <c r="A75" s="1" t="s">
        <v>144</v>
      </c>
      <c r="B75" s="1" t="s">
        <v>85</v>
      </c>
      <c r="C75" s="3">
        <v>695</v>
      </c>
      <c r="D75" s="3">
        <v>6974</v>
      </c>
      <c r="E75" s="3">
        <v>231</v>
      </c>
      <c r="F75" s="3">
        <v>-2067</v>
      </c>
      <c r="G75" s="3">
        <f t="shared" si="3"/>
        <v>5833</v>
      </c>
      <c r="H75" s="3">
        <f t="shared" si="4"/>
        <v>5602</v>
      </c>
      <c r="I75" s="4">
        <v>58.417500000000004</v>
      </c>
      <c r="J75" s="5">
        <f t="shared" si="5"/>
        <v>95.895921598835955</v>
      </c>
    </row>
    <row r="76" spans="1:10" x14ac:dyDescent="0.25">
      <c r="A76" s="1" t="s">
        <v>142</v>
      </c>
      <c r="B76" s="1" t="s">
        <v>86</v>
      </c>
      <c r="C76" s="3">
        <v>1603</v>
      </c>
      <c r="D76" s="3">
        <v>1707</v>
      </c>
      <c r="E76" s="3">
        <v>129</v>
      </c>
      <c r="F76" s="3">
        <v>-3325</v>
      </c>
      <c r="G76" s="3">
        <f t="shared" si="3"/>
        <v>114</v>
      </c>
      <c r="H76" s="3">
        <f t="shared" si="4"/>
        <v>-15</v>
      </c>
      <c r="I76" s="4">
        <v>18.342499999999998</v>
      </c>
      <c r="J76" s="5">
        <f t="shared" si="5"/>
        <v>-0.81777293171596033</v>
      </c>
    </row>
    <row r="77" spans="1:10" x14ac:dyDescent="0.25">
      <c r="A77" s="1" t="s">
        <v>143</v>
      </c>
      <c r="B77" s="1" t="s">
        <v>87</v>
      </c>
      <c r="C77" s="3">
        <v>0</v>
      </c>
      <c r="D77" s="3">
        <v>696</v>
      </c>
      <c r="E77" s="3">
        <v>0</v>
      </c>
      <c r="F77" s="3">
        <v>-102</v>
      </c>
      <c r="G77" s="3">
        <f t="shared" si="3"/>
        <v>594</v>
      </c>
      <c r="H77" s="3">
        <f t="shared" si="4"/>
        <v>594</v>
      </c>
      <c r="I77" s="4">
        <v>2.1</v>
      </c>
      <c r="J77" s="5">
        <f t="shared" si="5"/>
        <v>282.85714285714283</v>
      </c>
    </row>
    <row r="78" spans="1:10" x14ac:dyDescent="0.25">
      <c r="A78" s="1" t="s">
        <v>141</v>
      </c>
      <c r="B78" s="1" t="s">
        <v>88</v>
      </c>
      <c r="C78" s="3">
        <v>0</v>
      </c>
      <c r="D78" s="3">
        <v>9066</v>
      </c>
      <c r="E78" s="3">
        <v>379</v>
      </c>
      <c r="F78" s="3">
        <v>-1364</v>
      </c>
      <c r="G78" s="3">
        <f t="shared" si="3"/>
        <v>8081</v>
      </c>
      <c r="H78" s="3">
        <f t="shared" si="4"/>
        <v>7702</v>
      </c>
      <c r="I78" s="4">
        <v>35.075000000000003</v>
      </c>
      <c r="J78" s="5">
        <f t="shared" si="5"/>
        <v>219.58660014255165</v>
      </c>
    </row>
    <row r="79" spans="1:10" x14ac:dyDescent="0.25">
      <c r="A79" s="1" t="s">
        <v>141</v>
      </c>
      <c r="B79" s="1" t="s">
        <v>89</v>
      </c>
      <c r="C79" s="3">
        <v>0</v>
      </c>
      <c r="D79" s="3">
        <v>302</v>
      </c>
      <c r="E79" s="3">
        <v>0</v>
      </c>
      <c r="F79" s="3">
        <v>0</v>
      </c>
      <c r="G79" s="3">
        <f t="shared" si="3"/>
        <v>302</v>
      </c>
      <c r="H79" s="3">
        <f t="shared" si="4"/>
        <v>302</v>
      </c>
      <c r="I79" s="4">
        <v>2.4</v>
      </c>
      <c r="J79" s="5">
        <f t="shared" si="5"/>
        <v>125.83333333333334</v>
      </c>
    </row>
    <row r="80" spans="1:10" x14ac:dyDescent="0.25">
      <c r="A80" s="1" t="s">
        <v>142</v>
      </c>
      <c r="B80" s="1" t="s">
        <v>90</v>
      </c>
      <c r="C80" s="3">
        <v>3983</v>
      </c>
      <c r="D80" s="3">
        <v>9274</v>
      </c>
      <c r="E80" s="3">
        <v>1239</v>
      </c>
      <c r="F80" s="3">
        <v>-2448</v>
      </c>
      <c r="G80" s="3">
        <f t="shared" si="3"/>
        <v>12048</v>
      </c>
      <c r="H80" s="3">
        <f t="shared" si="4"/>
        <v>10809</v>
      </c>
      <c r="I80" s="4">
        <v>52.300000000000004</v>
      </c>
      <c r="J80" s="5">
        <f t="shared" si="5"/>
        <v>206.67304015296367</v>
      </c>
    </row>
    <row r="81" spans="1:10" x14ac:dyDescent="0.25">
      <c r="A81" s="1" t="s">
        <v>143</v>
      </c>
      <c r="B81" s="1" t="s">
        <v>91</v>
      </c>
      <c r="C81" s="3">
        <v>5419</v>
      </c>
      <c r="D81" s="3">
        <v>1839</v>
      </c>
      <c r="E81" s="3">
        <v>1073</v>
      </c>
      <c r="F81" s="3">
        <v>-5009</v>
      </c>
      <c r="G81" s="3">
        <f t="shared" si="3"/>
        <v>3322</v>
      </c>
      <c r="H81" s="3">
        <f t="shared" si="4"/>
        <v>2249</v>
      </c>
      <c r="I81" s="4">
        <v>46.2</v>
      </c>
      <c r="J81" s="5">
        <f t="shared" si="5"/>
        <v>48.679653679653676</v>
      </c>
    </row>
    <row r="82" spans="1:10" x14ac:dyDescent="0.25">
      <c r="A82" s="1" t="s">
        <v>141</v>
      </c>
      <c r="B82" s="1" t="s">
        <v>92</v>
      </c>
      <c r="C82" s="3">
        <v>6874</v>
      </c>
      <c r="D82" s="3">
        <v>16859</v>
      </c>
      <c r="E82" s="3">
        <v>4844</v>
      </c>
      <c r="F82" s="3">
        <v>-6736</v>
      </c>
      <c r="G82" s="3">
        <f t="shared" si="3"/>
        <v>21841</v>
      </c>
      <c r="H82" s="3">
        <f t="shared" si="4"/>
        <v>16997</v>
      </c>
      <c r="I82" s="4">
        <v>128.60000000000002</v>
      </c>
      <c r="J82" s="5">
        <f t="shared" si="5"/>
        <v>132.16951788491443</v>
      </c>
    </row>
    <row r="83" spans="1:10" x14ac:dyDescent="0.25">
      <c r="A83" s="1" t="s">
        <v>142</v>
      </c>
      <c r="B83" s="1" t="s">
        <v>93</v>
      </c>
      <c r="C83" s="3">
        <v>5286</v>
      </c>
      <c r="D83" s="3">
        <v>1852</v>
      </c>
      <c r="E83" s="3">
        <v>2446</v>
      </c>
      <c r="F83" s="3">
        <v>-1123</v>
      </c>
      <c r="G83" s="3">
        <f t="shared" si="3"/>
        <v>8461</v>
      </c>
      <c r="H83" s="3">
        <f t="shared" si="4"/>
        <v>6015</v>
      </c>
      <c r="I83" s="4">
        <v>32.612500000000004</v>
      </c>
      <c r="J83" s="5">
        <f t="shared" si="5"/>
        <v>184.43848217707932</v>
      </c>
    </row>
    <row r="84" spans="1:10" x14ac:dyDescent="0.25">
      <c r="A84" s="1" t="s">
        <v>143</v>
      </c>
      <c r="B84" s="1" t="s">
        <v>94</v>
      </c>
      <c r="C84" s="3">
        <v>1528</v>
      </c>
      <c r="D84" s="3">
        <v>0</v>
      </c>
      <c r="E84" s="3">
        <v>0</v>
      </c>
      <c r="F84" s="3">
        <v>0</v>
      </c>
      <c r="G84" s="3">
        <f t="shared" si="3"/>
        <v>1528</v>
      </c>
      <c r="H84" s="3">
        <f t="shared" si="4"/>
        <v>1528</v>
      </c>
      <c r="I84" s="4">
        <v>7</v>
      </c>
      <c r="J84" s="5">
        <f t="shared" si="5"/>
        <v>218.28571428571428</v>
      </c>
    </row>
    <row r="85" spans="1:10" x14ac:dyDescent="0.25">
      <c r="A85" s="1" t="s">
        <v>142</v>
      </c>
      <c r="B85" s="1" t="s">
        <v>95</v>
      </c>
      <c r="C85" s="3">
        <v>4365</v>
      </c>
      <c r="D85" s="3">
        <v>2148</v>
      </c>
      <c r="E85" s="3">
        <v>80</v>
      </c>
      <c r="F85" s="3">
        <v>-4269</v>
      </c>
      <c r="G85" s="3">
        <f t="shared" si="3"/>
        <v>2324</v>
      </c>
      <c r="H85" s="3">
        <f t="shared" si="4"/>
        <v>2244</v>
      </c>
      <c r="I85" s="4">
        <v>34</v>
      </c>
      <c r="J85" s="5">
        <f t="shared" si="5"/>
        <v>66</v>
      </c>
    </row>
    <row r="86" spans="1:10" x14ac:dyDescent="0.25">
      <c r="A86" s="1" t="s">
        <v>142</v>
      </c>
      <c r="B86" s="1" t="s">
        <v>96</v>
      </c>
      <c r="C86" s="3">
        <v>0</v>
      </c>
      <c r="D86" s="3">
        <v>750</v>
      </c>
      <c r="E86" s="3">
        <v>0</v>
      </c>
      <c r="F86" s="3">
        <v>-77</v>
      </c>
      <c r="G86" s="3">
        <f t="shared" si="3"/>
        <v>673</v>
      </c>
      <c r="H86" s="3">
        <f t="shared" si="4"/>
        <v>673</v>
      </c>
      <c r="I86" s="4">
        <v>8.65</v>
      </c>
      <c r="J86" s="5">
        <f t="shared" si="5"/>
        <v>77.803468208092482</v>
      </c>
    </row>
    <row r="87" spans="1:10" x14ac:dyDescent="0.25">
      <c r="A87" s="1" t="s">
        <v>142</v>
      </c>
      <c r="B87" s="1" t="s">
        <v>97</v>
      </c>
      <c r="C87" s="3">
        <v>762</v>
      </c>
      <c r="D87" s="3">
        <v>1501</v>
      </c>
      <c r="E87" s="3">
        <v>0</v>
      </c>
      <c r="F87" s="3">
        <v>-391</v>
      </c>
      <c r="G87" s="3">
        <f t="shared" si="3"/>
        <v>1872</v>
      </c>
      <c r="H87" s="3">
        <f t="shared" si="4"/>
        <v>1872</v>
      </c>
      <c r="I87" s="4">
        <v>9.4</v>
      </c>
      <c r="J87" s="5">
        <f t="shared" si="5"/>
        <v>199.14893617021275</v>
      </c>
    </row>
    <row r="88" spans="1:10" x14ac:dyDescent="0.25">
      <c r="A88" s="1" t="s">
        <v>142</v>
      </c>
      <c r="B88" s="1" t="s">
        <v>98</v>
      </c>
      <c r="C88" s="3">
        <v>55</v>
      </c>
      <c r="D88" s="3">
        <v>0</v>
      </c>
      <c r="E88" s="3">
        <v>4753</v>
      </c>
      <c r="F88" s="3">
        <v>0</v>
      </c>
      <c r="G88" s="3">
        <f t="shared" si="3"/>
        <v>4808</v>
      </c>
      <c r="H88" s="3">
        <f t="shared" si="4"/>
        <v>55</v>
      </c>
      <c r="I88" s="4">
        <v>28.5</v>
      </c>
      <c r="J88" s="5">
        <f t="shared" si="5"/>
        <v>1.9298245614035088</v>
      </c>
    </row>
    <row r="89" spans="1:10" x14ac:dyDescent="0.25">
      <c r="A89" s="1" t="s">
        <v>142</v>
      </c>
      <c r="B89" s="1" t="s">
        <v>99</v>
      </c>
      <c r="C89" s="3">
        <v>1029</v>
      </c>
      <c r="D89" s="3">
        <v>857</v>
      </c>
      <c r="E89" s="3">
        <v>0</v>
      </c>
      <c r="F89" s="3">
        <v>-181</v>
      </c>
      <c r="G89" s="3">
        <f t="shared" si="3"/>
        <v>1705</v>
      </c>
      <c r="H89" s="3">
        <f t="shared" si="4"/>
        <v>1705</v>
      </c>
      <c r="I89" s="4">
        <v>5.7</v>
      </c>
      <c r="J89" s="5">
        <f t="shared" si="5"/>
        <v>299.12280701754383</v>
      </c>
    </row>
    <row r="90" spans="1:10" x14ac:dyDescent="0.25">
      <c r="A90" s="1" t="s">
        <v>142</v>
      </c>
      <c r="B90" s="1" t="s">
        <v>100</v>
      </c>
      <c r="C90" s="3">
        <v>0</v>
      </c>
      <c r="D90" s="3">
        <v>0</v>
      </c>
      <c r="E90" s="3">
        <v>3478</v>
      </c>
      <c r="F90" s="3">
        <v>0</v>
      </c>
      <c r="G90" s="3">
        <f t="shared" si="3"/>
        <v>3478</v>
      </c>
      <c r="H90" s="3">
        <f t="shared" si="4"/>
        <v>0</v>
      </c>
      <c r="I90" s="4">
        <v>14.500000000000002</v>
      </c>
      <c r="J90" s="5">
        <f t="shared" si="5"/>
        <v>0</v>
      </c>
    </row>
    <row r="91" spans="1:10" x14ac:dyDescent="0.25">
      <c r="A91" s="1" t="s">
        <v>142</v>
      </c>
      <c r="B91" s="1" t="s">
        <v>101</v>
      </c>
      <c r="C91" s="3">
        <v>9658</v>
      </c>
      <c r="D91" s="3">
        <v>20055</v>
      </c>
      <c r="E91" s="3">
        <v>7612</v>
      </c>
      <c r="F91" s="3">
        <v>-5229</v>
      </c>
      <c r="G91" s="3">
        <f t="shared" si="3"/>
        <v>32096</v>
      </c>
      <c r="H91" s="3">
        <f t="shared" si="4"/>
        <v>24484</v>
      </c>
      <c r="I91" s="4">
        <v>195.4</v>
      </c>
      <c r="J91" s="5">
        <f t="shared" si="5"/>
        <v>125.30194472876151</v>
      </c>
    </row>
    <row r="92" spans="1:10" x14ac:dyDescent="0.25">
      <c r="A92" s="1" t="s">
        <v>142</v>
      </c>
      <c r="B92" s="1" t="s">
        <v>102</v>
      </c>
      <c r="C92" s="3">
        <v>0</v>
      </c>
      <c r="D92" s="3">
        <v>1934</v>
      </c>
      <c r="E92" s="3">
        <v>2491</v>
      </c>
      <c r="F92" s="3">
        <v>0</v>
      </c>
      <c r="G92" s="3">
        <f t="shared" si="3"/>
        <v>4425</v>
      </c>
      <c r="H92" s="3">
        <f t="shared" si="4"/>
        <v>1934</v>
      </c>
      <c r="I92" s="4">
        <v>7</v>
      </c>
      <c r="J92" s="5">
        <f t="shared" si="5"/>
        <v>276.28571428571428</v>
      </c>
    </row>
    <row r="93" spans="1:10" x14ac:dyDescent="0.25">
      <c r="A93" s="1" t="s">
        <v>142</v>
      </c>
      <c r="B93" s="1" t="s">
        <v>103</v>
      </c>
      <c r="C93" s="3">
        <v>2543</v>
      </c>
      <c r="D93" s="3">
        <v>212</v>
      </c>
      <c r="E93" s="3">
        <v>79</v>
      </c>
      <c r="F93" s="3">
        <v>-1057</v>
      </c>
      <c r="G93" s="3">
        <f t="shared" si="3"/>
        <v>1777</v>
      </c>
      <c r="H93" s="3">
        <f t="shared" si="4"/>
        <v>1698</v>
      </c>
      <c r="I93" s="4">
        <v>15.5</v>
      </c>
      <c r="J93" s="5">
        <f t="shared" si="5"/>
        <v>109.54838709677419</v>
      </c>
    </row>
    <row r="94" spans="1:10" x14ac:dyDescent="0.25">
      <c r="A94" s="1" t="s">
        <v>142</v>
      </c>
      <c r="B94" s="1" t="s">
        <v>104</v>
      </c>
      <c r="C94" s="3">
        <v>3277</v>
      </c>
      <c r="D94" s="3">
        <v>19156</v>
      </c>
      <c r="E94" s="3">
        <v>111</v>
      </c>
      <c r="F94" s="3">
        <v>-16434</v>
      </c>
      <c r="G94" s="3">
        <f t="shared" si="3"/>
        <v>6110</v>
      </c>
      <c r="H94" s="3">
        <f t="shared" si="4"/>
        <v>5999</v>
      </c>
      <c r="I94" s="4">
        <v>73.600000000000009</v>
      </c>
      <c r="J94" s="5">
        <f t="shared" si="5"/>
        <v>81.508152173913032</v>
      </c>
    </row>
    <row r="95" spans="1:10" x14ac:dyDescent="0.25">
      <c r="A95" s="1" t="s">
        <v>142</v>
      </c>
      <c r="B95" s="1" t="s">
        <v>105</v>
      </c>
      <c r="C95" s="3">
        <v>3954</v>
      </c>
      <c r="D95" s="3">
        <v>104</v>
      </c>
      <c r="E95" s="3">
        <v>245</v>
      </c>
      <c r="F95" s="3">
        <v>-2246</v>
      </c>
      <c r="G95" s="3">
        <f t="shared" si="3"/>
        <v>2057</v>
      </c>
      <c r="H95" s="3">
        <f t="shared" si="4"/>
        <v>1812</v>
      </c>
      <c r="I95" s="4">
        <v>17</v>
      </c>
      <c r="J95" s="5">
        <f t="shared" si="5"/>
        <v>106.58823529411765</v>
      </c>
    </row>
    <row r="96" spans="1:10" x14ac:dyDescent="0.25">
      <c r="A96" s="1" t="s">
        <v>142</v>
      </c>
      <c r="B96" s="1" t="s">
        <v>106</v>
      </c>
      <c r="C96" s="3">
        <v>994</v>
      </c>
      <c r="D96" s="3">
        <v>9953</v>
      </c>
      <c r="E96" s="3">
        <v>88</v>
      </c>
      <c r="F96" s="3">
        <v>-6029</v>
      </c>
      <c r="G96" s="3">
        <f t="shared" si="3"/>
        <v>5006</v>
      </c>
      <c r="H96" s="3">
        <f t="shared" si="4"/>
        <v>4918</v>
      </c>
      <c r="I96" s="4">
        <v>20.149999999999999</v>
      </c>
      <c r="J96" s="5">
        <f t="shared" si="5"/>
        <v>244.06947890818861</v>
      </c>
    </row>
    <row r="97" spans="1:10" x14ac:dyDescent="0.25">
      <c r="A97" s="1" t="s">
        <v>141</v>
      </c>
      <c r="B97" s="1" t="s">
        <v>107</v>
      </c>
      <c r="C97" s="3">
        <v>12056</v>
      </c>
      <c r="D97" s="3">
        <v>36582</v>
      </c>
      <c r="E97" s="3">
        <v>9473</v>
      </c>
      <c r="F97" s="3">
        <v>-11486</v>
      </c>
      <c r="G97" s="3">
        <f t="shared" si="3"/>
        <v>46625</v>
      </c>
      <c r="H97" s="3">
        <f t="shared" si="4"/>
        <v>37152</v>
      </c>
      <c r="I97" s="4">
        <v>139.80000000000001</v>
      </c>
      <c r="J97" s="5">
        <f t="shared" si="5"/>
        <v>265.75107296137338</v>
      </c>
    </row>
    <row r="98" spans="1:10" x14ac:dyDescent="0.25">
      <c r="A98" s="1" t="s">
        <v>141</v>
      </c>
      <c r="B98" s="1" t="s">
        <v>108</v>
      </c>
      <c r="C98" s="3">
        <v>2842</v>
      </c>
      <c r="D98" s="3">
        <v>4213</v>
      </c>
      <c r="E98" s="3">
        <v>1299</v>
      </c>
      <c r="F98" s="3">
        <v>-1479</v>
      </c>
      <c r="G98" s="3">
        <f t="shared" si="3"/>
        <v>6875</v>
      </c>
      <c r="H98" s="3">
        <f t="shared" si="4"/>
        <v>5576</v>
      </c>
      <c r="I98" s="4">
        <v>33.35</v>
      </c>
      <c r="J98" s="5">
        <f t="shared" si="5"/>
        <v>167.19640179910044</v>
      </c>
    </row>
    <row r="99" spans="1:10" x14ac:dyDescent="0.25">
      <c r="A99" s="1" t="s">
        <v>141</v>
      </c>
      <c r="B99" s="1" t="s">
        <v>109</v>
      </c>
      <c r="C99" s="3">
        <v>0</v>
      </c>
      <c r="D99" s="3">
        <v>593</v>
      </c>
      <c r="E99" s="3">
        <v>52</v>
      </c>
      <c r="F99" s="3">
        <v>0</v>
      </c>
      <c r="G99" s="3">
        <f t="shared" si="3"/>
        <v>645</v>
      </c>
      <c r="H99" s="3">
        <f t="shared" si="4"/>
        <v>593</v>
      </c>
      <c r="I99" s="4">
        <v>0.64250000000000007</v>
      </c>
      <c r="J99" s="5">
        <f t="shared" si="5"/>
        <v>922.95719844357961</v>
      </c>
    </row>
    <row r="100" spans="1:10" x14ac:dyDescent="0.25">
      <c r="A100" s="1" t="s">
        <v>141</v>
      </c>
      <c r="B100" s="1" t="s">
        <v>110</v>
      </c>
      <c r="C100" s="3">
        <v>0</v>
      </c>
      <c r="D100" s="3">
        <v>684</v>
      </c>
      <c r="E100" s="3">
        <v>1242</v>
      </c>
      <c r="F100" s="3">
        <v>0</v>
      </c>
      <c r="G100" s="3">
        <f t="shared" si="3"/>
        <v>1926</v>
      </c>
      <c r="H100" s="3">
        <f t="shared" si="4"/>
        <v>684</v>
      </c>
      <c r="I100" s="4">
        <v>4.7</v>
      </c>
      <c r="J100" s="5">
        <f t="shared" si="5"/>
        <v>145.53191489361703</v>
      </c>
    </row>
    <row r="101" spans="1:10" x14ac:dyDescent="0.25">
      <c r="A101" s="1" t="s">
        <v>142</v>
      </c>
      <c r="B101" s="1" t="s">
        <v>111</v>
      </c>
      <c r="C101" s="3">
        <v>170</v>
      </c>
      <c r="D101" s="3">
        <v>466</v>
      </c>
      <c r="E101" s="3">
        <v>1105</v>
      </c>
      <c r="F101" s="3">
        <v>-190</v>
      </c>
      <c r="G101" s="3">
        <f t="shared" si="3"/>
        <v>1551</v>
      </c>
      <c r="H101" s="3">
        <f t="shared" si="4"/>
        <v>446</v>
      </c>
      <c r="I101" s="4">
        <v>7.1</v>
      </c>
      <c r="J101" s="5">
        <f t="shared" si="5"/>
        <v>62.816901408450704</v>
      </c>
    </row>
    <row r="102" spans="1:10" x14ac:dyDescent="0.25">
      <c r="A102" s="1" t="s">
        <v>142</v>
      </c>
      <c r="B102" s="1" t="s">
        <v>112</v>
      </c>
      <c r="C102" s="3">
        <v>20</v>
      </c>
      <c r="D102" s="3">
        <v>7</v>
      </c>
      <c r="E102" s="3">
        <v>1727</v>
      </c>
      <c r="F102" s="3">
        <v>0</v>
      </c>
      <c r="G102" s="3">
        <f t="shared" si="3"/>
        <v>1754</v>
      </c>
      <c r="H102" s="3">
        <f t="shared" si="4"/>
        <v>27</v>
      </c>
      <c r="I102" s="4">
        <v>2.6</v>
      </c>
      <c r="J102" s="5">
        <f t="shared" si="5"/>
        <v>10.384615384615385</v>
      </c>
    </row>
    <row r="103" spans="1:10" x14ac:dyDescent="0.25">
      <c r="A103" s="1" t="s">
        <v>144</v>
      </c>
      <c r="B103" s="1" t="s">
        <v>113</v>
      </c>
      <c r="C103" s="3">
        <v>2869</v>
      </c>
      <c r="D103" s="3">
        <v>1263</v>
      </c>
      <c r="E103" s="3">
        <v>2771</v>
      </c>
      <c r="F103" s="3">
        <v>-2334</v>
      </c>
      <c r="G103" s="3">
        <f t="shared" si="3"/>
        <v>4569</v>
      </c>
      <c r="H103" s="3">
        <f t="shared" si="4"/>
        <v>1798</v>
      </c>
      <c r="I103" s="4">
        <v>17.2</v>
      </c>
      <c r="J103" s="5">
        <f t="shared" si="5"/>
        <v>104.53488372093024</v>
      </c>
    </row>
    <row r="104" spans="1:10" x14ac:dyDescent="0.25">
      <c r="A104" s="1" t="s">
        <v>144</v>
      </c>
      <c r="B104" s="1" t="s">
        <v>114</v>
      </c>
      <c r="C104" s="3">
        <v>-227</v>
      </c>
      <c r="D104" s="3">
        <v>5282</v>
      </c>
      <c r="E104" s="3">
        <v>3717</v>
      </c>
      <c r="F104" s="3">
        <v>-4185</v>
      </c>
      <c r="G104" s="3">
        <f t="shared" si="3"/>
        <v>4587</v>
      </c>
      <c r="H104" s="3">
        <f t="shared" si="4"/>
        <v>870</v>
      </c>
      <c r="I104" s="4">
        <v>22.3</v>
      </c>
      <c r="J104" s="5">
        <f t="shared" si="5"/>
        <v>39.013452914798208</v>
      </c>
    </row>
    <row r="105" spans="1:10" x14ac:dyDescent="0.25">
      <c r="A105" s="1" t="s">
        <v>144</v>
      </c>
      <c r="B105" s="1" t="s">
        <v>115</v>
      </c>
      <c r="C105" s="3">
        <v>11620</v>
      </c>
      <c r="D105" s="3">
        <v>9293</v>
      </c>
      <c r="E105" s="3">
        <v>1151</v>
      </c>
      <c r="F105" s="3">
        <v>-5907</v>
      </c>
      <c r="G105" s="3">
        <f t="shared" si="3"/>
        <v>16157</v>
      </c>
      <c r="H105" s="3">
        <f t="shared" si="4"/>
        <v>15006</v>
      </c>
      <c r="I105" s="4">
        <v>62.800000000000004</v>
      </c>
      <c r="J105" s="5">
        <f t="shared" si="5"/>
        <v>238.94904458598725</v>
      </c>
    </row>
    <row r="106" spans="1:10" x14ac:dyDescent="0.25">
      <c r="A106" s="1" t="s">
        <v>144</v>
      </c>
      <c r="B106" s="1" t="s">
        <v>116</v>
      </c>
      <c r="C106" s="3">
        <v>1776</v>
      </c>
      <c r="D106" s="3">
        <v>918</v>
      </c>
      <c r="E106" s="3">
        <v>7654</v>
      </c>
      <c r="F106" s="3">
        <v>-2433</v>
      </c>
      <c r="G106" s="3">
        <f t="shared" si="3"/>
        <v>7915</v>
      </c>
      <c r="H106" s="3">
        <f t="shared" si="4"/>
        <v>261</v>
      </c>
      <c r="I106" s="4">
        <v>86.265000000000001</v>
      </c>
      <c r="J106" s="5">
        <f t="shared" si="5"/>
        <v>3.0255607720396451</v>
      </c>
    </row>
    <row r="107" spans="1:10" x14ac:dyDescent="0.25">
      <c r="A107" s="1" t="s">
        <v>144</v>
      </c>
      <c r="B107" s="1" t="s">
        <v>117</v>
      </c>
      <c r="C107" s="3">
        <v>0</v>
      </c>
      <c r="D107" s="3">
        <v>0</v>
      </c>
      <c r="E107" s="3">
        <v>5012</v>
      </c>
      <c r="F107" s="3">
        <v>0</v>
      </c>
      <c r="G107" s="3">
        <f t="shared" si="3"/>
        <v>5012</v>
      </c>
      <c r="H107" s="3">
        <f t="shared" si="4"/>
        <v>0</v>
      </c>
      <c r="I107" s="4">
        <v>14.799999999999999</v>
      </c>
      <c r="J107" s="5">
        <f t="shared" si="5"/>
        <v>0</v>
      </c>
    </row>
    <row r="108" spans="1:10" x14ac:dyDescent="0.25">
      <c r="A108" s="1" t="s">
        <v>144</v>
      </c>
      <c r="B108" s="1" t="s">
        <v>118</v>
      </c>
      <c r="C108" s="3">
        <v>0</v>
      </c>
      <c r="D108" s="3">
        <v>0</v>
      </c>
      <c r="E108" s="3">
        <v>539</v>
      </c>
      <c r="F108" s="3">
        <v>0</v>
      </c>
      <c r="G108" s="3">
        <f t="shared" si="3"/>
        <v>539</v>
      </c>
      <c r="H108" s="3">
        <f t="shared" si="4"/>
        <v>0</v>
      </c>
      <c r="I108" s="4">
        <v>1.9</v>
      </c>
      <c r="J108" s="5">
        <f t="shared" si="5"/>
        <v>0</v>
      </c>
    </row>
    <row r="109" spans="1:10" x14ac:dyDescent="0.25">
      <c r="A109" s="1" t="s">
        <v>144</v>
      </c>
      <c r="B109" s="1" t="s">
        <v>119</v>
      </c>
      <c r="C109" s="3">
        <v>37292</v>
      </c>
      <c r="D109" s="3">
        <v>26347</v>
      </c>
      <c r="E109" s="3">
        <v>6511</v>
      </c>
      <c r="F109" s="3">
        <v>-17441</v>
      </c>
      <c r="G109" s="3">
        <f t="shared" si="3"/>
        <v>52709</v>
      </c>
      <c r="H109" s="3">
        <f t="shared" si="4"/>
        <v>46198</v>
      </c>
      <c r="I109" s="4">
        <v>299.31499999999994</v>
      </c>
      <c r="J109" s="5">
        <f t="shared" si="5"/>
        <v>154.34575614319365</v>
      </c>
    </row>
    <row r="110" spans="1:10" x14ac:dyDescent="0.25">
      <c r="A110" s="1" t="s">
        <v>144</v>
      </c>
      <c r="B110" s="1" t="s">
        <v>120</v>
      </c>
      <c r="C110" s="3">
        <v>7528</v>
      </c>
      <c r="D110" s="3">
        <v>14601</v>
      </c>
      <c r="E110" s="3">
        <v>8408</v>
      </c>
      <c r="F110" s="3">
        <v>-7135</v>
      </c>
      <c r="G110" s="3">
        <f t="shared" si="3"/>
        <v>23402</v>
      </c>
      <c r="H110" s="3">
        <f t="shared" si="4"/>
        <v>14994</v>
      </c>
      <c r="I110" s="4">
        <v>85.710000000000008</v>
      </c>
      <c r="J110" s="5">
        <f t="shared" si="5"/>
        <v>174.93874693734685</v>
      </c>
    </row>
    <row r="111" spans="1:10" x14ac:dyDescent="0.25">
      <c r="A111" s="1" t="s">
        <v>144</v>
      </c>
      <c r="B111" s="1" t="s">
        <v>121</v>
      </c>
      <c r="C111" s="3">
        <v>1352</v>
      </c>
      <c r="D111" s="3">
        <v>2268</v>
      </c>
      <c r="E111" s="3">
        <v>1108</v>
      </c>
      <c r="F111" s="3">
        <v>-674</v>
      </c>
      <c r="G111" s="3">
        <f t="shared" si="3"/>
        <v>4054</v>
      </c>
      <c r="H111" s="3">
        <f t="shared" si="4"/>
        <v>2946</v>
      </c>
      <c r="I111" s="4">
        <v>9.0824999999999996</v>
      </c>
      <c r="J111" s="5">
        <f t="shared" si="5"/>
        <v>324.36003303055327</v>
      </c>
    </row>
    <row r="112" spans="1:10" x14ac:dyDescent="0.25">
      <c r="A112" s="1" t="s">
        <v>144</v>
      </c>
      <c r="B112" s="1" t="s">
        <v>122</v>
      </c>
      <c r="C112" s="3">
        <v>0</v>
      </c>
      <c r="D112" s="3">
        <v>25</v>
      </c>
      <c r="E112" s="3">
        <v>640</v>
      </c>
      <c r="F112" s="3">
        <v>0</v>
      </c>
      <c r="G112" s="3">
        <f t="shared" si="3"/>
        <v>665</v>
      </c>
      <c r="H112" s="3">
        <f t="shared" si="4"/>
        <v>25</v>
      </c>
      <c r="I112" s="4">
        <v>10.7</v>
      </c>
      <c r="J112" s="5">
        <f t="shared" si="5"/>
        <v>2.3364485981308412</v>
      </c>
    </row>
    <row r="113" spans="1:10" x14ac:dyDescent="0.25">
      <c r="A113" s="1" t="s">
        <v>144</v>
      </c>
      <c r="B113" s="1" t="s">
        <v>123</v>
      </c>
      <c r="C113" s="3">
        <v>0</v>
      </c>
      <c r="D113" s="3">
        <v>2890</v>
      </c>
      <c r="E113" s="3">
        <v>126</v>
      </c>
      <c r="F113" s="3">
        <v>0</v>
      </c>
      <c r="G113" s="3">
        <f t="shared" si="3"/>
        <v>3016</v>
      </c>
      <c r="H113" s="3">
        <f t="shared" si="4"/>
        <v>2890</v>
      </c>
      <c r="I113" s="4">
        <v>23.5625</v>
      </c>
      <c r="J113" s="5">
        <f t="shared" si="5"/>
        <v>122.65251989389921</v>
      </c>
    </row>
    <row r="114" spans="1:10" x14ac:dyDescent="0.25">
      <c r="A114" s="1" t="s">
        <v>144</v>
      </c>
      <c r="B114" s="1" t="s">
        <v>124</v>
      </c>
      <c r="C114" s="3">
        <v>1015</v>
      </c>
      <c r="D114" s="3">
        <v>1491</v>
      </c>
      <c r="E114" s="3">
        <v>875</v>
      </c>
      <c r="F114" s="3">
        <v>-939</v>
      </c>
      <c r="G114" s="3">
        <f t="shared" si="3"/>
        <v>2442</v>
      </c>
      <c r="H114" s="3">
        <f t="shared" si="4"/>
        <v>1567</v>
      </c>
      <c r="I114" s="4">
        <v>12.497499999999999</v>
      </c>
      <c r="J114" s="5">
        <f t="shared" si="5"/>
        <v>125.3850770154031</v>
      </c>
    </row>
    <row r="115" spans="1:10" x14ac:dyDescent="0.25">
      <c r="A115" s="1" t="s">
        <v>144</v>
      </c>
      <c r="B115" s="1" t="s">
        <v>125</v>
      </c>
      <c r="C115" s="3">
        <v>0</v>
      </c>
      <c r="D115" s="3">
        <v>391</v>
      </c>
      <c r="E115" s="3">
        <v>0</v>
      </c>
      <c r="F115" s="3">
        <v>0</v>
      </c>
      <c r="G115" s="3">
        <f t="shared" si="3"/>
        <v>391</v>
      </c>
      <c r="H115" s="3">
        <f t="shared" si="4"/>
        <v>391</v>
      </c>
      <c r="I115" s="4">
        <v>9.5000000000000001E-2</v>
      </c>
      <c r="J115" s="5">
        <f t="shared" si="5"/>
        <v>4115.7894736842109</v>
      </c>
    </row>
    <row r="116" spans="1:10" x14ac:dyDescent="0.25">
      <c r="A116" s="1" t="s">
        <v>144</v>
      </c>
      <c r="B116" s="1" t="s">
        <v>126</v>
      </c>
      <c r="C116" s="3">
        <v>2687</v>
      </c>
      <c r="D116" s="3">
        <v>5392</v>
      </c>
      <c r="E116" s="3">
        <v>863</v>
      </c>
      <c r="F116" s="3">
        <v>-1393</v>
      </c>
      <c r="G116" s="3">
        <f t="shared" si="3"/>
        <v>7549</v>
      </c>
      <c r="H116" s="3">
        <f t="shared" si="4"/>
        <v>6686</v>
      </c>
      <c r="I116" s="4">
        <v>41.367499999999993</v>
      </c>
      <c r="J116" s="5">
        <f t="shared" si="5"/>
        <v>161.62446364899984</v>
      </c>
    </row>
    <row r="117" spans="1:10" x14ac:dyDescent="0.25">
      <c r="A117" s="1" t="s">
        <v>144</v>
      </c>
      <c r="B117" s="1" t="s">
        <v>127</v>
      </c>
      <c r="C117" s="3">
        <v>2118</v>
      </c>
      <c r="D117" s="3">
        <v>3837</v>
      </c>
      <c r="E117" s="3">
        <v>0</v>
      </c>
      <c r="F117" s="3">
        <v>-96</v>
      </c>
      <c r="G117" s="3">
        <f t="shared" si="3"/>
        <v>5859</v>
      </c>
      <c r="H117" s="3">
        <f t="shared" si="4"/>
        <v>5859</v>
      </c>
      <c r="I117" s="4">
        <v>16.899999999999999</v>
      </c>
      <c r="J117" s="5">
        <f t="shared" si="5"/>
        <v>346.68639053254441</v>
      </c>
    </row>
    <row r="118" spans="1:10" x14ac:dyDescent="0.25">
      <c r="A118" s="1" t="s">
        <v>144</v>
      </c>
      <c r="B118" s="1" t="s">
        <v>128</v>
      </c>
      <c r="C118" s="3">
        <v>0</v>
      </c>
      <c r="D118" s="3">
        <v>0</v>
      </c>
      <c r="E118" s="3">
        <v>51</v>
      </c>
      <c r="F118" s="3">
        <v>0</v>
      </c>
      <c r="G118" s="3">
        <f t="shared" si="3"/>
        <v>51</v>
      </c>
      <c r="H118" s="3">
        <f t="shared" si="4"/>
        <v>0</v>
      </c>
      <c r="I118" s="4">
        <v>0.1</v>
      </c>
      <c r="J118" s="5">
        <f t="shared" si="5"/>
        <v>0</v>
      </c>
    </row>
    <row r="119" spans="1:10" x14ac:dyDescent="0.25">
      <c r="A119" s="1" t="s">
        <v>144</v>
      </c>
      <c r="B119" s="1" t="s">
        <v>129</v>
      </c>
      <c r="C119" s="3">
        <v>0</v>
      </c>
      <c r="D119" s="3">
        <v>0</v>
      </c>
      <c r="E119" s="3">
        <v>0</v>
      </c>
      <c r="F119" s="3">
        <v>0</v>
      </c>
      <c r="G119" s="3">
        <f t="shared" si="3"/>
        <v>0</v>
      </c>
      <c r="H119" s="3">
        <f t="shared" si="4"/>
        <v>0</v>
      </c>
      <c r="I119" s="4">
        <v>0</v>
      </c>
      <c r="J119" s="5">
        <f t="shared" si="5"/>
        <v>0</v>
      </c>
    </row>
    <row r="120" spans="1:10" x14ac:dyDescent="0.25">
      <c r="A120" s="1" t="s">
        <v>144</v>
      </c>
      <c r="B120" s="1" t="s">
        <v>130</v>
      </c>
      <c r="C120" s="3">
        <v>0</v>
      </c>
      <c r="D120" s="3">
        <v>0</v>
      </c>
      <c r="E120" s="3">
        <v>3054</v>
      </c>
      <c r="F120" s="3">
        <v>0</v>
      </c>
      <c r="G120" s="3">
        <f t="shared" si="3"/>
        <v>3054</v>
      </c>
      <c r="H120" s="3">
        <f t="shared" si="4"/>
        <v>0</v>
      </c>
      <c r="I120" s="4">
        <v>10</v>
      </c>
      <c r="J120" s="5">
        <f t="shared" si="5"/>
        <v>0</v>
      </c>
    </row>
    <row r="121" spans="1:10" x14ac:dyDescent="0.25">
      <c r="A121" s="1" t="s">
        <v>144</v>
      </c>
      <c r="B121" s="1" t="s">
        <v>131</v>
      </c>
      <c r="C121" s="3">
        <v>0</v>
      </c>
      <c r="D121" s="3">
        <v>0</v>
      </c>
      <c r="E121" s="3">
        <v>192</v>
      </c>
      <c r="F121" s="3">
        <v>0</v>
      </c>
      <c r="G121" s="3">
        <f t="shared" si="3"/>
        <v>192</v>
      </c>
      <c r="H121" s="3">
        <f t="shared" si="4"/>
        <v>0</v>
      </c>
      <c r="I121" s="4">
        <v>0.7</v>
      </c>
      <c r="J121" s="5">
        <f t="shared" si="5"/>
        <v>0</v>
      </c>
    </row>
    <row r="122" spans="1:10" x14ac:dyDescent="0.25">
      <c r="A122" s="1" t="s">
        <v>144</v>
      </c>
      <c r="B122" s="1" t="s">
        <v>132</v>
      </c>
      <c r="C122" s="3">
        <v>6469</v>
      </c>
      <c r="D122" s="3">
        <v>7280</v>
      </c>
      <c r="E122" s="3">
        <v>2175</v>
      </c>
      <c r="F122" s="3">
        <v>-3036</v>
      </c>
      <c r="G122" s="3">
        <f t="shared" si="3"/>
        <v>12888</v>
      </c>
      <c r="H122" s="3">
        <f t="shared" si="4"/>
        <v>10713</v>
      </c>
      <c r="I122" s="4">
        <v>35.745000000000005</v>
      </c>
      <c r="J122" s="5">
        <f t="shared" si="5"/>
        <v>299.70625262274439</v>
      </c>
    </row>
    <row r="123" spans="1:10" x14ac:dyDescent="0.25">
      <c r="A123" s="1" t="s">
        <v>144</v>
      </c>
      <c r="B123" s="1" t="s">
        <v>133</v>
      </c>
      <c r="C123" s="3">
        <v>0</v>
      </c>
      <c r="D123" s="3">
        <v>0</v>
      </c>
      <c r="E123" s="3">
        <v>0</v>
      </c>
      <c r="F123" s="3">
        <v>0</v>
      </c>
      <c r="G123" s="3">
        <f t="shared" si="3"/>
        <v>0</v>
      </c>
      <c r="H123" s="3">
        <f t="shared" si="4"/>
        <v>0</v>
      </c>
      <c r="I123" s="4">
        <v>0</v>
      </c>
      <c r="J123" s="5">
        <f t="shared" si="5"/>
        <v>0</v>
      </c>
    </row>
    <row r="124" spans="1:10" x14ac:dyDescent="0.25">
      <c r="A124" s="1" t="s">
        <v>144</v>
      </c>
      <c r="B124" s="1" t="s">
        <v>134</v>
      </c>
      <c r="C124" s="3">
        <v>2335</v>
      </c>
      <c r="D124" s="3">
        <v>3781</v>
      </c>
      <c r="E124" s="3">
        <v>1020</v>
      </c>
      <c r="F124" s="3">
        <v>-1319</v>
      </c>
      <c r="G124" s="3">
        <f t="shared" si="3"/>
        <v>5817</v>
      </c>
      <c r="H124" s="3">
        <f t="shared" si="4"/>
        <v>4797</v>
      </c>
      <c r="I124" s="4">
        <v>35.127499999999998</v>
      </c>
      <c r="J124" s="5">
        <f t="shared" si="5"/>
        <v>136.55967546793823</v>
      </c>
    </row>
    <row r="125" spans="1:10" x14ac:dyDescent="0.25">
      <c r="A125" s="1" t="s">
        <v>142</v>
      </c>
      <c r="B125" s="1" t="s">
        <v>135</v>
      </c>
      <c r="C125" s="3">
        <v>0</v>
      </c>
      <c r="D125" s="3">
        <v>0</v>
      </c>
      <c r="E125" s="3">
        <v>18</v>
      </c>
      <c r="F125" s="3">
        <v>0</v>
      </c>
      <c r="G125" s="3">
        <f t="shared" si="3"/>
        <v>18</v>
      </c>
      <c r="H125" s="3">
        <f t="shared" si="4"/>
        <v>0</v>
      </c>
      <c r="I125" s="4">
        <v>0.30000000000000004</v>
      </c>
      <c r="J125" s="5">
        <f t="shared" si="5"/>
        <v>0</v>
      </c>
    </row>
    <row r="126" spans="1:10" x14ac:dyDescent="0.25">
      <c r="A126" s="1" t="s">
        <v>144</v>
      </c>
      <c r="B126" s="1" t="s">
        <v>136</v>
      </c>
      <c r="C126" s="3">
        <v>2271</v>
      </c>
      <c r="D126" s="3">
        <v>9536</v>
      </c>
      <c r="E126" s="3">
        <v>734</v>
      </c>
      <c r="F126" s="3">
        <v>-4894</v>
      </c>
      <c r="G126" s="3">
        <f t="shared" si="3"/>
        <v>7647</v>
      </c>
      <c r="H126" s="3">
        <f t="shared" si="4"/>
        <v>6913</v>
      </c>
      <c r="I126" s="4">
        <v>67.72</v>
      </c>
      <c r="J126" s="5">
        <f t="shared" si="5"/>
        <v>102.08210277613703</v>
      </c>
    </row>
    <row r="127" spans="1:10" x14ac:dyDescent="0.25">
      <c r="C127" s="3"/>
      <c r="D127" s="3"/>
      <c r="E127" s="3"/>
      <c r="F127" s="3"/>
      <c r="G127" s="3"/>
      <c r="H127" s="3"/>
      <c r="J127" s="5"/>
    </row>
    <row r="128" spans="1:10" x14ac:dyDescent="0.25">
      <c r="A128" s="59" t="s">
        <v>137</v>
      </c>
      <c r="B128" s="59"/>
      <c r="C128" s="60">
        <f t="shared" ref="C128:H128" si="6">SUM(C6:C126)</f>
        <v>402733</v>
      </c>
      <c r="D128" s="60">
        <f t="shared" si="6"/>
        <v>745798</v>
      </c>
      <c r="E128" s="60">
        <f t="shared" si="6"/>
        <v>349769</v>
      </c>
      <c r="F128" s="60">
        <f t="shared" si="6"/>
        <v>-603806</v>
      </c>
      <c r="G128" s="60">
        <f t="shared" si="6"/>
        <v>894494</v>
      </c>
      <c r="H128" s="60">
        <f t="shared" si="6"/>
        <v>544725</v>
      </c>
      <c r="I128" s="61">
        <f t="shared" ref="I128" si="7">SUM(I6:I126)</f>
        <v>5926.3225000000002</v>
      </c>
      <c r="J128" s="62">
        <f t="shared" si="5"/>
        <v>91.91619254605196</v>
      </c>
    </row>
    <row r="130" spans="7:7" x14ac:dyDescent="0.25">
      <c r="G13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7133-2752-49C1-A9C5-5878ED4BCF38}">
  <dimension ref="A1:I40"/>
  <sheetViews>
    <sheetView zoomScale="110" zoomScaleNormal="110" workbookViewId="0">
      <pane xSplit="1" ySplit="4" topLeftCell="B5" activePane="bottomRight" state="frozen"/>
      <selection pane="topRight" activeCell="B1" sqref="B1"/>
      <selection pane="bottomLeft" activeCell="A6" sqref="A6"/>
      <selection pane="bottomRight" activeCell="B20" sqref="B20"/>
    </sheetView>
  </sheetViews>
  <sheetFormatPr defaultRowHeight="15" x14ac:dyDescent="0.25"/>
  <cols>
    <col min="1" max="1" width="26.85546875" customWidth="1"/>
    <col min="2" max="2" width="25.140625" bestFit="1" customWidth="1"/>
    <col min="3" max="6" width="18.85546875" customWidth="1"/>
    <col min="7" max="7" width="14.28515625" style="1" customWidth="1"/>
  </cols>
  <sheetData>
    <row r="1" spans="1:9" s="1" customFormat="1" ht="33.75" x14ac:dyDescent="0.5">
      <c r="A1" s="31" t="s">
        <v>200</v>
      </c>
      <c r="B1" s="76" t="s">
        <v>199</v>
      </c>
      <c r="C1" s="77"/>
      <c r="D1" s="77"/>
      <c r="E1" s="77"/>
      <c r="F1" s="77"/>
      <c r="G1" s="77"/>
      <c r="H1" s="78"/>
      <c r="I1" s="78"/>
    </row>
    <row r="4" spans="1:9" ht="30" x14ac:dyDescent="0.25">
      <c r="A4" s="48" t="s">
        <v>139</v>
      </c>
      <c r="B4" s="49" t="s">
        <v>9</v>
      </c>
      <c r="C4" s="49" t="s">
        <v>10</v>
      </c>
      <c r="D4" s="49" t="s">
        <v>11</v>
      </c>
      <c r="E4" s="50" t="s">
        <v>12</v>
      </c>
      <c r="F4" s="49" t="s">
        <v>13</v>
      </c>
      <c r="G4" s="50" t="s">
        <v>140</v>
      </c>
    </row>
    <row r="5" spans="1:9" x14ac:dyDescent="0.25">
      <c r="A5" s="51" t="s">
        <v>138</v>
      </c>
      <c r="B5" s="13"/>
      <c r="C5" s="13"/>
      <c r="D5" s="13"/>
      <c r="E5" s="13"/>
      <c r="F5" s="13"/>
      <c r="G5" s="13"/>
    </row>
    <row r="6" spans="1:9" x14ac:dyDescent="0.25">
      <c r="A6" s="1" t="s">
        <v>141</v>
      </c>
      <c r="B6" s="3">
        <v>58747</v>
      </c>
      <c r="C6" s="3">
        <v>95741</v>
      </c>
      <c r="D6" s="3">
        <v>69004</v>
      </c>
      <c r="E6" s="3">
        <v>-27971</v>
      </c>
      <c r="F6" s="6">
        <f>SUM(B6:E6)</f>
        <v>195521</v>
      </c>
      <c r="G6" s="7">
        <f>F6/$F$10</f>
        <v>0.37916944629753169</v>
      </c>
    </row>
    <row r="7" spans="1:9" x14ac:dyDescent="0.25">
      <c r="A7" s="1" t="s">
        <v>142</v>
      </c>
      <c r="B7" s="3">
        <v>85882</v>
      </c>
      <c r="C7" s="3">
        <v>79657</v>
      </c>
      <c r="D7" s="3">
        <v>37588</v>
      </c>
      <c r="E7" s="3">
        <v>-53173</v>
      </c>
      <c r="F7" s="6">
        <f t="shared" ref="F7:F9" si="0">SUM(B7:E7)</f>
        <v>149954</v>
      </c>
      <c r="G7" s="7">
        <f>F7/$F$10</f>
        <v>0.29080239539537989</v>
      </c>
    </row>
    <row r="8" spans="1:9" x14ac:dyDescent="0.25">
      <c r="A8" s="1" t="s">
        <v>143</v>
      </c>
      <c r="B8" s="3">
        <v>41130</v>
      </c>
      <c r="C8" s="3">
        <v>11682</v>
      </c>
      <c r="D8" s="3">
        <v>14921</v>
      </c>
      <c r="E8" s="3">
        <v>-31183</v>
      </c>
      <c r="F8" s="6">
        <f t="shared" si="0"/>
        <v>36550</v>
      </c>
      <c r="G8" s="7">
        <f>F8/$F$10</f>
        <v>7.0880587058038694E-2</v>
      </c>
    </row>
    <row r="9" spans="1:9" x14ac:dyDescent="0.25">
      <c r="A9" s="1" t="s">
        <v>144</v>
      </c>
      <c r="B9" s="3">
        <v>73899</v>
      </c>
      <c r="C9" s="3">
        <v>54892</v>
      </c>
      <c r="D9" s="3">
        <v>36521</v>
      </c>
      <c r="E9" s="3">
        <v>-31681</v>
      </c>
      <c r="F9" s="6">
        <f t="shared" si="0"/>
        <v>133631</v>
      </c>
      <c r="G9" s="7">
        <f>F9/$F$10</f>
        <v>0.25914757124904975</v>
      </c>
    </row>
    <row r="10" spans="1:9" s="66" customFormat="1" x14ac:dyDescent="0.25">
      <c r="A10" s="63" t="s">
        <v>137</v>
      </c>
      <c r="B10" s="64">
        <f>SUM(B6:B9)</f>
        <v>259658</v>
      </c>
      <c r="C10" s="64">
        <f t="shared" ref="C10:G10" si="1">SUM(C6:C9)</f>
        <v>241972</v>
      </c>
      <c r="D10" s="64">
        <f t="shared" si="1"/>
        <v>158034</v>
      </c>
      <c r="E10" s="64">
        <f t="shared" si="1"/>
        <v>-144008</v>
      </c>
      <c r="F10" s="64">
        <f t="shared" si="1"/>
        <v>515656</v>
      </c>
      <c r="G10" s="65">
        <f t="shared" si="1"/>
        <v>1</v>
      </c>
    </row>
    <row r="12" spans="1:9" x14ac:dyDescent="0.25">
      <c r="A12" s="51" t="s">
        <v>145</v>
      </c>
      <c r="B12" s="2"/>
      <c r="C12" s="2"/>
      <c r="D12" s="2"/>
      <c r="E12" s="2"/>
      <c r="F12" s="2"/>
    </row>
    <row r="13" spans="1:9" x14ac:dyDescent="0.25">
      <c r="A13" s="1" t="s">
        <v>141</v>
      </c>
      <c r="B13" s="3">
        <v>15469</v>
      </c>
      <c r="C13" s="3">
        <v>92337</v>
      </c>
      <c r="D13" s="3">
        <v>81887</v>
      </c>
      <c r="E13" s="3">
        <v>-44660</v>
      </c>
      <c r="F13" s="6">
        <f>SUM(B13:E13)</f>
        <v>145033</v>
      </c>
      <c r="G13" s="7">
        <f>F13/$F$17</f>
        <v>0.52790527530365849</v>
      </c>
    </row>
    <row r="14" spans="1:9" x14ac:dyDescent="0.25">
      <c r="A14" s="1" t="s">
        <v>142</v>
      </c>
      <c r="B14" s="3">
        <v>3220</v>
      </c>
      <c r="C14" s="3">
        <v>63329</v>
      </c>
      <c r="D14" s="3">
        <v>39934</v>
      </c>
      <c r="E14" s="3">
        <v>-62177</v>
      </c>
      <c r="F14" s="6">
        <f t="shared" ref="F14:F16" si="2">SUM(B14:E14)</f>
        <v>44306</v>
      </c>
      <c r="G14" s="7">
        <f>F14/$F$17</f>
        <v>0.16126930510714038</v>
      </c>
    </row>
    <row r="15" spans="1:9" x14ac:dyDescent="0.25">
      <c r="A15" s="1" t="s">
        <v>143</v>
      </c>
      <c r="B15" s="3">
        <v>8333</v>
      </c>
      <c r="C15" s="3">
        <v>36550</v>
      </c>
      <c r="D15" s="3">
        <v>8025</v>
      </c>
      <c r="E15" s="3">
        <v>-40861</v>
      </c>
      <c r="F15" s="6">
        <f t="shared" si="2"/>
        <v>12047</v>
      </c>
      <c r="G15" s="7">
        <f>F15/$F$17</f>
        <v>4.3849846942303983E-2</v>
      </c>
    </row>
    <row r="16" spans="1:9" x14ac:dyDescent="0.25">
      <c r="A16" s="1" t="s">
        <v>144</v>
      </c>
      <c r="B16" s="3">
        <v>19912</v>
      </c>
      <c r="C16" s="3">
        <v>57986</v>
      </c>
      <c r="D16" s="3">
        <v>48914</v>
      </c>
      <c r="E16" s="3">
        <v>-53465</v>
      </c>
      <c r="F16" s="6">
        <f t="shared" si="2"/>
        <v>73347</v>
      </c>
      <c r="G16" s="7">
        <f>F16/$F$17</f>
        <v>0.2669755726468972</v>
      </c>
    </row>
    <row r="17" spans="1:7" s="66" customFormat="1" x14ac:dyDescent="0.25">
      <c r="A17" s="63" t="s">
        <v>137</v>
      </c>
      <c r="B17" s="64">
        <f>SUM(B13:B16)</f>
        <v>46934</v>
      </c>
      <c r="C17" s="64">
        <f t="shared" ref="C17:G17" si="3">SUM(C13:C16)</f>
        <v>250202</v>
      </c>
      <c r="D17" s="64">
        <f t="shared" si="3"/>
        <v>178760</v>
      </c>
      <c r="E17" s="64">
        <f t="shared" si="3"/>
        <v>-201163</v>
      </c>
      <c r="F17" s="64">
        <f t="shared" si="3"/>
        <v>274733</v>
      </c>
      <c r="G17" s="65">
        <f t="shared" si="3"/>
        <v>1</v>
      </c>
    </row>
    <row r="19" spans="1:7" x14ac:dyDescent="0.25">
      <c r="A19" s="51" t="s">
        <v>213</v>
      </c>
      <c r="B19" s="2"/>
      <c r="C19" s="2"/>
      <c r="D19" s="2"/>
      <c r="E19" s="2"/>
      <c r="F19" s="2"/>
    </row>
    <row r="20" spans="1:7" x14ac:dyDescent="0.25">
      <c r="A20" s="1" t="s">
        <v>141</v>
      </c>
      <c r="B20" s="3">
        <v>33455</v>
      </c>
      <c r="C20" s="3">
        <v>36837</v>
      </c>
      <c r="D20" s="3">
        <v>0</v>
      </c>
      <c r="E20" s="3">
        <v>-24146</v>
      </c>
      <c r="F20" s="6">
        <f>SUM(B20:E20)</f>
        <v>46146</v>
      </c>
      <c r="G20" s="7">
        <f>F20/$F$24</f>
        <v>4.0228402057362045</v>
      </c>
    </row>
    <row r="21" spans="1:7" x14ac:dyDescent="0.25">
      <c r="A21" s="1" t="s">
        <v>142</v>
      </c>
      <c r="B21" s="3">
        <v>10481</v>
      </c>
      <c r="C21" s="3">
        <v>45759</v>
      </c>
      <c r="D21" s="3">
        <v>1384</v>
      </c>
      <c r="E21" s="3">
        <v>-94460</v>
      </c>
      <c r="F21" s="6">
        <f t="shared" ref="F21:F23" si="4">SUM(B21:E21)</f>
        <v>-36836</v>
      </c>
      <c r="G21" s="7">
        <f>F21/$F$24</f>
        <v>-3.2112283148810041</v>
      </c>
    </row>
    <row r="22" spans="1:7" x14ac:dyDescent="0.25">
      <c r="A22" s="1" t="s">
        <v>143</v>
      </c>
      <c r="B22" s="3">
        <v>1422</v>
      </c>
      <c r="C22" s="3">
        <v>19679</v>
      </c>
      <c r="D22" s="3">
        <v>860</v>
      </c>
      <c r="E22" s="3">
        <v>-27233</v>
      </c>
      <c r="F22" s="6">
        <f t="shared" si="4"/>
        <v>-5272</v>
      </c>
      <c r="G22" s="7">
        <f>F22/$F$24</f>
        <v>-0.45959375817278353</v>
      </c>
    </row>
    <row r="23" spans="1:7" x14ac:dyDescent="0.25">
      <c r="A23" s="1" t="s">
        <v>144</v>
      </c>
      <c r="B23" s="3">
        <v>12307</v>
      </c>
      <c r="C23" s="3">
        <v>24115</v>
      </c>
      <c r="D23" s="3">
        <v>1439</v>
      </c>
      <c r="E23" s="3">
        <v>-30428</v>
      </c>
      <c r="F23" s="6">
        <f t="shared" si="4"/>
        <v>7433</v>
      </c>
      <c r="G23" s="7">
        <f>F23/$F$24</f>
        <v>0.64798186731758345</v>
      </c>
    </row>
    <row r="24" spans="1:7" x14ac:dyDescent="0.25">
      <c r="A24" s="63" t="s">
        <v>137</v>
      </c>
      <c r="B24" s="64">
        <f>SUM(B20:B23)</f>
        <v>57665</v>
      </c>
      <c r="C24" s="64">
        <f t="shared" ref="C24:G24" si="5">SUM(C20:C23)</f>
        <v>126390</v>
      </c>
      <c r="D24" s="64">
        <f t="shared" si="5"/>
        <v>3683</v>
      </c>
      <c r="E24" s="64">
        <f t="shared" si="5"/>
        <v>-176267</v>
      </c>
      <c r="F24" s="64">
        <f t="shared" si="5"/>
        <v>11471</v>
      </c>
      <c r="G24" s="65">
        <f t="shared" si="5"/>
        <v>1.0000000000000002</v>
      </c>
    </row>
    <row r="26" spans="1:7" x14ac:dyDescent="0.25">
      <c r="A26" s="51" t="s">
        <v>146</v>
      </c>
      <c r="B26" s="2"/>
      <c r="C26" s="2"/>
      <c r="D26" s="2"/>
      <c r="E26" s="2"/>
      <c r="F26" s="2"/>
    </row>
    <row r="27" spans="1:7" x14ac:dyDescent="0.25">
      <c r="A27" s="1" t="s">
        <v>141</v>
      </c>
      <c r="B27" s="3">
        <v>14852</v>
      </c>
      <c r="C27" s="3">
        <v>60220</v>
      </c>
      <c r="D27" s="3">
        <v>3883</v>
      </c>
      <c r="E27" s="3">
        <v>-12966</v>
      </c>
      <c r="F27" s="6">
        <f>SUM(B27:E27)</f>
        <v>65989</v>
      </c>
      <c r="G27" s="7">
        <f>F27/$F$31</f>
        <v>0.71236263143122391</v>
      </c>
    </row>
    <row r="28" spans="1:7" x14ac:dyDescent="0.25">
      <c r="A28" s="1" t="s">
        <v>142</v>
      </c>
      <c r="B28" s="3">
        <v>11225</v>
      </c>
      <c r="C28" s="3">
        <v>34157</v>
      </c>
      <c r="D28" s="3">
        <v>2803</v>
      </c>
      <c r="E28" s="3">
        <v>-50601</v>
      </c>
      <c r="F28" s="6">
        <f t="shared" ref="F28:F30" si="6">SUM(B28:E28)</f>
        <v>-2416</v>
      </c>
      <c r="G28" s="7">
        <f>F28/$F$31</f>
        <v>-2.6081136515750156E-2</v>
      </c>
    </row>
    <row r="29" spans="1:7" x14ac:dyDescent="0.25">
      <c r="A29" s="1" t="s">
        <v>143</v>
      </c>
      <c r="B29" s="3">
        <v>5557</v>
      </c>
      <c r="C29" s="3">
        <v>11981</v>
      </c>
      <c r="D29" s="3">
        <v>552</v>
      </c>
      <c r="E29" s="3">
        <v>-7586</v>
      </c>
      <c r="F29" s="6">
        <f t="shared" si="6"/>
        <v>10504</v>
      </c>
      <c r="G29" s="7">
        <f>F29/$F$31</f>
        <v>0.11339249087807932</v>
      </c>
    </row>
    <row r="30" spans="1:7" x14ac:dyDescent="0.25">
      <c r="A30" s="1" t="s">
        <v>144</v>
      </c>
      <c r="B30" s="3">
        <v>6842</v>
      </c>
      <c r="C30" s="3">
        <v>20876</v>
      </c>
      <c r="D30" s="3">
        <v>2054</v>
      </c>
      <c r="E30" s="3">
        <v>-11215</v>
      </c>
      <c r="F30" s="6">
        <f t="shared" si="6"/>
        <v>18557</v>
      </c>
      <c r="G30" s="7">
        <f>F30/$F$31</f>
        <v>0.20032601420644688</v>
      </c>
    </row>
    <row r="31" spans="1:7" x14ac:dyDescent="0.25">
      <c r="A31" s="63" t="s">
        <v>137</v>
      </c>
      <c r="B31" s="64">
        <f>SUM(B27:B30)</f>
        <v>38476</v>
      </c>
      <c r="C31" s="64">
        <f t="shared" ref="C31:G31" si="7">SUM(C27:C30)</f>
        <v>127234</v>
      </c>
      <c r="D31" s="64">
        <f t="shared" si="7"/>
        <v>9292</v>
      </c>
      <c r="E31" s="64">
        <f t="shared" si="7"/>
        <v>-82368</v>
      </c>
      <c r="F31" s="64">
        <f t="shared" si="7"/>
        <v>92634</v>
      </c>
      <c r="G31" s="65">
        <f t="shared" si="7"/>
        <v>1</v>
      </c>
    </row>
    <row r="33" spans="1:7" x14ac:dyDescent="0.25">
      <c r="A33" s="51" t="s">
        <v>169</v>
      </c>
      <c r="B33" s="2"/>
      <c r="C33" s="2"/>
      <c r="D33" s="2"/>
      <c r="E33" s="2"/>
      <c r="F33" s="2"/>
    </row>
    <row r="34" spans="1:7" x14ac:dyDescent="0.25">
      <c r="A34" s="67" t="s">
        <v>141</v>
      </c>
      <c r="B34" s="68">
        <f t="shared" ref="B34:E37" si="8">B6+B13+B20+B27</f>
        <v>122523</v>
      </c>
      <c r="C34" s="68">
        <f t="shared" si="8"/>
        <v>285135</v>
      </c>
      <c r="D34" s="68">
        <f t="shared" si="8"/>
        <v>154774</v>
      </c>
      <c r="E34" s="68">
        <f t="shared" si="8"/>
        <v>-109743</v>
      </c>
      <c r="F34" s="69">
        <f>SUM(B34:E34)</f>
        <v>452689</v>
      </c>
      <c r="G34" s="70">
        <f>F34/$F$38</f>
        <v>0.5060838865324977</v>
      </c>
    </row>
    <row r="35" spans="1:7" x14ac:dyDescent="0.25">
      <c r="A35" s="67" t="s">
        <v>142</v>
      </c>
      <c r="B35" s="68">
        <f t="shared" si="8"/>
        <v>110808</v>
      </c>
      <c r="C35" s="68">
        <f t="shared" si="8"/>
        <v>222902</v>
      </c>
      <c r="D35" s="68">
        <f t="shared" si="8"/>
        <v>81709</v>
      </c>
      <c r="E35" s="68">
        <f t="shared" si="8"/>
        <v>-260411</v>
      </c>
      <c r="F35" s="69">
        <f t="shared" ref="F35:F37" si="9">SUM(B35:E35)</f>
        <v>155008</v>
      </c>
      <c r="G35" s="70">
        <f t="shared" ref="G35:G37" si="10">F35/$F$38</f>
        <v>0.1732912685831319</v>
      </c>
    </row>
    <row r="36" spans="1:7" x14ac:dyDescent="0.25">
      <c r="A36" s="67" t="s">
        <v>143</v>
      </c>
      <c r="B36" s="68">
        <f t="shared" si="8"/>
        <v>56442</v>
      </c>
      <c r="C36" s="68">
        <f t="shared" si="8"/>
        <v>79892</v>
      </c>
      <c r="D36" s="68">
        <f t="shared" si="8"/>
        <v>24358</v>
      </c>
      <c r="E36" s="68">
        <f t="shared" si="8"/>
        <v>-106863</v>
      </c>
      <c r="F36" s="69">
        <f t="shared" si="9"/>
        <v>53829</v>
      </c>
      <c r="G36" s="70">
        <f t="shared" si="10"/>
        <v>6.0178156589088358E-2</v>
      </c>
    </row>
    <row r="37" spans="1:7" x14ac:dyDescent="0.25">
      <c r="A37" s="67" t="s">
        <v>144</v>
      </c>
      <c r="B37" s="68">
        <f t="shared" si="8"/>
        <v>112960</v>
      </c>
      <c r="C37" s="68">
        <f t="shared" si="8"/>
        <v>157869</v>
      </c>
      <c r="D37" s="68">
        <f t="shared" si="8"/>
        <v>88928</v>
      </c>
      <c r="E37" s="68">
        <f t="shared" si="8"/>
        <v>-126789</v>
      </c>
      <c r="F37" s="69">
        <f t="shared" si="9"/>
        <v>232968</v>
      </c>
      <c r="G37" s="70">
        <f t="shared" si="10"/>
        <v>0.260446688295282</v>
      </c>
    </row>
    <row r="38" spans="1:7" x14ac:dyDescent="0.25">
      <c r="A38" s="63" t="s">
        <v>137</v>
      </c>
      <c r="B38" s="64">
        <f>SUM(B34:B37)</f>
        <v>402733</v>
      </c>
      <c r="C38" s="64">
        <f t="shared" ref="C38:G38" si="11">SUM(C34:C37)</f>
        <v>745798</v>
      </c>
      <c r="D38" s="64">
        <f t="shared" si="11"/>
        <v>349769</v>
      </c>
      <c r="E38" s="64">
        <f t="shared" si="11"/>
        <v>-603806</v>
      </c>
      <c r="F38" s="64">
        <f t="shared" si="11"/>
        <v>894494</v>
      </c>
      <c r="G38" s="65">
        <f t="shared" si="11"/>
        <v>1</v>
      </c>
    </row>
    <row r="40" spans="1:7" x14ac:dyDescent="0.25">
      <c r="B40" s="14"/>
      <c r="C40" s="14"/>
      <c r="D40" s="14"/>
      <c r="E40" s="14"/>
      <c r="F40"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B0F71-E4F1-4AF8-BC52-612099BD0DB1}">
  <dimension ref="A1:I40"/>
  <sheetViews>
    <sheetView zoomScaleNormal="100" workbookViewId="0">
      <pane xSplit="1" ySplit="4" topLeftCell="B5" activePane="bottomRight" state="frozen"/>
      <selection pane="topRight" activeCell="B1" sqref="B1"/>
      <selection pane="bottomLeft" activeCell="A6" sqref="A6"/>
      <selection pane="bottomRight" activeCell="K25" sqref="K25"/>
    </sheetView>
  </sheetViews>
  <sheetFormatPr defaultRowHeight="15" x14ac:dyDescent="0.25"/>
  <cols>
    <col min="1" max="1" width="25.28515625" customWidth="1"/>
    <col min="2" max="2" width="19.42578125" customWidth="1"/>
    <col min="3" max="4" width="18.85546875" customWidth="1"/>
    <col min="5" max="5" width="15.5703125" customWidth="1"/>
    <col min="6" max="6" width="12.28515625" style="1" customWidth="1"/>
    <col min="7" max="7" width="12.42578125" customWidth="1"/>
    <col min="8" max="8" width="13" customWidth="1"/>
  </cols>
  <sheetData>
    <row r="1" spans="1:9" s="1" customFormat="1" ht="33.75" x14ac:dyDescent="0.5">
      <c r="A1" s="31" t="s">
        <v>201</v>
      </c>
      <c r="B1" s="76" t="s">
        <v>202</v>
      </c>
      <c r="C1" s="77"/>
      <c r="D1" s="77"/>
      <c r="E1" s="77"/>
      <c r="F1" s="77"/>
      <c r="G1" s="77"/>
      <c r="H1" s="77"/>
      <c r="I1" s="78"/>
    </row>
    <row r="2" spans="1:9" x14ac:dyDescent="0.25">
      <c r="A2" s="2"/>
    </row>
    <row r="4" spans="1:9" ht="30" x14ac:dyDescent="0.25">
      <c r="A4" s="71" t="s">
        <v>139</v>
      </c>
      <c r="B4" s="73" t="s">
        <v>9</v>
      </c>
      <c r="C4" s="72" t="s">
        <v>149</v>
      </c>
      <c r="D4" s="73" t="s">
        <v>12</v>
      </c>
      <c r="E4" s="73" t="s">
        <v>13</v>
      </c>
      <c r="F4" s="73" t="s">
        <v>140</v>
      </c>
      <c r="G4" s="73" t="s">
        <v>150</v>
      </c>
      <c r="H4" s="73" t="s">
        <v>151</v>
      </c>
    </row>
    <row r="5" spans="1:9" x14ac:dyDescent="0.25">
      <c r="A5" s="51" t="s">
        <v>147</v>
      </c>
      <c r="B5" s="51" t="s">
        <v>148</v>
      </c>
      <c r="C5" s="51"/>
      <c r="D5" s="2"/>
      <c r="E5" s="2"/>
    </row>
    <row r="6" spans="1:9" x14ac:dyDescent="0.25">
      <c r="A6" s="1" t="s">
        <v>141</v>
      </c>
      <c r="B6" s="3">
        <v>91298</v>
      </c>
      <c r="C6" s="3">
        <v>196127</v>
      </c>
      <c r="D6" s="3">
        <v>-66707</v>
      </c>
      <c r="E6" s="6">
        <f>SUM(B6:D6)</f>
        <v>220718</v>
      </c>
      <c r="F6" s="7">
        <f>E6/E10</f>
        <v>0.47410669215650475</v>
      </c>
      <c r="G6" s="7">
        <f>E6/$H$10</f>
        <v>3.0382234626121257E-2</v>
      </c>
    </row>
    <row r="7" spans="1:9" x14ac:dyDescent="0.25">
      <c r="A7" s="1" t="s">
        <v>142</v>
      </c>
      <c r="B7" s="3">
        <v>93709</v>
      </c>
      <c r="C7" s="3">
        <v>150034</v>
      </c>
      <c r="D7" s="3">
        <v>-165657</v>
      </c>
      <c r="E7" s="6">
        <f t="shared" ref="E7:E9" si="0">SUM(B7:D7)</f>
        <v>78086</v>
      </c>
      <c r="F7" s="7">
        <f>E7/E10</f>
        <v>0.16773029460095157</v>
      </c>
      <c r="G7" s="7">
        <f t="shared" ref="G7:G9" si="1">E7/$H$10</f>
        <v>1.0748680094126009E-2</v>
      </c>
    </row>
    <row r="8" spans="1:9" x14ac:dyDescent="0.25">
      <c r="A8" s="1" t="s">
        <v>143</v>
      </c>
      <c r="B8" s="3">
        <v>44310</v>
      </c>
      <c r="C8" s="3">
        <v>38207</v>
      </c>
      <c r="D8" s="3">
        <v>-57063</v>
      </c>
      <c r="E8" s="6">
        <f t="shared" si="0"/>
        <v>25454</v>
      </c>
      <c r="F8" s="7">
        <f>E8/E10</f>
        <v>5.4675702671062948E-2</v>
      </c>
      <c r="G8" s="7">
        <f t="shared" si="1"/>
        <v>3.5037894515775351E-3</v>
      </c>
    </row>
    <row r="9" spans="1:9" x14ac:dyDescent="0.25">
      <c r="A9" s="1" t="s">
        <v>144</v>
      </c>
      <c r="B9" s="3">
        <v>83082</v>
      </c>
      <c r="C9" s="3">
        <v>102776</v>
      </c>
      <c r="D9" s="3">
        <v>-44571</v>
      </c>
      <c r="E9" s="6">
        <f t="shared" si="0"/>
        <v>141287</v>
      </c>
      <c r="F9" s="7">
        <f>E9/E10</f>
        <v>0.30348731057148076</v>
      </c>
      <c r="G9" s="7">
        <f t="shared" si="1"/>
        <v>1.9448412832758513E-2</v>
      </c>
    </row>
    <row r="10" spans="1:9" s="66" customFormat="1" x14ac:dyDescent="0.25">
      <c r="A10" s="63" t="s">
        <v>137</v>
      </c>
      <c r="B10" s="64">
        <f>SUM(B6:B9)</f>
        <v>312399</v>
      </c>
      <c r="C10" s="64">
        <f t="shared" ref="C10:G10" si="2">SUM(C6:C9)</f>
        <v>487144</v>
      </c>
      <c r="D10" s="64">
        <f t="shared" si="2"/>
        <v>-333998</v>
      </c>
      <c r="E10" s="64">
        <f t="shared" si="2"/>
        <v>465545</v>
      </c>
      <c r="F10" s="65">
        <f t="shared" si="2"/>
        <v>1</v>
      </c>
      <c r="G10" s="74">
        <f t="shared" si="2"/>
        <v>6.4083117004583315E-2</v>
      </c>
      <c r="H10" s="64">
        <v>7264705.9281885987</v>
      </c>
    </row>
    <row r="12" spans="1:9" x14ac:dyDescent="0.25">
      <c r="A12" s="51" t="s">
        <v>152</v>
      </c>
      <c r="B12" s="51" t="s">
        <v>153</v>
      </c>
      <c r="C12" s="51"/>
      <c r="D12" s="2"/>
      <c r="E12" s="2"/>
    </row>
    <row r="13" spans="1:9" x14ac:dyDescent="0.25">
      <c r="A13" s="1" t="s">
        <v>141</v>
      </c>
      <c r="B13" s="3">
        <v>23159</v>
      </c>
      <c r="C13" s="3">
        <v>131459</v>
      </c>
      <c r="D13" s="3">
        <v>-30790</v>
      </c>
      <c r="E13" s="6">
        <f>SUM(B13:D13)</f>
        <v>123828</v>
      </c>
      <c r="F13" s="7">
        <f>E13/E17</f>
        <v>0.55690828382407831</v>
      </c>
      <c r="G13" s="7">
        <f>E13/$H$17</f>
        <v>3.0876245241701586E-2</v>
      </c>
    </row>
    <row r="14" spans="1:9" x14ac:dyDescent="0.25">
      <c r="A14" s="1" t="s">
        <v>142</v>
      </c>
      <c r="B14" s="3">
        <v>6326</v>
      </c>
      <c r="C14" s="3">
        <v>89778</v>
      </c>
      <c r="D14" s="3">
        <v>-65747</v>
      </c>
      <c r="E14" s="6">
        <f t="shared" ref="E14:E16" si="3">SUM(B14:D14)</f>
        <v>30357</v>
      </c>
      <c r="F14" s="7">
        <f>E14/E17</f>
        <v>0.13652861042775097</v>
      </c>
      <c r="G14" s="7">
        <f t="shared" ref="G14:G16" si="4">E14/$H$17</f>
        <v>7.5694526020151746E-3</v>
      </c>
    </row>
    <row r="15" spans="1:9" x14ac:dyDescent="0.25">
      <c r="A15" s="1" t="s">
        <v>143</v>
      </c>
      <c r="B15" s="3">
        <v>7366</v>
      </c>
      <c r="C15" s="3">
        <v>40482</v>
      </c>
      <c r="D15" s="3">
        <v>-29069</v>
      </c>
      <c r="E15" s="6">
        <f t="shared" si="3"/>
        <v>18779</v>
      </c>
      <c r="F15" s="7">
        <f>E15/E17</f>
        <v>8.4457317100594106E-2</v>
      </c>
      <c r="G15" s="7">
        <f t="shared" si="4"/>
        <v>4.6825032253925937E-3</v>
      </c>
    </row>
    <row r="16" spans="1:9" x14ac:dyDescent="0.25">
      <c r="A16" s="1" t="s">
        <v>144</v>
      </c>
      <c r="B16" s="3">
        <v>14881</v>
      </c>
      <c r="C16" s="3">
        <v>90599</v>
      </c>
      <c r="D16" s="3">
        <v>-56095</v>
      </c>
      <c r="E16" s="6">
        <f t="shared" si="3"/>
        <v>49385</v>
      </c>
      <c r="F16" s="7">
        <f>E16/E17</f>
        <v>0.22210578864757655</v>
      </c>
      <c r="G16" s="7">
        <f t="shared" si="4"/>
        <v>1.231404344139801E-2</v>
      </c>
    </row>
    <row r="17" spans="1:8" x14ac:dyDescent="0.25">
      <c r="A17" s="63" t="s">
        <v>137</v>
      </c>
      <c r="B17" s="64">
        <f>SUM(B13:B16)</f>
        <v>51732</v>
      </c>
      <c r="C17" s="64">
        <f t="shared" ref="C17:G17" si="5">SUM(C13:C16)</f>
        <v>352318</v>
      </c>
      <c r="D17" s="64">
        <f t="shared" si="5"/>
        <v>-181701</v>
      </c>
      <c r="E17" s="64">
        <f t="shared" si="5"/>
        <v>222349</v>
      </c>
      <c r="F17" s="65">
        <f t="shared" si="5"/>
        <v>1</v>
      </c>
      <c r="G17" s="74">
        <f t="shared" si="5"/>
        <v>5.5442244510507367E-2</v>
      </c>
      <c r="H17" s="64">
        <v>4010461.7329816185</v>
      </c>
    </row>
    <row r="19" spans="1:8" x14ac:dyDescent="0.25">
      <c r="A19" s="51" t="s">
        <v>154</v>
      </c>
      <c r="B19" s="51" t="s">
        <v>155</v>
      </c>
      <c r="C19" s="51"/>
      <c r="D19" s="2"/>
      <c r="E19" s="2"/>
    </row>
    <row r="20" spans="1:8" x14ac:dyDescent="0.25">
      <c r="A20" s="1" t="s">
        <v>141</v>
      </c>
      <c r="B20" s="3">
        <v>5321</v>
      </c>
      <c r="C20" s="3">
        <v>65784</v>
      </c>
      <c r="D20" s="3">
        <v>-7259</v>
      </c>
      <c r="E20" s="6">
        <f>SUM(B20:D20)</f>
        <v>63846</v>
      </c>
      <c r="F20" s="7">
        <f>E20/E24</f>
        <v>0.43781114996914217</v>
      </c>
      <c r="G20" s="7">
        <f>E20/$H$24</f>
        <v>3.1398763576778295E-2</v>
      </c>
    </row>
    <row r="21" spans="1:8" x14ac:dyDescent="0.25">
      <c r="A21" s="1" t="s">
        <v>142</v>
      </c>
      <c r="B21" s="3">
        <v>8853</v>
      </c>
      <c r="C21" s="3">
        <v>50140</v>
      </c>
      <c r="D21" s="3">
        <v>-21177</v>
      </c>
      <c r="E21" s="6">
        <f t="shared" ref="E21:E23" si="6">SUM(B21:D21)</f>
        <v>37816</v>
      </c>
      <c r="F21" s="7">
        <f>E21/E24</f>
        <v>0.25931564150037717</v>
      </c>
      <c r="G21" s="7">
        <f t="shared" ref="G21:G23" si="7">E21/$H$24</f>
        <v>1.8597494649930272E-2</v>
      </c>
    </row>
    <row r="22" spans="1:8" x14ac:dyDescent="0.25">
      <c r="A22" s="1" t="s">
        <v>143</v>
      </c>
      <c r="B22" s="3">
        <v>4202</v>
      </c>
      <c r="C22" s="3">
        <v>21396</v>
      </c>
      <c r="D22" s="3">
        <v>-14554</v>
      </c>
      <c r="E22" s="6">
        <f t="shared" si="6"/>
        <v>11044</v>
      </c>
      <c r="F22" s="7">
        <f>E22/E24</f>
        <v>7.5732016731811014E-2</v>
      </c>
      <c r="G22" s="7">
        <f t="shared" si="7"/>
        <v>5.431318249255075E-3</v>
      </c>
    </row>
    <row r="23" spans="1:8" x14ac:dyDescent="0.25">
      <c r="A23" s="1" t="s">
        <v>144</v>
      </c>
      <c r="B23" s="3">
        <v>13510</v>
      </c>
      <c r="C23" s="3">
        <v>40381</v>
      </c>
      <c r="D23" s="3">
        <v>-20767</v>
      </c>
      <c r="E23" s="6">
        <f t="shared" si="6"/>
        <v>33124</v>
      </c>
      <c r="F23" s="7">
        <f>E23/E24</f>
        <v>0.22714119179866968</v>
      </c>
      <c r="G23" s="7">
        <f t="shared" si="7"/>
        <v>1.6290020435378947E-2</v>
      </c>
    </row>
    <row r="24" spans="1:8" x14ac:dyDescent="0.25">
      <c r="A24" s="63" t="s">
        <v>137</v>
      </c>
      <c r="B24" s="64">
        <f>SUM(B20:B23)</f>
        <v>31886</v>
      </c>
      <c r="C24" s="64">
        <f t="shared" ref="C24:G24" si="8">SUM(C20:C23)</f>
        <v>177701</v>
      </c>
      <c r="D24" s="64">
        <f t="shared" si="8"/>
        <v>-63757</v>
      </c>
      <c r="E24" s="64">
        <f t="shared" si="8"/>
        <v>145830</v>
      </c>
      <c r="F24" s="65">
        <f t="shared" si="8"/>
        <v>1</v>
      </c>
      <c r="G24" s="74">
        <f t="shared" si="8"/>
        <v>7.1717596911342593E-2</v>
      </c>
      <c r="H24" s="64">
        <v>2033392.169850243</v>
      </c>
    </row>
    <row r="26" spans="1:8" x14ac:dyDescent="0.25">
      <c r="A26" s="51" t="s">
        <v>156</v>
      </c>
      <c r="B26" s="51" t="s">
        <v>157</v>
      </c>
      <c r="C26" s="51"/>
      <c r="D26" s="2"/>
      <c r="E26" s="2"/>
    </row>
    <row r="27" spans="1:8" x14ac:dyDescent="0.25">
      <c r="A27" s="1" t="s">
        <v>141</v>
      </c>
      <c r="B27" s="3">
        <v>2745</v>
      </c>
      <c r="C27" s="3">
        <v>46539</v>
      </c>
      <c r="D27" s="3">
        <v>-4987</v>
      </c>
      <c r="E27" s="6">
        <f>SUM(B27:D27)</f>
        <v>44297</v>
      </c>
      <c r="F27" s="7">
        <f>E27/E31</f>
        <v>0.72892874773737037</v>
      </c>
      <c r="G27" s="7">
        <f>E27/$H$31</f>
        <v>4.6352570941720156E-2</v>
      </c>
    </row>
    <row r="28" spans="1:8" x14ac:dyDescent="0.25">
      <c r="A28" s="1" t="s">
        <v>142</v>
      </c>
      <c r="B28" s="3">
        <v>1920</v>
      </c>
      <c r="C28" s="3">
        <v>14659</v>
      </c>
      <c r="D28" s="3">
        <v>-7830</v>
      </c>
      <c r="E28" s="6">
        <f t="shared" ref="E28:E30" si="9">SUM(B28:D28)</f>
        <v>8749</v>
      </c>
      <c r="F28" s="7">
        <f>E28/E31</f>
        <v>0.14396906368273818</v>
      </c>
      <c r="G28" s="7">
        <f t="shared" ref="G28:G30" si="10">E28/$H$31</f>
        <v>9.1549911544598888E-3</v>
      </c>
    </row>
    <row r="29" spans="1:8" x14ac:dyDescent="0.25">
      <c r="A29" s="1" t="s">
        <v>143</v>
      </c>
      <c r="B29" s="3">
        <v>564</v>
      </c>
      <c r="C29" s="3">
        <v>4165</v>
      </c>
      <c r="D29" s="3">
        <v>-6177</v>
      </c>
      <c r="E29" s="6">
        <f t="shared" si="9"/>
        <v>-1448</v>
      </c>
      <c r="F29" s="7">
        <f>E29/E31</f>
        <v>-2.3827546486753334E-2</v>
      </c>
      <c r="G29" s="7">
        <f t="shared" si="10"/>
        <v>-1.5151934154369548E-3</v>
      </c>
    </row>
    <row r="30" spans="1:8" x14ac:dyDescent="0.25">
      <c r="A30" s="1" t="s">
        <v>144</v>
      </c>
      <c r="B30" s="3">
        <v>1487</v>
      </c>
      <c r="C30" s="3">
        <v>13041</v>
      </c>
      <c r="D30" s="3">
        <v>-5356</v>
      </c>
      <c r="E30" s="6">
        <f t="shared" si="9"/>
        <v>9172</v>
      </c>
      <c r="F30" s="7">
        <f>E30/E31</f>
        <v>0.15092973506664473</v>
      </c>
      <c r="G30" s="7">
        <f t="shared" si="10"/>
        <v>9.5976201701572852E-3</v>
      </c>
    </row>
    <row r="31" spans="1:8" x14ac:dyDescent="0.25">
      <c r="A31" s="63" t="s">
        <v>137</v>
      </c>
      <c r="B31" s="64">
        <f>SUM(B27:B30)</f>
        <v>6716</v>
      </c>
      <c r="C31" s="64">
        <f t="shared" ref="C31:G31" si="11">SUM(C27:C30)</f>
        <v>78404</v>
      </c>
      <c r="D31" s="64">
        <f t="shared" si="11"/>
        <v>-24350</v>
      </c>
      <c r="E31" s="64">
        <f t="shared" si="11"/>
        <v>60770</v>
      </c>
      <c r="F31" s="65">
        <f t="shared" si="11"/>
        <v>1</v>
      </c>
      <c r="G31" s="74">
        <f t="shared" si="11"/>
        <v>6.3589988850900378E-2</v>
      </c>
      <c r="H31" s="64">
        <v>955653.57217607927</v>
      </c>
    </row>
    <row r="33" spans="1:8" x14ac:dyDescent="0.25">
      <c r="A33" s="51" t="s">
        <v>170</v>
      </c>
      <c r="B33" s="51" t="s">
        <v>171</v>
      </c>
      <c r="C33" s="51"/>
      <c r="D33" s="2"/>
      <c r="E33" s="2"/>
    </row>
    <row r="34" spans="1:8" x14ac:dyDescent="0.25">
      <c r="A34" s="67" t="s">
        <v>141</v>
      </c>
      <c r="B34" s="68">
        <f t="shared" ref="B34:D37" si="12">B27+B20+B13+B6</f>
        <v>122523</v>
      </c>
      <c r="C34" s="68">
        <f t="shared" si="12"/>
        <v>439909</v>
      </c>
      <c r="D34" s="68">
        <f t="shared" si="12"/>
        <v>-109743</v>
      </c>
      <c r="E34" s="69">
        <f>SUM(B34:D34)</f>
        <v>452689</v>
      </c>
      <c r="F34" s="70">
        <f>E34/E38</f>
        <v>0.5060838865324977</v>
      </c>
      <c r="G34" s="70">
        <f>E34/$H$38</f>
        <v>3.173599463245233E-2</v>
      </c>
      <c r="H34" s="75"/>
    </row>
    <row r="35" spans="1:8" x14ac:dyDescent="0.25">
      <c r="A35" s="67" t="s">
        <v>142</v>
      </c>
      <c r="B35" s="68">
        <f t="shared" si="12"/>
        <v>110808</v>
      </c>
      <c r="C35" s="68">
        <f t="shared" si="12"/>
        <v>304611</v>
      </c>
      <c r="D35" s="68">
        <f t="shared" si="12"/>
        <v>-260411</v>
      </c>
      <c r="E35" s="69">
        <f t="shared" ref="E35:E37" si="13">SUM(B35:D35)</f>
        <v>155008</v>
      </c>
      <c r="F35" s="70">
        <f>E35/E38</f>
        <v>0.1732912685831319</v>
      </c>
      <c r="G35" s="70">
        <f t="shared" ref="G35:G37" si="14">E35/$H$38</f>
        <v>1.0866915378962535E-2</v>
      </c>
      <c r="H35" s="75"/>
    </row>
    <row r="36" spans="1:8" x14ac:dyDescent="0.25">
      <c r="A36" s="67" t="s">
        <v>143</v>
      </c>
      <c r="B36" s="68">
        <f t="shared" si="12"/>
        <v>56442</v>
      </c>
      <c r="C36" s="68">
        <f t="shared" si="12"/>
        <v>104250</v>
      </c>
      <c r="D36" s="68">
        <f t="shared" si="12"/>
        <v>-106863</v>
      </c>
      <c r="E36" s="69">
        <f t="shared" si="13"/>
        <v>53829</v>
      </c>
      <c r="F36" s="70">
        <f>E36/E38</f>
        <v>6.0178156589088358E-2</v>
      </c>
      <c r="G36" s="70">
        <f t="shared" si="14"/>
        <v>3.7737096661731931E-3</v>
      </c>
      <c r="H36" s="75"/>
    </row>
    <row r="37" spans="1:8" x14ac:dyDescent="0.25">
      <c r="A37" s="67" t="s">
        <v>144</v>
      </c>
      <c r="B37" s="68">
        <f t="shared" si="12"/>
        <v>112960</v>
      </c>
      <c r="C37" s="68">
        <f t="shared" si="12"/>
        <v>246797</v>
      </c>
      <c r="D37" s="68">
        <f t="shared" si="12"/>
        <v>-126789</v>
      </c>
      <c r="E37" s="69">
        <f t="shared" si="13"/>
        <v>232968</v>
      </c>
      <c r="F37" s="70">
        <f>E37/E38</f>
        <v>0.260446688295282</v>
      </c>
      <c r="G37" s="70">
        <f t="shared" si="14"/>
        <v>1.6332341182430224E-2</v>
      </c>
      <c r="H37" s="75"/>
    </row>
    <row r="38" spans="1:8" x14ac:dyDescent="0.25">
      <c r="A38" s="63" t="s">
        <v>137</v>
      </c>
      <c r="B38" s="64">
        <f>SUM(B34:B37)</f>
        <v>402733</v>
      </c>
      <c r="C38" s="64">
        <f t="shared" ref="C38:G38" si="15">SUM(C34:C37)</f>
        <v>1095567</v>
      </c>
      <c r="D38" s="64">
        <f t="shared" si="15"/>
        <v>-603806</v>
      </c>
      <c r="E38" s="64">
        <f t="shared" si="15"/>
        <v>894494</v>
      </c>
      <c r="F38" s="65">
        <f t="shared" si="15"/>
        <v>1</v>
      </c>
      <c r="G38" s="74">
        <f t="shared" si="15"/>
        <v>6.2708960860018287E-2</v>
      </c>
      <c r="H38" s="64">
        <f>H31+H24+H17+H10</f>
        <v>14264213.40319654</v>
      </c>
    </row>
    <row r="40" spans="1:8" x14ac:dyDescent="0.25">
      <c r="B40" s="14"/>
      <c r="C40" s="14"/>
      <c r="D40"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B5E-52C5-4681-81AE-C9C665D64282}">
  <dimension ref="A1:L33"/>
  <sheetViews>
    <sheetView zoomScaleNormal="100" workbookViewId="0">
      <pane xSplit="1" ySplit="4" topLeftCell="B5" activePane="bottomRight" state="frozen"/>
      <selection pane="topRight" activeCell="B1" sqref="B1"/>
      <selection pane="bottomLeft" activeCell="A5" sqref="A5"/>
      <selection pane="bottomRight" activeCell="H38" sqref="H38"/>
    </sheetView>
  </sheetViews>
  <sheetFormatPr defaultRowHeight="15" x14ac:dyDescent="0.25"/>
  <cols>
    <col min="1" max="1" width="34.140625" customWidth="1"/>
    <col min="2" max="2" width="14.5703125" customWidth="1"/>
    <col min="3" max="3" width="14.85546875" customWidth="1"/>
    <col min="4" max="4" width="12.5703125" customWidth="1"/>
    <col min="5" max="5" width="17.5703125" customWidth="1"/>
    <col min="6" max="6" width="16.140625" customWidth="1"/>
    <col min="7" max="7" width="14.85546875" customWidth="1"/>
    <col min="8" max="8" width="12" customWidth="1"/>
    <col min="9" max="9" width="15" customWidth="1"/>
  </cols>
  <sheetData>
    <row r="1" spans="1:12" s="1" customFormat="1" ht="33.75" x14ac:dyDescent="0.5">
      <c r="A1" s="31" t="s">
        <v>203</v>
      </c>
      <c r="B1" s="76" t="s">
        <v>204</v>
      </c>
      <c r="C1" s="77"/>
      <c r="D1" s="77"/>
      <c r="E1" s="77"/>
      <c r="F1" s="77"/>
      <c r="G1" s="77"/>
      <c r="H1" s="77"/>
      <c r="I1" s="77"/>
    </row>
    <row r="2" spans="1:12" x14ac:dyDescent="0.25">
      <c r="A2" s="2"/>
      <c r="B2" s="1"/>
    </row>
    <row r="3" spans="1:12" x14ac:dyDescent="0.25">
      <c r="B3" s="9"/>
      <c r="C3" s="9"/>
      <c r="D3" s="9"/>
      <c r="E3" s="9"/>
      <c r="F3" s="9"/>
      <c r="G3" s="9"/>
    </row>
    <row r="4" spans="1:12" ht="45" x14ac:dyDescent="0.25">
      <c r="A4" s="48" t="s">
        <v>139</v>
      </c>
      <c r="B4" s="50" t="s">
        <v>9</v>
      </c>
      <c r="C4" s="50" t="s">
        <v>10</v>
      </c>
      <c r="D4" s="50" t="s">
        <v>205</v>
      </c>
      <c r="E4" s="50" t="s">
        <v>12</v>
      </c>
      <c r="F4" s="50" t="s">
        <v>13</v>
      </c>
      <c r="G4" s="50" t="s">
        <v>14</v>
      </c>
      <c r="H4" s="50" t="s">
        <v>168</v>
      </c>
      <c r="I4" s="50" t="s">
        <v>15</v>
      </c>
      <c r="L4" s="10"/>
    </row>
    <row r="5" spans="1:12" x14ac:dyDescent="0.25">
      <c r="A5" s="51" t="s">
        <v>158</v>
      </c>
      <c r="B5" s="2"/>
      <c r="C5" s="2"/>
      <c r="D5" s="2"/>
      <c r="E5" s="2"/>
      <c r="F5" s="2"/>
      <c r="G5" s="2"/>
    </row>
    <row r="6" spans="1:12" x14ac:dyDescent="0.25">
      <c r="A6" s="1" t="s">
        <v>159</v>
      </c>
      <c r="B6" s="3">
        <v>122523</v>
      </c>
      <c r="C6" s="3">
        <v>0</v>
      </c>
      <c r="D6" s="3">
        <v>0</v>
      </c>
      <c r="E6" s="3">
        <v>-57309</v>
      </c>
      <c r="F6" s="6">
        <f>SUM(B6:E6)</f>
        <v>65214</v>
      </c>
      <c r="G6" s="6">
        <f>F6-D6</f>
        <v>65214</v>
      </c>
      <c r="H6" s="4">
        <v>362.88</v>
      </c>
      <c r="I6" s="11">
        <f>IFERROR(G6/H6,0)</f>
        <v>179.7123015873016</v>
      </c>
    </row>
    <row r="7" spans="1:12" x14ac:dyDescent="0.25">
      <c r="A7" s="1" t="s">
        <v>160</v>
      </c>
      <c r="B7" s="3">
        <v>0</v>
      </c>
      <c r="C7" s="3">
        <v>150383.09999999998</v>
      </c>
      <c r="D7" s="3">
        <v>30957.800000000003</v>
      </c>
      <c r="E7" s="3">
        <v>-12128.9</v>
      </c>
      <c r="F7" s="6">
        <f t="shared" ref="F7:F8" si="0">SUM(B7:E7)</f>
        <v>169211.99999999997</v>
      </c>
      <c r="G7" s="6">
        <f t="shared" ref="G7:G8" si="1">F7-D7</f>
        <v>138254.19999999995</v>
      </c>
      <c r="H7" s="4">
        <v>826.97250000000008</v>
      </c>
      <c r="I7" s="11">
        <f t="shared" ref="I7:I9" si="2">IFERROR(G7/H7,0)</f>
        <v>167.18113359271311</v>
      </c>
    </row>
    <row r="8" spans="1:12" x14ac:dyDescent="0.25">
      <c r="A8" s="1" t="s">
        <v>161</v>
      </c>
      <c r="B8" s="3">
        <v>0</v>
      </c>
      <c r="C8" s="3">
        <v>134749</v>
      </c>
      <c r="D8" s="3">
        <v>123816.1</v>
      </c>
      <c r="E8" s="3">
        <v>-40307.199999999997</v>
      </c>
      <c r="F8" s="6">
        <f t="shared" si="0"/>
        <v>218257.90000000002</v>
      </c>
      <c r="G8" s="6">
        <f t="shared" si="1"/>
        <v>94441.800000000017</v>
      </c>
      <c r="H8" s="4">
        <v>1022.56</v>
      </c>
      <c r="I8" s="11">
        <f t="shared" si="2"/>
        <v>92.358199029885796</v>
      </c>
    </row>
    <row r="9" spans="1:12" s="66" customFormat="1" x14ac:dyDescent="0.25">
      <c r="A9" s="63" t="s">
        <v>137</v>
      </c>
      <c r="B9" s="64">
        <f t="shared" ref="B9:H9" si="3">SUM(B6:B8)</f>
        <v>122523</v>
      </c>
      <c r="C9" s="64">
        <f t="shared" si="3"/>
        <v>285132.09999999998</v>
      </c>
      <c r="D9" s="64">
        <f t="shared" si="3"/>
        <v>154773.90000000002</v>
      </c>
      <c r="E9" s="64">
        <f t="shared" si="3"/>
        <v>-109745.09999999999</v>
      </c>
      <c r="F9" s="64">
        <f t="shared" si="3"/>
        <v>452683.9</v>
      </c>
      <c r="G9" s="64">
        <f t="shared" si="3"/>
        <v>297910</v>
      </c>
      <c r="H9" s="80">
        <f t="shared" si="3"/>
        <v>2212.4124999999999</v>
      </c>
      <c r="I9" s="81">
        <f t="shared" si="2"/>
        <v>134.65391286661054</v>
      </c>
      <c r="J9" s="79"/>
    </row>
    <row r="11" spans="1:12" x14ac:dyDescent="0.25">
      <c r="A11" s="51" t="s">
        <v>162</v>
      </c>
      <c r="B11" s="2"/>
      <c r="C11" s="2"/>
      <c r="D11" s="2"/>
      <c r="E11" s="2"/>
      <c r="F11" s="2"/>
      <c r="G11" s="2"/>
    </row>
    <row r="12" spans="1:12" x14ac:dyDescent="0.25">
      <c r="A12" s="1" t="s">
        <v>159</v>
      </c>
      <c r="B12" s="3">
        <v>110808</v>
      </c>
      <c r="C12" s="3">
        <v>0</v>
      </c>
      <c r="D12" s="3">
        <v>0</v>
      </c>
      <c r="E12" s="3">
        <v>-61695</v>
      </c>
      <c r="F12" s="6">
        <f>SUM(B12:E12)</f>
        <v>49113</v>
      </c>
      <c r="G12" s="6">
        <f>F12-D12</f>
        <v>49113</v>
      </c>
      <c r="H12" s="4">
        <v>424.60750000000002</v>
      </c>
      <c r="I12" s="11">
        <f>IFERROR(G12/H12,0)</f>
        <v>115.6668217118162</v>
      </c>
    </row>
    <row r="13" spans="1:12" x14ac:dyDescent="0.25">
      <c r="A13" s="1" t="s">
        <v>160</v>
      </c>
      <c r="B13" s="3">
        <v>0</v>
      </c>
      <c r="C13" s="3">
        <v>40532.400000000001</v>
      </c>
      <c r="D13" s="3">
        <v>2909.4999999999995</v>
      </c>
      <c r="E13" s="3">
        <v>-4286.6000000000004</v>
      </c>
      <c r="F13" s="6">
        <f>SUM(B13:E13)</f>
        <v>39155.300000000003</v>
      </c>
      <c r="G13" s="6">
        <f t="shared" ref="G13:G14" si="4">F13-D13</f>
        <v>36245.800000000003</v>
      </c>
      <c r="H13" s="4">
        <v>286.14750000000004</v>
      </c>
      <c r="I13" s="11">
        <f t="shared" ref="I13:I15" si="5">IFERROR(G13/H13,0)</f>
        <v>126.66823928218838</v>
      </c>
    </row>
    <row r="14" spans="1:12" x14ac:dyDescent="0.25">
      <c r="A14" s="1" t="s">
        <v>161</v>
      </c>
      <c r="B14" s="3">
        <v>0</v>
      </c>
      <c r="C14" s="3">
        <v>182366.59999999995</v>
      </c>
      <c r="D14" s="3">
        <v>78799.400000000009</v>
      </c>
      <c r="E14" s="3">
        <v>-194428.70000000007</v>
      </c>
      <c r="F14" s="6">
        <f>SUM(B14:E14)</f>
        <v>66737.299999999872</v>
      </c>
      <c r="G14" s="6">
        <f t="shared" si="4"/>
        <v>-12062.100000000137</v>
      </c>
      <c r="H14" s="4">
        <v>898.44999999999993</v>
      </c>
      <c r="I14" s="11">
        <f t="shared" si="5"/>
        <v>-13.425454950192151</v>
      </c>
    </row>
    <row r="15" spans="1:12" s="66" customFormat="1" x14ac:dyDescent="0.25">
      <c r="A15" s="63" t="s">
        <v>137</v>
      </c>
      <c r="B15" s="64">
        <f t="shared" ref="B15:F15" si="6">SUM(B12:B14)</f>
        <v>110808</v>
      </c>
      <c r="C15" s="64">
        <f t="shared" si="6"/>
        <v>222898.99999999994</v>
      </c>
      <c r="D15" s="64">
        <f t="shared" si="6"/>
        <v>81708.900000000009</v>
      </c>
      <c r="E15" s="64">
        <f t="shared" si="6"/>
        <v>-260410.30000000008</v>
      </c>
      <c r="F15" s="64">
        <f t="shared" si="6"/>
        <v>155005.59999999986</v>
      </c>
      <c r="G15" s="64">
        <f>SUM(G12:G14)</f>
        <v>73296.699999999866</v>
      </c>
      <c r="H15" s="80">
        <f>SUM(H12:H14)</f>
        <v>1609.2049999999999</v>
      </c>
      <c r="I15" s="81">
        <f t="shared" si="5"/>
        <v>45.548391907805325</v>
      </c>
    </row>
    <row r="17" spans="1:9" x14ac:dyDescent="0.25">
      <c r="A17" s="51" t="s">
        <v>163</v>
      </c>
      <c r="B17" s="2"/>
      <c r="C17" s="2"/>
      <c r="D17" s="2"/>
      <c r="E17" s="2"/>
      <c r="F17" s="2"/>
      <c r="G17" s="2"/>
    </row>
    <row r="18" spans="1:9" x14ac:dyDescent="0.25">
      <c r="A18" s="1" t="s">
        <v>159</v>
      </c>
      <c r="B18" s="3">
        <v>56442</v>
      </c>
      <c r="C18" s="3">
        <v>0</v>
      </c>
      <c r="D18" s="3">
        <v>0</v>
      </c>
      <c r="E18" s="3">
        <v>-33441</v>
      </c>
      <c r="F18" s="6">
        <f>SUM(B18:E18)</f>
        <v>23001</v>
      </c>
      <c r="G18" s="6">
        <f>F18-D18</f>
        <v>23001</v>
      </c>
      <c r="H18" s="4">
        <v>240.24999999999997</v>
      </c>
      <c r="I18" s="11">
        <f>IFERROR(G18/H18,0)</f>
        <v>95.737773152965673</v>
      </c>
    </row>
    <row r="19" spans="1:9" x14ac:dyDescent="0.25">
      <c r="A19" s="1" t="s">
        <v>160</v>
      </c>
      <c r="B19" s="3">
        <v>0</v>
      </c>
      <c r="C19" s="3">
        <v>14600.1</v>
      </c>
      <c r="D19" s="3">
        <v>450.1</v>
      </c>
      <c r="E19" s="3">
        <v>-1399</v>
      </c>
      <c r="F19" s="6">
        <f>SUM(B19:E19)</f>
        <v>13651.2</v>
      </c>
      <c r="G19" s="6">
        <f t="shared" ref="G19:G20" si="7">F19-D19</f>
        <v>13201.1</v>
      </c>
      <c r="H19" s="4">
        <v>66.444999999999993</v>
      </c>
      <c r="I19" s="11">
        <f t="shared" ref="I19:I21" si="8">IFERROR(G19/H19,0)</f>
        <v>198.67710136202876</v>
      </c>
    </row>
    <row r="20" spans="1:9" x14ac:dyDescent="0.25">
      <c r="A20" s="1" t="s">
        <v>161</v>
      </c>
      <c r="B20" s="3">
        <v>0</v>
      </c>
      <c r="C20" s="3">
        <v>65290.500000000007</v>
      </c>
      <c r="D20" s="3">
        <v>23908.1</v>
      </c>
      <c r="E20" s="3">
        <v>-72023.7</v>
      </c>
      <c r="F20" s="6">
        <f>SUM(B20:E20)</f>
        <v>17174.900000000009</v>
      </c>
      <c r="G20" s="6">
        <f t="shared" si="7"/>
        <v>-6733.1999999999898</v>
      </c>
      <c r="H20" s="4">
        <v>449.22499999999997</v>
      </c>
      <c r="I20" s="11">
        <f t="shared" si="8"/>
        <v>-14.98848016027601</v>
      </c>
    </row>
    <row r="21" spans="1:9" s="66" customFormat="1" x14ac:dyDescent="0.25">
      <c r="A21" s="63" t="s">
        <v>137</v>
      </c>
      <c r="B21" s="64">
        <f t="shared" ref="B21:H21" si="9">SUM(B18:B20)</f>
        <v>56442</v>
      </c>
      <c r="C21" s="64">
        <f t="shared" si="9"/>
        <v>79890.600000000006</v>
      </c>
      <c r="D21" s="64">
        <f t="shared" si="9"/>
        <v>24358.199999999997</v>
      </c>
      <c r="E21" s="64">
        <f t="shared" si="9"/>
        <v>-106863.7</v>
      </c>
      <c r="F21" s="64">
        <f t="shared" si="9"/>
        <v>53827.100000000006</v>
      </c>
      <c r="G21" s="64">
        <f>SUM(G18:G20)</f>
        <v>29468.900000000009</v>
      </c>
      <c r="H21" s="82">
        <f t="shared" si="9"/>
        <v>755.91999999999985</v>
      </c>
      <c r="I21" s="81">
        <f t="shared" si="8"/>
        <v>38.984151762091244</v>
      </c>
    </row>
    <row r="23" spans="1:9" x14ac:dyDescent="0.25">
      <c r="A23" s="51" t="s">
        <v>164</v>
      </c>
      <c r="B23" s="2"/>
      <c r="C23" s="2"/>
      <c r="D23" s="2"/>
      <c r="E23" s="2"/>
      <c r="F23" s="2"/>
      <c r="G23" s="2"/>
    </row>
    <row r="24" spans="1:9" x14ac:dyDescent="0.25">
      <c r="A24" s="1" t="s">
        <v>159</v>
      </c>
      <c r="B24" s="3">
        <v>112960.2</v>
      </c>
      <c r="C24" s="3">
        <v>0</v>
      </c>
      <c r="D24" s="3">
        <v>0</v>
      </c>
      <c r="E24" s="3">
        <v>-40307</v>
      </c>
      <c r="F24" s="6">
        <f>SUM(B24:E24)</f>
        <v>72653.2</v>
      </c>
      <c r="G24" s="6">
        <f>F24-D24</f>
        <v>72653.2</v>
      </c>
      <c r="H24" s="4">
        <v>390.61750000000001</v>
      </c>
      <c r="I24" s="11">
        <f>IFERROR(G24/H24,0)</f>
        <v>185.99576311865187</v>
      </c>
    </row>
    <row r="25" spans="1:9" x14ac:dyDescent="0.25">
      <c r="A25" s="1" t="s">
        <v>160</v>
      </c>
      <c r="B25" s="3">
        <v>0</v>
      </c>
      <c r="C25" s="3">
        <v>31483.4</v>
      </c>
      <c r="D25" s="3">
        <v>3100.7</v>
      </c>
      <c r="E25" s="3">
        <v>-814.3</v>
      </c>
      <c r="F25" s="6">
        <f>SUM(B25:E25)</f>
        <v>33769.799999999996</v>
      </c>
      <c r="G25" s="6">
        <f t="shared" ref="G25:G26" si="10">F25-D25</f>
        <v>30669.099999999995</v>
      </c>
      <c r="H25" s="4">
        <v>255.48749999999995</v>
      </c>
      <c r="I25" s="11">
        <f t="shared" ref="I25:I27" si="11">IFERROR(G25/H25,0)</f>
        <v>120.04148930965312</v>
      </c>
    </row>
    <row r="26" spans="1:9" x14ac:dyDescent="0.25">
      <c r="A26" s="1" t="s">
        <v>161</v>
      </c>
      <c r="B26" s="3">
        <v>0</v>
      </c>
      <c r="C26" s="3">
        <v>126386.8</v>
      </c>
      <c r="D26" s="3">
        <v>85827.199999999983</v>
      </c>
      <c r="E26" s="3">
        <v>-85667.400000000023</v>
      </c>
      <c r="F26" s="6">
        <f>SUM(B26:E26)</f>
        <v>126546.59999999998</v>
      </c>
      <c r="G26" s="6">
        <f t="shared" si="10"/>
        <v>40719.399999999994</v>
      </c>
      <c r="H26" s="4">
        <v>702.58</v>
      </c>
      <c r="I26" s="11">
        <f t="shared" si="11"/>
        <v>57.956958638162192</v>
      </c>
    </row>
    <row r="27" spans="1:9" s="66" customFormat="1" x14ac:dyDescent="0.25">
      <c r="A27" s="63" t="s">
        <v>137</v>
      </c>
      <c r="B27" s="64">
        <f>SUM(B24:B26)</f>
        <v>112960.2</v>
      </c>
      <c r="C27" s="64">
        <f t="shared" ref="C27:F27" si="12">SUM(C24:C26)</f>
        <v>157870.20000000001</v>
      </c>
      <c r="D27" s="64">
        <f>SUM(D24:D26)</f>
        <v>88927.89999999998</v>
      </c>
      <c r="E27" s="64">
        <f t="shared" si="12"/>
        <v>-126788.70000000003</v>
      </c>
      <c r="F27" s="64">
        <f t="shared" si="12"/>
        <v>232969.59999999998</v>
      </c>
      <c r="G27" s="64">
        <f>SUM(G24:G26)</f>
        <v>144041.69999999998</v>
      </c>
      <c r="H27" s="82">
        <f>SUM(H24:H26)</f>
        <v>1348.6849999999999</v>
      </c>
      <c r="I27" s="81">
        <f t="shared" si="11"/>
        <v>106.80158821370445</v>
      </c>
    </row>
    <row r="29" spans="1:9" x14ac:dyDescent="0.25">
      <c r="A29" s="51" t="s">
        <v>208</v>
      </c>
      <c r="B29" s="2"/>
      <c r="C29" s="2"/>
      <c r="D29" s="2"/>
      <c r="E29" s="2"/>
      <c r="F29" s="2"/>
      <c r="G29" s="2"/>
    </row>
    <row r="30" spans="1:9" x14ac:dyDescent="0.25">
      <c r="A30" s="88" t="s">
        <v>159</v>
      </c>
      <c r="B30" s="89">
        <f>B24+B18+B12+B6</f>
        <v>402733.2</v>
      </c>
      <c r="C30" s="89">
        <f t="shared" ref="C30:E30" si="13">C24+C18+C12+C6</f>
        <v>0</v>
      </c>
      <c r="D30" s="89">
        <f t="shared" si="13"/>
        <v>0</v>
      </c>
      <c r="E30" s="89">
        <f t="shared" si="13"/>
        <v>-192752</v>
      </c>
      <c r="F30" s="90">
        <f t="shared" ref="F30:F32" si="14">SUM(B30:E30)</f>
        <v>209981.2</v>
      </c>
      <c r="G30" s="90">
        <f>F30-D30</f>
        <v>209981.2</v>
      </c>
      <c r="H30" s="91">
        <f t="shared" ref="H30" si="15">H24+H18+H12+H6</f>
        <v>1418.355</v>
      </c>
      <c r="I30" s="92">
        <f>IFERROR(G30/H30,0)</f>
        <v>148.04558802274465</v>
      </c>
    </row>
    <row r="31" spans="1:9" x14ac:dyDescent="0.25">
      <c r="A31" s="88" t="s">
        <v>160</v>
      </c>
      <c r="B31" s="89">
        <f t="shared" ref="B31:E31" si="16">B25+B19+B13+B7</f>
        <v>0</v>
      </c>
      <c r="C31" s="89">
        <f t="shared" si="16"/>
        <v>236998.99999999997</v>
      </c>
      <c r="D31" s="89">
        <f t="shared" si="16"/>
        <v>37418.100000000006</v>
      </c>
      <c r="E31" s="89">
        <f t="shared" si="16"/>
        <v>-18628.8</v>
      </c>
      <c r="F31" s="90">
        <f t="shared" si="14"/>
        <v>255788.3</v>
      </c>
      <c r="G31" s="90">
        <f t="shared" ref="G31:G32" si="17">F31-D31</f>
        <v>218370.19999999998</v>
      </c>
      <c r="H31" s="91">
        <f t="shared" ref="H31" si="18">H25+H19+H13+H7</f>
        <v>1435.0525</v>
      </c>
      <c r="I31" s="92">
        <f t="shared" ref="I31:I33" si="19">IFERROR(G31/H31,0)</f>
        <v>152.16878824990721</v>
      </c>
    </row>
    <row r="32" spans="1:9" x14ac:dyDescent="0.25">
      <c r="A32" s="88" t="s">
        <v>161</v>
      </c>
      <c r="B32" s="89">
        <f t="shared" ref="B32:E32" si="20">B26+B20+B14+B8</f>
        <v>0</v>
      </c>
      <c r="C32" s="89">
        <f t="shared" si="20"/>
        <v>508792.89999999997</v>
      </c>
      <c r="D32" s="89">
        <f t="shared" si="20"/>
        <v>312350.80000000005</v>
      </c>
      <c r="E32" s="89">
        <f t="shared" si="20"/>
        <v>-392427.00000000012</v>
      </c>
      <c r="F32" s="90">
        <f t="shared" si="14"/>
        <v>428716.69999999984</v>
      </c>
      <c r="G32" s="90">
        <f t="shared" si="17"/>
        <v>116365.89999999979</v>
      </c>
      <c r="H32" s="91">
        <f t="shared" ref="H32" si="21">H26+H20+H14+H8</f>
        <v>3072.8150000000001</v>
      </c>
      <c r="I32" s="92">
        <f t="shared" si="19"/>
        <v>37.869477986797051</v>
      </c>
    </row>
    <row r="33" spans="1:9" s="66" customFormat="1" x14ac:dyDescent="0.25">
      <c r="A33" s="84" t="s">
        <v>137</v>
      </c>
      <c r="B33" s="85">
        <f>SUM(B30:B32)</f>
        <v>402733.2</v>
      </c>
      <c r="C33" s="85">
        <f t="shared" ref="C33" si="22">SUM(C30:C32)</f>
        <v>745791.89999999991</v>
      </c>
      <c r="D33" s="85">
        <f>SUM(D30:D32)</f>
        <v>349768.9</v>
      </c>
      <c r="E33" s="85">
        <f t="shared" ref="E33:F33" si="23">SUM(E30:E32)</f>
        <v>-603807.80000000005</v>
      </c>
      <c r="F33" s="85">
        <f t="shared" si="23"/>
        <v>894486.19999999984</v>
      </c>
      <c r="G33" s="85">
        <f>SUM(G30:G32)</f>
        <v>544717.29999999981</v>
      </c>
      <c r="H33" s="86">
        <f>SUM(H30:H32)</f>
        <v>5926.2224999999999</v>
      </c>
      <c r="I33" s="87">
        <f t="shared" si="19"/>
        <v>91.916444244204442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8863A33-F6C6-4E69-986F-63FD2CDD6E0B}"/>
</file>

<file path=customXml/itemProps2.xml><?xml version="1.0" encoding="utf-8"?>
<ds:datastoreItem xmlns:ds="http://schemas.openxmlformats.org/officeDocument/2006/customXml" ds:itemID="{FFE5E228-6EA7-40C3-9E72-E3DC54885492}"/>
</file>

<file path=customXml/itemProps3.xml><?xml version="1.0" encoding="utf-8"?>
<ds:datastoreItem xmlns:ds="http://schemas.openxmlformats.org/officeDocument/2006/customXml" ds:itemID="{6CA178C2-E3B8-483A-865E-FD590948B9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vt:lpstr>
      <vt:lpstr>By MGMA Specialty</vt:lpstr>
      <vt:lpstr>By Hosp Region &amp; Spec Grouping</vt:lpstr>
      <vt:lpstr>By GBR Size &amp; Spec Grouping</vt:lpstr>
      <vt:lpstr>By Arrangement &amp; Spec Grouping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Teague</dc:creator>
  <cp:lastModifiedBy>Karen Teague</cp:lastModifiedBy>
  <dcterms:created xsi:type="dcterms:W3CDTF">2025-10-20T16:06:04Z</dcterms:created>
  <dcterms:modified xsi:type="dcterms:W3CDTF">2026-01-05T18:35:25Z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