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hscrc-my.sharepoint.com/personal/kteague_mdhscrc_onmicrosoft_com/Documents/Financial Data/Annual Filing Revisions Project/Task 1-3/3_Working documents/Physician Costs/Completed Schedules/FY25/Final Reporting/final reporting for website/"/>
    </mc:Choice>
  </mc:AlternateContent>
  <xr:revisionPtr revIDLastSave="719" documentId="8_{901C486A-085B-4533-9C44-354E8EA4CB47}" xr6:coauthVersionLast="47" xr6:coauthVersionMax="47" xr10:uidLastSave="{5114A0A6-EACA-4BC5-915C-F0B167CE894D}"/>
  <bookViews>
    <workbookView xWindow="-120" yWindow="-120" windowWidth="29040" windowHeight="17520" xr2:uid="{E5D00C26-C0A6-4649-B46F-FE4E0D668748}"/>
  </bookViews>
  <sheets>
    <sheet name="Information" sheetId="13" r:id="rId1"/>
    <sheet name="Total Costs" sheetId="14" r:id="rId2"/>
    <sheet name="By MGMA Specialty" sheetId="6" r:id="rId3"/>
    <sheet name="By Hosp Region &amp; Spec Grouping" sheetId="7" r:id="rId4"/>
    <sheet name="By GBR Size &amp; Spec Grouping" sheetId="11" r:id="rId5"/>
    <sheet name="By Arrangement &amp; Spec Grouping" sheetId="12" r:id="rId6"/>
  </sheets>
  <definedNames>
    <definedName name="_xlnm._FilterDatabase" localSheetId="2" hidden="1">'By MGMA Specialty'!$A$5:$AE$121</definedName>
    <definedName name="Summary" localSheetId="1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2" l="1"/>
  <c r="S18" i="12"/>
  <c r="T19" i="12"/>
  <c r="S19" i="12"/>
  <c r="V30" i="7"/>
  <c r="U30" i="7"/>
  <c r="V29" i="7"/>
  <c r="U29" i="7"/>
  <c r="V28" i="7"/>
  <c r="U28" i="7"/>
  <c r="V27" i="7"/>
  <c r="U27" i="7"/>
  <c r="V23" i="7"/>
  <c r="V22" i="7"/>
  <c r="V21" i="7"/>
  <c r="V20" i="7"/>
  <c r="U23" i="7"/>
  <c r="U22" i="7"/>
  <c r="U21" i="7"/>
  <c r="U20" i="7"/>
  <c r="F8" i="14"/>
  <c r="G7" i="14"/>
  <c r="I8" i="14"/>
  <c r="H8" i="14"/>
  <c r="G6" i="14"/>
  <c r="G8" i="14" s="1"/>
  <c r="E8" i="14"/>
  <c r="D8" i="14"/>
  <c r="C8" i="14"/>
  <c r="B8" i="14"/>
  <c r="AE37" i="7" l="1"/>
  <c r="AE36" i="7"/>
  <c r="AE35" i="7"/>
  <c r="AE34" i="7"/>
  <c r="T37" i="7"/>
  <c r="T36" i="7"/>
  <c r="T35" i="7"/>
  <c r="T34" i="7"/>
  <c r="I37" i="7"/>
  <c r="I36" i="7"/>
  <c r="I35" i="7"/>
  <c r="I34" i="7"/>
  <c r="R27" i="12"/>
  <c r="R32" i="12"/>
  <c r="R31" i="12"/>
  <c r="R21" i="12"/>
  <c r="R30" i="12"/>
  <c r="R9" i="12"/>
  <c r="AB32" i="12"/>
  <c r="AB31" i="12"/>
  <c r="AB30" i="12"/>
  <c r="AB21" i="12"/>
  <c r="AB15" i="12"/>
  <c r="AB9" i="12"/>
  <c r="Z15" i="12"/>
  <c r="Z32" i="12"/>
  <c r="Z21" i="12"/>
  <c r="P15" i="12"/>
  <c r="P27" i="12"/>
  <c r="P9" i="12"/>
  <c r="Y19" i="12"/>
  <c r="Y13" i="12"/>
  <c r="AA13" i="12" s="1"/>
  <c r="AD13" i="12" s="1"/>
  <c r="N15" i="12"/>
  <c r="O13" i="12"/>
  <c r="S13" i="12" s="1"/>
  <c r="O7" i="12"/>
  <c r="W32" i="12"/>
  <c r="W27" i="12"/>
  <c r="W21" i="12"/>
  <c r="W15" i="12"/>
  <c r="M32" i="12"/>
  <c r="M27" i="12"/>
  <c r="M21" i="12"/>
  <c r="M15" i="12"/>
  <c r="O8" i="12"/>
  <c r="M9" i="12"/>
  <c r="V27" i="12"/>
  <c r="V21" i="12"/>
  <c r="V15" i="12"/>
  <c r="Y6" i="12"/>
  <c r="L27" i="12"/>
  <c r="L21" i="12"/>
  <c r="L15" i="12"/>
  <c r="O6" i="12"/>
  <c r="V32" i="12"/>
  <c r="V31" i="12"/>
  <c r="W30" i="12"/>
  <c r="L32" i="12"/>
  <c r="L31" i="12"/>
  <c r="M30" i="12"/>
  <c r="Y14" i="12"/>
  <c r="R33" i="12" l="1"/>
  <c r="R15" i="12"/>
  <c r="S7" i="12"/>
  <c r="S8" i="12"/>
  <c r="AC14" i="12"/>
  <c r="AC19" i="12"/>
  <c r="AB33" i="12"/>
  <c r="AB27" i="12"/>
  <c r="Z27" i="12"/>
  <c r="Z30" i="12"/>
  <c r="Z9" i="12"/>
  <c r="Z31" i="12"/>
  <c r="P32" i="12"/>
  <c r="P21" i="12"/>
  <c r="P31" i="12"/>
  <c r="P30" i="12"/>
  <c r="X27" i="12"/>
  <c r="Y24" i="12"/>
  <c r="AC24" i="12" s="1"/>
  <c r="X21" i="12"/>
  <c r="X32" i="12"/>
  <c r="Y18" i="12"/>
  <c r="AA18" i="12" s="1"/>
  <c r="X31" i="12"/>
  <c r="X15" i="12"/>
  <c r="X30" i="12"/>
  <c r="Y12" i="12"/>
  <c r="AC12" i="12" s="1"/>
  <c r="Y8" i="12"/>
  <c r="AC8" i="12" s="1"/>
  <c r="Y7" i="12"/>
  <c r="AC7" i="12" s="1"/>
  <c r="X9" i="12"/>
  <c r="N27" i="12"/>
  <c r="N30" i="12"/>
  <c r="N21" i="12"/>
  <c r="O20" i="12"/>
  <c r="Q20" i="12" s="1"/>
  <c r="T20" i="12" s="1"/>
  <c r="O18" i="12"/>
  <c r="O14" i="12"/>
  <c r="S14" i="12" s="1"/>
  <c r="N32" i="12"/>
  <c r="N31" i="12"/>
  <c r="N9" i="12"/>
  <c r="Y20" i="12"/>
  <c r="AC20" i="12" s="1"/>
  <c r="Y25" i="12"/>
  <c r="AC25" i="12" s="1"/>
  <c r="Y26" i="12"/>
  <c r="AC26" i="12" s="1"/>
  <c r="W9" i="12"/>
  <c r="W31" i="12"/>
  <c r="W33" i="12" s="1"/>
  <c r="M31" i="12"/>
  <c r="M33" i="12" s="1"/>
  <c r="O19" i="12"/>
  <c r="O25" i="12"/>
  <c r="Q25" i="12" s="1"/>
  <c r="T25" i="12" s="1"/>
  <c r="O26" i="12"/>
  <c r="Q26" i="12" s="1"/>
  <c r="T26" i="12" s="1"/>
  <c r="AC13" i="12"/>
  <c r="AA14" i="12"/>
  <c r="AD14" i="12" s="1"/>
  <c r="AA19" i="12"/>
  <c r="AC6" i="12"/>
  <c r="V30" i="12"/>
  <c r="V33" i="12" s="1"/>
  <c r="V9" i="12"/>
  <c r="O24" i="12"/>
  <c r="Q13" i="12"/>
  <c r="T13" i="12" s="1"/>
  <c r="O12" i="12"/>
  <c r="Q8" i="12"/>
  <c r="Q7" i="12"/>
  <c r="O9" i="12"/>
  <c r="S9" i="12" s="1"/>
  <c r="Q6" i="12"/>
  <c r="S6" i="12"/>
  <c r="L30" i="12"/>
  <c r="L33" i="12" s="1"/>
  <c r="L9" i="12"/>
  <c r="AD18" i="12"/>
  <c r="AA6" i="12"/>
  <c r="AC18" i="12" l="1"/>
  <c r="Z33" i="12"/>
  <c r="P33" i="12"/>
  <c r="AA26" i="12"/>
  <c r="AD26" i="12" s="1"/>
  <c r="AA25" i="12"/>
  <c r="AD25" i="12" s="1"/>
  <c r="Y27" i="12"/>
  <c r="AC27" i="12" s="1"/>
  <c r="AA24" i="12"/>
  <c r="AD24" i="12" s="1"/>
  <c r="Y21" i="12"/>
  <c r="AC21" i="12" s="1"/>
  <c r="AA20" i="12"/>
  <c r="AD20" i="12" s="1"/>
  <c r="X33" i="12"/>
  <c r="Y15" i="12"/>
  <c r="AC15" i="12" s="1"/>
  <c r="Y30" i="12"/>
  <c r="AC30" i="12" s="1"/>
  <c r="AA12" i="12"/>
  <c r="AA15" i="12" s="1"/>
  <c r="AD15" i="12" s="1"/>
  <c r="Y32" i="12"/>
  <c r="AC32" i="12" s="1"/>
  <c r="AA8" i="12"/>
  <c r="Y31" i="12"/>
  <c r="AC31" i="12" s="1"/>
  <c r="Y9" i="12"/>
  <c r="AC9" i="12" s="1"/>
  <c r="AA7" i="12"/>
  <c r="AD7" i="12" s="1"/>
  <c r="S26" i="12"/>
  <c r="S25" i="12"/>
  <c r="S20" i="12"/>
  <c r="Q18" i="12"/>
  <c r="Q14" i="12"/>
  <c r="T14" i="12" s="1"/>
  <c r="N33" i="12"/>
  <c r="O32" i="12"/>
  <c r="S32" i="12" s="1"/>
  <c r="Q19" i="12"/>
  <c r="O31" i="12"/>
  <c r="S31" i="12" s="1"/>
  <c r="O21" i="12"/>
  <c r="S21" i="12" s="1"/>
  <c r="AD19" i="12"/>
  <c r="O30" i="12"/>
  <c r="O27" i="12"/>
  <c r="S27" i="12" s="1"/>
  <c r="Q24" i="12"/>
  <c r="S24" i="12"/>
  <c r="S12" i="12"/>
  <c r="Q12" i="12"/>
  <c r="O15" i="12"/>
  <c r="S15" i="12" s="1"/>
  <c r="T7" i="12"/>
  <c r="T8" i="12"/>
  <c r="T6" i="12"/>
  <c r="Q9" i="12"/>
  <c r="T9" i="12" s="1"/>
  <c r="AD6" i="12"/>
  <c r="Q31" i="12" l="1"/>
  <c r="T31" i="12" s="1"/>
  <c r="AA30" i="12"/>
  <c r="AD30" i="12" s="1"/>
  <c r="AA9" i="12"/>
  <c r="AD9" i="12" s="1"/>
  <c r="AA31" i="12"/>
  <c r="AD31" i="12" s="1"/>
  <c r="Q30" i="12"/>
  <c r="T30" i="12" s="1"/>
  <c r="AA27" i="12"/>
  <c r="AD27" i="12" s="1"/>
  <c r="AA21" i="12"/>
  <c r="AD21" i="12" s="1"/>
  <c r="AD12" i="12"/>
  <c r="AD8" i="12"/>
  <c r="AA32" i="12"/>
  <c r="AD32" i="12" s="1"/>
  <c r="Y33" i="12"/>
  <c r="AC33" i="12" s="1"/>
  <c r="Q21" i="12"/>
  <c r="T21" i="12" s="1"/>
  <c r="Q32" i="12"/>
  <c r="T32" i="12" s="1"/>
  <c r="O33" i="12"/>
  <c r="S33" i="12" s="1"/>
  <c r="S30" i="12"/>
  <c r="Q27" i="12"/>
  <c r="T27" i="12" s="1"/>
  <c r="T24" i="12"/>
  <c r="T12" i="12"/>
  <c r="Q15" i="12"/>
  <c r="T15" i="12" s="1"/>
  <c r="F32" i="12"/>
  <c r="F31" i="12"/>
  <c r="F30" i="12"/>
  <c r="D27" i="12"/>
  <c r="C9" i="12"/>
  <c r="E19" i="12"/>
  <c r="I19" i="12" s="1"/>
  <c r="E13" i="12"/>
  <c r="I13" i="12" s="1"/>
  <c r="B21" i="12"/>
  <c r="B9" i="12"/>
  <c r="B32" i="12"/>
  <c r="B31" i="12"/>
  <c r="C30" i="12"/>
  <c r="Y27" i="11"/>
  <c r="AA27" i="11" s="1"/>
  <c r="Y28" i="11"/>
  <c r="AA28" i="11" s="1"/>
  <c r="Y21" i="11"/>
  <c r="Y20" i="11"/>
  <c r="AA20" i="11" s="1"/>
  <c r="Y7" i="11"/>
  <c r="AA7" i="11" s="1"/>
  <c r="O29" i="11"/>
  <c r="Q29" i="11" s="1"/>
  <c r="O27" i="11"/>
  <c r="Q27" i="11" s="1"/>
  <c r="O21" i="11"/>
  <c r="Q21" i="11" s="1"/>
  <c r="O13" i="11"/>
  <c r="Q13" i="11" s="1"/>
  <c r="E28" i="11"/>
  <c r="E22" i="11"/>
  <c r="E15" i="11"/>
  <c r="G19" i="12" l="1"/>
  <c r="J19" i="12" s="1"/>
  <c r="G13" i="12"/>
  <c r="J13" i="12" s="1"/>
  <c r="Q33" i="12"/>
  <c r="T33" i="12" s="1"/>
  <c r="AA33" i="12"/>
  <c r="AD33" i="12" s="1"/>
  <c r="O16" i="11"/>
  <c r="Q16" i="11" s="1"/>
  <c r="O20" i="11"/>
  <c r="Q20" i="11" s="1"/>
  <c r="S20" i="11" s="1"/>
  <c r="Y14" i="11"/>
  <c r="AA14" i="11" s="1"/>
  <c r="E14" i="11"/>
  <c r="G14" i="11" s="1"/>
  <c r="Y29" i="11"/>
  <c r="AA29" i="11" s="1"/>
  <c r="Y13" i="11"/>
  <c r="AA13" i="11" s="1"/>
  <c r="Y15" i="11"/>
  <c r="AA15" i="11" s="1"/>
  <c r="AC15" i="11" s="1"/>
  <c r="Y30" i="11"/>
  <c r="AA30" i="11" s="1"/>
  <c r="Y22" i="11"/>
  <c r="AA22" i="11" s="1"/>
  <c r="E13" i="11"/>
  <c r="G13" i="11" s="1"/>
  <c r="O28" i="11"/>
  <c r="Q28" i="11" s="1"/>
  <c r="N36" i="11"/>
  <c r="O14" i="11"/>
  <c r="Q14" i="11" s="1"/>
  <c r="AA21" i="11"/>
  <c r="E29" i="11"/>
  <c r="G29" i="11" s="1"/>
  <c r="I29" i="11" s="1"/>
  <c r="O22" i="11"/>
  <c r="Q22" i="11" s="1"/>
  <c r="S22" i="11" s="1"/>
  <c r="O30" i="11"/>
  <c r="Q30" i="11" s="1"/>
  <c r="C24" i="11"/>
  <c r="O23" i="11"/>
  <c r="Q23" i="11" s="1"/>
  <c r="S23" i="11" s="1"/>
  <c r="Y16" i="11"/>
  <c r="AA16" i="11" s="1"/>
  <c r="AC16" i="11" s="1"/>
  <c r="D24" i="11"/>
  <c r="Y23" i="11"/>
  <c r="AA23" i="11" s="1"/>
  <c r="E21" i="11"/>
  <c r="G21" i="11" s="1"/>
  <c r="I21" i="11" s="1"/>
  <c r="Y9" i="11"/>
  <c r="AA9" i="11" s="1"/>
  <c r="D31" i="11"/>
  <c r="B31" i="11"/>
  <c r="C17" i="11"/>
  <c r="D17" i="11"/>
  <c r="Y8" i="11"/>
  <c r="AA8" i="11" s="1"/>
  <c r="C31" i="11"/>
  <c r="B10" i="11"/>
  <c r="E30" i="11"/>
  <c r="O7" i="11"/>
  <c r="Q7" i="11" s="1"/>
  <c r="S7" i="11" s="1"/>
  <c r="E16" i="11"/>
  <c r="G16" i="11" s="1"/>
  <c r="O9" i="11"/>
  <c r="Q9" i="11" s="1"/>
  <c r="S9" i="11" s="1"/>
  <c r="F10" i="11"/>
  <c r="O15" i="11"/>
  <c r="Q15" i="11" s="1"/>
  <c r="O8" i="11"/>
  <c r="Q8" i="11" s="1"/>
  <c r="E26" i="12"/>
  <c r="C32" i="12"/>
  <c r="E20" i="12"/>
  <c r="D32" i="12"/>
  <c r="E14" i="12"/>
  <c r="C15" i="12"/>
  <c r="E8" i="12"/>
  <c r="I8" i="12" s="1"/>
  <c r="H27" i="12"/>
  <c r="H21" i="12"/>
  <c r="H15" i="12"/>
  <c r="F27" i="12"/>
  <c r="E25" i="12"/>
  <c r="D21" i="12"/>
  <c r="D31" i="12"/>
  <c r="D15" i="12"/>
  <c r="E7" i="12"/>
  <c r="I7" i="12" s="1"/>
  <c r="D9" i="12"/>
  <c r="C27" i="12"/>
  <c r="C21" i="12"/>
  <c r="C31" i="12"/>
  <c r="E12" i="12"/>
  <c r="E18" i="12"/>
  <c r="E24" i="12"/>
  <c r="B27" i="12"/>
  <c r="B15" i="12"/>
  <c r="H31" i="12"/>
  <c r="H32" i="12"/>
  <c r="H9" i="12"/>
  <c r="H30" i="12"/>
  <c r="E6" i="12"/>
  <c r="D30" i="12"/>
  <c r="F9" i="12"/>
  <c r="B30" i="12"/>
  <c r="B33" i="12" s="1"/>
  <c r="F15" i="12"/>
  <c r="F21" i="12"/>
  <c r="W34" i="11"/>
  <c r="X31" i="11"/>
  <c r="Z31" i="11"/>
  <c r="X35" i="11"/>
  <c r="M36" i="11"/>
  <c r="V34" i="11"/>
  <c r="Z35" i="11"/>
  <c r="V36" i="11"/>
  <c r="Y6" i="11"/>
  <c r="AA6" i="11" s="1"/>
  <c r="L36" i="11"/>
  <c r="N31" i="11"/>
  <c r="W36" i="11"/>
  <c r="L35" i="11"/>
  <c r="V31" i="11"/>
  <c r="V17" i="11"/>
  <c r="W37" i="11"/>
  <c r="X10" i="11"/>
  <c r="X37" i="11"/>
  <c r="M35" i="11"/>
  <c r="Z24" i="11"/>
  <c r="V24" i="11"/>
  <c r="X24" i="11"/>
  <c r="Z36" i="11"/>
  <c r="Z10" i="11"/>
  <c r="Z37" i="11"/>
  <c r="W31" i="11"/>
  <c r="Z17" i="11"/>
  <c r="X36" i="11"/>
  <c r="X17" i="11"/>
  <c r="W10" i="11"/>
  <c r="L31" i="11"/>
  <c r="W24" i="11"/>
  <c r="W17" i="11"/>
  <c r="M31" i="11"/>
  <c r="V37" i="11"/>
  <c r="X34" i="11"/>
  <c r="N35" i="11"/>
  <c r="V10" i="11"/>
  <c r="V35" i="11"/>
  <c r="P35" i="11"/>
  <c r="P36" i="11"/>
  <c r="Z34" i="11"/>
  <c r="W35" i="11"/>
  <c r="P34" i="11"/>
  <c r="N37" i="11"/>
  <c r="P37" i="11"/>
  <c r="P17" i="11"/>
  <c r="M37" i="11"/>
  <c r="L37" i="11"/>
  <c r="L34" i="11"/>
  <c r="M34" i="11"/>
  <c r="N34" i="11"/>
  <c r="S29" i="11"/>
  <c r="L24" i="11"/>
  <c r="M24" i="11"/>
  <c r="N24" i="11"/>
  <c r="L17" i="11"/>
  <c r="M17" i="11"/>
  <c r="N17" i="11"/>
  <c r="O6" i="11"/>
  <c r="Q6" i="11" s="1"/>
  <c r="S6" i="11" s="1"/>
  <c r="P24" i="11"/>
  <c r="P10" i="11"/>
  <c r="P31" i="11"/>
  <c r="N10" i="11"/>
  <c r="M10" i="11"/>
  <c r="L10" i="11"/>
  <c r="C37" i="11"/>
  <c r="G28" i="11"/>
  <c r="I28" i="11" s="1"/>
  <c r="E27" i="11"/>
  <c r="E23" i="11"/>
  <c r="G23" i="11" s="1"/>
  <c r="I23" i="11" s="1"/>
  <c r="C35" i="11"/>
  <c r="C36" i="11"/>
  <c r="E20" i="11"/>
  <c r="C34" i="11"/>
  <c r="G30" i="11"/>
  <c r="I30" i="11" s="1"/>
  <c r="G22" i="11"/>
  <c r="I22" i="11" s="1"/>
  <c r="F37" i="11"/>
  <c r="F31" i="11"/>
  <c r="F24" i="11"/>
  <c r="F36" i="11"/>
  <c r="F34" i="11"/>
  <c r="G15" i="11"/>
  <c r="F35" i="11"/>
  <c r="F17" i="11"/>
  <c r="E7" i="11"/>
  <c r="G7" i="11" s="1"/>
  <c r="E8" i="11"/>
  <c r="G8" i="11" s="1"/>
  <c r="E9" i="11"/>
  <c r="G9" i="11" s="1"/>
  <c r="C10" i="11"/>
  <c r="E6" i="11"/>
  <c r="G6" i="11" s="1"/>
  <c r="D10" i="11"/>
  <c r="E17" i="11" l="1"/>
  <c r="G24" i="12"/>
  <c r="J24" i="12" s="1"/>
  <c r="I24" i="12"/>
  <c r="I18" i="12"/>
  <c r="G18" i="12"/>
  <c r="J18" i="12" s="1"/>
  <c r="I12" i="12"/>
  <c r="G12" i="12"/>
  <c r="J12" i="12" s="1"/>
  <c r="C33" i="12"/>
  <c r="I25" i="12"/>
  <c r="G25" i="12"/>
  <c r="I26" i="12"/>
  <c r="G26" i="12"/>
  <c r="J26" i="12" s="1"/>
  <c r="G20" i="12"/>
  <c r="I20" i="12"/>
  <c r="I14" i="12"/>
  <c r="G14" i="12"/>
  <c r="E31" i="11"/>
  <c r="I7" i="11"/>
  <c r="I9" i="11"/>
  <c r="I8" i="11"/>
  <c r="I6" i="11"/>
  <c r="G10" i="11"/>
  <c r="H6" i="11" s="1"/>
  <c r="G35" i="11"/>
  <c r="E15" i="12"/>
  <c r="I15" i="12" s="1"/>
  <c r="E32" i="12"/>
  <c r="I32" i="12" s="1"/>
  <c r="G8" i="12"/>
  <c r="D33" i="12"/>
  <c r="E31" i="12"/>
  <c r="I31" i="12" s="1"/>
  <c r="G7" i="12"/>
  <c r="E21" i="12"/>
  <c r="I21" i="12" s="1"/>
  <c r="E27" i="12"/>
  <c r="I27" i="12" s="1"/>
  <c r="E30" i="12"/>
  <c r="I30" i="12" s="1"/>
  <c r="I6" i="12"/>
  <c r="H33" i="12"/>
  <c r="E9" i="12"/>
  <c r="I9" i="12" s="1"/>
  <c r="G6" i="12"/>
  <c r="W38" i="11"/>
  <c r="AC8" i="11"/>
  <c r="V38" i="11"/>
  <c r="M38" i="11"/>
  <c r="N38" i="11"/>
  <c r="Y37" i="11"/>
  <c r="AA37" i="11"/>
  <c r="AC7" i="11"/>
  <c r="AC22" i="11"/>
  <c r="Y10" i="11"/>
  <c r="AC9" i="11"/>
  <c r="O35" i="11"/>
  <c r="X38" i="11"/>
  <c r="O17" i="11"/>
  <c r="O31" i="11"/>
  <c r="L38" i="11"/>
  <c r="Z38" i="11"/>
  <c r="Y24" i="11"/>
  <c r="Y17" i="11"/>
  <c r="Y36" i="11"/>
  <c r="AC20" i="11"/>
  <c r="Y35" i="11"/>
  <c r="AC21" i="11"/>
  <c r="AC14" i="11"/>
  <c r="AA17" i="11"/>
  <c r="AC13" i="11"/>
  <c r="S13" i="11"/>
  <c r="Y34" i="11"/>
  <c r="Y31" i="11"/>
  <c r="O24" i="11"/>
  <c r="AC30" i="11"/>
  <c r="P38" i="11"/>
  <c r="AA10" i="11"/>
  <c r="AC6" i="11"/>
  <c r="S14" i="11"/>
  <c r="O34" i="11"/>
  <c r="O37" i="11"/>
  <c r="O36" i="11"/>
  <c r="Q24" i="11"/>
  <c r="S15" i="11"/>
  <c r="S16" i="11"/>
  <c r="Q17" i="11"/>
  <c r="S21" i="11"/>
  <c r="S24" i="11" s="1"/>
  <c r="O10" i="11"/>
  <c r="Q35" i="11"/>
  <c r="S28" i="11"/>
  <c r="S8" i="11"/>
  <c r="S10" i="11" s="1"/>
  <c r="S30" i="11"/>
  <c r="Q37" i="11"/>
  <c r="Q36" i="11"/>
  <c r="Q10" i="11"/>
  <c r="G27" i="11"/>
  <c r="I27" i="11" s="1"/>
  <c r="E24" i="11"/>
  <c r="C38" i="11"/>
  <c r="G20" i="11"/>
  <c r="G24" i="11" s="1"/>
  <c r="AB22" i="11" s="1"/>
  <c r="I14" i="11"/>
  <c r="F38" i="11"/>
  <c r="I16" i="11"/>
  <c r="G37" i="11"/>
  <c r="I15" i="11"/>
  <c r="G36" i="11"/>
  <c r="G17" i="11"/>
  <c r="AB14" i="11" s="1"/>
  <c r="I13" i="11"/>
  <c r="R8" i="11" l="1"/>
  <c r="G30" i="12"/>
  <c r="J30" i="12" s="1"/>
  <c r="H13" i="11"/>
  <c r="R7" i="11"/>
  <c r="J25" i="12"/>
  <c r="G27" i="12"/>
  <c r="J27" i="12" s="1"/>
  <c r="J20" i="12"/>
  <c r="G21" i="12"/>
  <c r="J21" i="12" s="1"/>
  <c r="G15" i="12"/>
  <c r="J15" i="12" s="1"/>
  <c r="J14" i="12"/>
  <c r="AB13" i="11"/>
  <c r="AB15" i="11"/>
  <c r="R9" i="11"/>
  <c r="R23" i="11"/>
  <c r="R20" i="11"/>
  <c r="R21" i="11"/>
  <c r="AB20" i="11"/>
  <c r="AB7" i="11"/>
  <c r="AB9" i="11"/>
  <c r="AB8" i="11"/>
  <c r="AB6" i="11"/>
  <c r="R14" i="11"/>
  <c r="R15" i="11"/>
  <c r="R16" i="11"/>
  <c r="AB16" i="11"/>
  <c r="R22" i="11"/>
  <c r="AB21" i="11"/>
  <c r="H8" i="11"/>
  <c r="H9" i="11"/>
  <c r="R6" i="11"/>
  <c r="H7" i="11"/>
  <c r="J7" i="12"/>
  <c r="G31" i="12"/>
  <c r="J8" i="12"/>
  <c r="G32" i="12"/>
  <c r="J32" i="12" s="1"/>
  <c r="E33" i="12"/>
  <c r="I33" i="12" s="1"/>
  <c r="F33" i="12"/>
  <c r="G9" i="12"/>
  <c r="J9" i="12" s="1"/>
  <c r="J6" i="12"/>
  <c r="R13" i="11"/>
  <c r="AA24" i="11"/>
  <c r="AB23" i="11"/>
  <c r="AC23" i="11"/>
  <c r="AC24" i="11" s="1"/>
  <c r="AC10" i="11"/>
  <c r="AC17" i="11"/>
  <c r="AA35" i="11"/>
  <c r="AC28" i="11"/>
  <c r="AC29" i="11"/>
  <c r="AA36" i="11"/>
  <c r="AA31" i="11"/>
  <c r="AC27" i="11"/>
  <c r="AA34" i="11"/>
  <c r="Y38" i="11"/>
  <c r="Q31" i="11"/>
  <c r="S27" i="11"/>
  <c r="S31" i="11" s="1"/>
  <c r="Q34" i="11"/>
  <c r="Q38" i="11" s="1"/>
  <c r="O38" i="11"/>
  <c r="S17" i="11"/>
  <c r="G31" i="11"/>
  <c r="AB27" i="11" s="1"/>
  <c r="G34" i="11"/>
  <c r="G38" i="11" s="1"/>
  <c r="H34" i="11" s="1"/>
  <c r="I20" i="11"/>
  <c r="H23" i="11"/>
  <c r="H21" i="11"/>
  <c r="H22" i="11"/>
  <c r="H20" i="11"/>
  <c r="H15" i="11"/>
  <c r="H14" i="11"/>
  <c r="H16" i="11"/>
  <c r="AB10" i="11" l="1"/>
  <c r="R24" i="11"/>
  <c r="AB29" i="11"/>
  <c r="H27" i="11"/>
  <c r="R10" i="11"/>
  <c r="AB17" i="11"/>
  <c r="R35" i="11"/>
  <c r="R36" i="11"/>
  <c r="AB28" i="11"/>
  <c r="R37" i="11"/>
  <c r="AB24" i="11"/>
  <c r="R17" i="11"/>
  <c r="AB37" i="11"/>
  <c r="H30" i="11"/>
  <c r="AB30" i="11"/>
  <c r="R27" i="11"/>
  <c r="R29" i="11"/>
  <c r="R28" i="11"/>
  <c r="R30" i="11"/>
  <c r="J31" i="12"/>
  <c r="G33" i="12"/>
  <c r="J33" i="12" s="1"/>
  <c r="R34" i="11"/>
  <c r="AB36" i="11"/>
  <c r="AB35" i="11"/>
  <c r="AA38" i="11"/>
  <c r="AB34" i="11"/>
  <c r="AC31" i="11"/>
  <c r="H29" i="11"/>
  <c r="H28" i="11"/>
  <c r="H17" i="11"/>
  <c r="H37" i="11"/>
  <c r="H35" i="11"/>
  <c r="H36" i="11"/>
  <c r="R38" i="11" l="1"/>
  <c r="AB31" i="11"/>
  <c r="R31" i="11"/>
  <c r="AB38" i="11"/>
  <c r="T24" i="7" l="1"/>
  <c r="I10" i="7"/>
  <c r="E37" i="11"/>
  <c r="D37" i="11"/>
  <c r="B37" i="11"/>
  <c r="E36" i="11"/>
  <c r="D36" i="11"/>
  <c r="B36" i="11"/>
  <c r="E35" i="11"/>
  <c r="D35" i="11"/>
  <c r="B35" i="11"/>
  <c r="E34" i="11"/>
  <c r="D34" i="11"/>
  <c r="B34" i="11"/>
  <c r="B24" i="11"/>
  <c r="B17" i="11"/>
  <c r="E10" i="11"/>
  <c r="T10" i="7" l="1"/>
  <c r="AE10" i="7"/>
  <c r="B38" i="11"/>
  <c r="D38" i="11"/>
  <c r="E38" i="11"/>
  <c r="AE17" i="7"/>
  <c r="T17" i="7"/>
  <c r="AE24" i="7"/>
  <c r="AE31" i="7"/>
  <c r="T31" i="7"/>
  <c r="I31" i="7"/>
  <c r="I24" i="7"/>
  <c r="I17" i="7"/>
  <c r="G123" i="6"/>
  <c r="AE38" i="7" l="1"/>
  <c r="H24" i="11"/>
  <c r="H10" i="11"/>
  <c r="T38" i="7"/>
  <c r="I38" i="7"/>
  <c r="AA30" i="7"/>
  <c r="AA29" i="7"/>
  <c r="AA22" i="7"/>
  <c r="AA21" i="7"/>
  <c r="AA13" i="7"/>
  <c r="P30" i="7"/>
  <c r="R30" i="7" s="1"/>
  <c r="P15" i="7"/>
  <c r="E16" i="7"/>
  <c r="AA28" i="7" l="1"/>
  <c r="AA20" i="7"/>
  <c r="AA24" i="7" s="1"/>
  <c r="E27" i="7"/>
  <c r="J27" i="7" s="1"/>
  <c r="AA8" i="7"/>
  <c r="AA23" i="7"/>
  <c r="AA9" i="7"/>
  <c r="AF9" i="7" s="1"/>
  <c r="AA15" i="7"/>
  <c r="AF15" i="7" s="1"/>
  <c r="P7" i="7"/>
  <c r="R7" i="7" s="1"/>
  <c r="V7" i="7" s="1"/>
  <c r="AA16" i="7"/>
  <c r="AC16" i="7" s="1"/>
  <c r="AG16" i="7" s="1"/>
  <c r="P6" i="7"/>
  <c r="U6" i="7" s="1"/>
  <c r="AA14" i="7"/>
  <c r="AF14" i="7" s="1"/>
  <c r="AA6" i="7"/>
  <c r="AF6" i="7" s="1"/>
  <c r="E29" i="7"/>
  <c r="J29" i="7" s="1"/>
  <c r="AA7" i="7"/>
  <c r="AA27" i="7"/>
  <c r="AA31" i="7" s="1"/>
  <c r="U15" i="7"/>
  <c r="R15" i="7"/>
  <c r="V15" i="7" s="1"/>
  <c r="AC30" i="7"/>
  <c r="AG30" i="7" s="1"/>
  <c r="AF30" i="7"/>
  <c r="P16" i="7"/>
  <c r="P8" i="7"/>
  <c r="R8" i="7" s="1"/>
  <c r="V8" i="7" s="1"/>
  <c r="AC21" i="7"/>
  <c r="AG21" i="7" s="1"/>
  <c r="AF21" i="7"/>
  <c r="AF13" i="7"/>
  <c r="AC13" i="7"/>
  <c r="P9" i="7"/>
  <c r="U9" i="7" s="1"/>
  <c r="P21" i="7"/>
  <c r="P27" i="7"/>
  <c r="P22" i="7"/>
  <c r="P28" i="7"/>
  <c r="P14" i="7"/>
  <c r="P29" i="7"/>
  <c r="P20" i="7"/>
  <c r="R20" i="7" s="1"/>
  <c r="P13" i="7"/>
  <c r="R13" i="7" s="1"/>
  <c r="V13" i="7" s="1"/>
  <c r="P23" i="7"/>
  <c r="E20" i="7"/>
  <c r="G20" i="7" s="1"/>
  <c r="K20" i="7" s="1"/>
  <c r="E28" i="7"/>
  <c r="J28" i="7" s="1"/>
  <c r="J16" i="7"/>
  <c r="G16" i="7"/>
  <c r="K16" i="7" s="1"/>
  <c r="E13" i="7"/>
  <c r="E30" i="7"/>
  <c r="E22" i="7"/>
  <c r="E21" i="7"/>
  <c r="E14" i="7"/>
  <c r="E6" i="7"/>
  <c r="E7" i="7"/>
  <c r="E23" i="7"/>
  <c r="E15" i="7"/>
  <c r="E9" i="7"/>
  <c r="E8" i="7"/>
  <c r="H31" i="11"/>
  <c r="AB24" i="7"/>
  <c r="AB17" i="7"/>
  <c r="Y31" i="7"/>
  <c r="AB31" i="7"/>
  <c r="Y24" i="7"/>
  <c r="Y17" i="7"/>
  <c r="X24" i="7"/>
  <c r="AB10" i="7"/>
  <c r="Y10" i="7"/>
  <c r="Z17" i="7"/>
  <c r="Z36" i="7"/>
  <c r="Z31" i="7"/>
  <c r="AB37" i="7"/>
  <c r="Y37" i="7"/>
  <c r="X31" i="7"/>
  <c r="Z24" i="7"/>
  <c r="AB36" i="7"/>
  <c r="Y36" i="7"/>
  <c r="Z37" i="7"/>
  <c r="X35" i="7"/>
  <c r="X17" i="7"/>
  <c r="AB35" i="7"/>
  <c r="Y35" i="7"/>
  <c r="Z10" i="7"/>
  <c r="Z35" i="7"/>
  <c r="X36" i="7"/>
  <c r="X37" i="7"/>
  <c r="X34" i="7"/>
  <c r="AB34" i="7"/>
  <c r="Y34" i="7"/>
  <c r="Z34" i="7"/>
  <c r="X10" i="7"/>
  <c r="O35" i="7"/>
  <c r="M36" i="7"/>
  <c r="Q36" i="7"/>
  <c r="Q31" i="7"/>
  <c r="N31" i="7"/>
  <c r="O31" i="7"/>
  <c r="Q24" i="7"/>
  <c r="N36" i="7"/>
  <c r="M31" i="7"/>
  <c r="N24" i="7"/>
  <c r="M37" i="7"/>
  <c r="O36" i="7"/>
  <c r="N37" i="7"/>
  <c r="M17" i="7"/>
  <c r="M24" i="7"/>
  <c r="N17" i="7"/>
  <c r="Q10" i="7"/>
  <c r="N10" i="7"/>
  <c r="O10" i="7"/>
  <c r="M35" i="7"/>
  <c r="Q37" i="7"/>
  <c r="Q17" i="7"/>
  <c r="O17" i="7"/>
  <c r="Q35" i="7"/>
  <c r="O24" i="7"/>
  <c r="M34" i="7"/>
  <c r="N35" i="7"/>
  <c r="Q34" i="7"/>
  <c r="O37" i="7"/>
  <c r="N34" i="7"/>
  <c r="O34" i="7"/>
  <c r="M10" i="7"/>
  <c r="D37" i="7"/>
  <c r="C37" i="7"/>
  <c r="F37" i="7"/>
  <c r="B37" i="7"/>
  <c r="D36" i="7"/>
  <c r="C36" i="7"/>
  <c r="F36" i="7"/>
  <c r="B36" i="7"/>
  <c r="D35" i="7"/>
  <c r="C35" i="7"/>
  <c r="F35" i="7"/>
  <c r="B35" i="7"/>
  <c r="D34" i="7"/>
  <c r="C34" i="7"/>
  <c r="F34" i="7"/>
  <c r="B34" i="7"/>
  <c r="D31" i="7"/>
  <c r="C31" i="7"/>
  <c r="F31" i="7"/>
  <c r="B31" i="7"/>
  <c r="D24" i="7"/>
  <c r="C24" i="7"/>
  <c r="F24" i="7"/>
  <c r="B24" i="7"/>
  <c r="D17" i="7"/>
  <c r="C17" i="7"/>
  <c r="F17" i="7"/>
  <c r="B17" i="7"/>
  <c r="D10" i="7"/>
  <c r="C10" i="7"/>
  <c r="F10" i="7"/>
  <c r="B10" i="7"/>
  <c r="Z121" i="6"/>
  <c r="Z118" i="6"/>
  <c r="Z105" i="6"/>
  <c r="Z9" i="6"/>
  <c r="Z30" i="6"/>
  <c r="Z107" i="6"/>
  <c r="Z23" i="6"/>
  <c r="Z83" i="6"/>
  <c r="Z47" i="6"/>
  <c r="Z92" i="6"/>
  <c r="Z48" i="6"/>
  <c r="Z73" i="6"/>
  <c r="Z114" i="6"/>
  <c r="Z103" i="6"/>
  <c r="Z52" i="6"/>
  <c r="Z22" i="6"/>
  <c r="Z93" i="6"/>
  <c r="Z45" i="6"/>
  <c r="Z101" i="6"/>
  <c r="Z72" i="6"/>
  <c r="Z95" i="6"/>
  <c r="Z40" i="6"/>
  <c r="Z33" i="6"/>
  <c r="AA123" i="6"/>
  <c r="P108" i="6"/>
  <c r="P119" i="6"/>
  <c r="P117" i="6"/>
  <c r="P58" i="6"/>
  <c r="P67" i="6"/>
  <c r="P98" i="6"/>
  <c r="P35" i="6"/>
  <c r="P15" i="6"/>
  <c r="P78" i="6"/>
  <c r="P54" i="6"/>
  <c r="P46" i="6"/>
  <c r="P96" i="6"/>
  <c r="P77" i="6"/>
  <c r="P112" i="6"/>
  <c r="P85" i="6"/>
  <c r="P80" i="6"/>
  <c r="P24" i="6"/>
  <c r="P7" i="6"/>
  <c r="P62" i="6"/>
  <c r="P71" i="6"/>
  <c r="P8" i="6"/>
  <c r="P82" i="6"/>
  <c r="P106" i="6"/>
  <c r="AA35" i="7" l="1"/>
  <c r="AA17" i="7"/>
  <c r="AF17" i="7" s="1"/>
  <c r="AC9" i="7"/>
  <c r="AG9" i="7" s="1"/>
  <c r="F119" i="6"/>
  <c r="P6" i="6"/>
  <c r="R6" i="6" s="1"/>
  <c r="U6" i="6" s="1"/>
  <c r="P32" i="6"/>
  <c r="R32" i="6" s="1"/>
  <c r="U32" i="6" s="1"/>
  <c r="P76" i="6"/>
  <c r="R76" i="6" s="1"/>
  <c r="U76" i="6" s="1"/>
  <c r="P97" i="6"/>
  <c r="R97" i="6" s="1"/>
  <c r="U97" i="6" s="1"/>
  <c r="P20" i="6"/>
  <c r="R20" i="6" s="1"/>
  <c r="U20" i="6" s="1"/>
  <c r="P57" i="6"/>
  <c r="R57" i="6" s="1"/>
  <c r="U57" i="6" s="1"/>
  <c r="P51" i="6"/>
  <c r="R51" i="6" s="1"/>
  <c r="U51" i="6" s="1"/>
  <c r="P70" i="6"/>
  <c r="R70" i="6" s="1"/>
  <c r="U70" i="6" s="1"/>
  <c r="P42" i="6"/>
  <c r="R42" i="6" s="1"/>
  <c r="U42" i="6" s="1"/>
  <c r="P12" i="6"/>
  <c r="R12" i="6" s="1"/>
  <c r="U12" i="6" s="1"/>
  <c r="P109" i="6"/>
  <c r="T109" i="6" s="1"/>
  <c r="P16" i="6"/>
  <c r="R16" i="6" s="1"/>
  <c r="U16" i="6" s="1"/>
  <c r="P38" i="6"/>
  <c r="T38" i="6" s="1"/>
  <c r="P39" i="6"/>
  <c r="R39" i="6" s="1"/>
  <c r="U39" i="6" s="1"/>
  <c r="P29" i="6"/>
  <c r="R29" i="6" s="1"/>
  <c r="U29" i="6" s="1"/>
  <c r="P102" i="6"/>
  <c r="R102" i="6" s="1"/>
  <c r="U102" i="6" s="1"/>
  <c r="P34" i="6"/>
  <c r="R34" i="6" s="1"/>
  <c r="U34" i="6" s="1"/>
  <c r="P50" i="6"/>
  <c r="T50" i="6" s="1"/>
  <c r="P61" i="6"/>
  <c r="R61" i="6" s="1"/>
  <c r="U61" i="6" s="1"/>
  <c r="P116" i="6"/>
  <c r="T116" i="6" s="1"/>
  <c r="P75" i="6"/>
  <c r="R75" i="6" s="1"/>
  <c r="U75" i="6" s="1"/>
  <c r="P63" i="6"/>
  <c r="R63" i="6" s="1"/>
  <c r="U63" i="6" s="1"/>
  <c r="P21" i="6"/>
  <c r="R21" i="6" s="1"/>
  <c r="U21" i="6" s="1"/>
  <c r="G27" i="7"/>
  <c r="K27" i="7" s="1"/>
  <c r="Z6" i="6"/>
  <c r="AD6" i="6" s="1"/>
  <c r="Z32" i="6"/>
  <c r="AB32" i="6" s="1"/>
  <c r="AE32" i="6" s="1"/>
  <c r="Z76" i="6"/>
  <c r="AB76" i="6" s="1"/>
  <c r="AE76" i="6" s="1"/>
  <c r="Z97" i="6"/>
  <c r="AD97" i="6" s="1"/>
  <c r="Z20" i="6"/>
  <c r="AD20" i="6" s="1"/>
  <c r="Z57" i="6"/>
  <c r="AD57" i="6" s="1"/>
  <c r="Z51" i="6"/>
  <c r="AB51" i="6" s="1"/>
  <c r="AE51" i="6" s="1"/>
  <c r="Z70" i="6"/>
  <c r="AD70" i="6" s="1"/>
  <c r="Z42" i="6"/>
  <c r="AB42" i="6" s="1"/>
  <c r="AE42" i="6" s="1"/>
  <c r="Z12" i="6"/>
  <c r="AB12" i="6" s="1"/>
  <c r="AE12" i="6" s="1"/>
  <c r="Z109" i="6"/>
  <c r="AD109" i="6" s="1"/>
  <c r="Z16" i="6"/>
  <c r="AD16" i="6" s="1"/>
  <c r="Z38" i="6"/>
  <c r="AB38" i="6" s="1"/>
  <c r="AE38" i="6" s="1"/>
  <c r="Z39" i="6"/>
  <c r="AB39" i="6" s="1"/>
  <c r="AE39" i="6" s="1"/>
  <c r="Z29" i="6"/>
  <c r="AB29" i="6" s="1"/>
  <c r="AE29" i="6" s="1"/>
  <c r="Z102" i="6"/>
  <c r="Z34" i="6"/>
  <c r="AD34" i="6" s="1"/>
  <c r="Z50" i="6"/>
  <c r="AD50" i="6" s="1"/>
  <c r="Z61" i="6"/>
  <c r="AD61" i="6" s="1"/>
  <c r="Z116" i="6"/>
  <c r="AD116" i="6" s="1"/>
  <c r="Z75" i="6"/>
  <c r="AB75" i="6" s="1"/>
  <c r="AE75" i="6" s="1"/>
  <c r="Z63" i="6"/>
  <c r="AD63" i="6" s="1"/>
  <c r="Z21" i="6"/>
  <c r="AD21" i="6" s="1"/>
  <c r="F33" i="6"/>
  <c r="H33" i="6" s="1"/>
  <c r="K33" i="6" s="1"/>
  <c r="F101" i="6"/>
  <c r="H101" i="6" s="1"/>
  <c r="K101" i="6" s="1"/>
  <c r="F52" i="6"/>
  <c r="H52" i="6" s="1"/>
  <c r="K52" i="6" s="1"/>
  <c r="F48" i="6"/>
  <c r="J48" i="6" s="1"/>
  <c r="F23" i="6"/>
  <c r="H23" i="6" s="1"/>
  <c r="K23" i="6" s="1"/>
  <c r="F105" i="6"/>
  <c r="H105" i="6" s="1"/>
  <c r="K105" i="6" s="1"/>
  <c r="AC6" i="7"/>
  <c r="AG6" i="7" s="1"/>
  <c r="P33" i="6"/>
  <c r="T33" i="6" s="1"/>
  <c r="P40" i="6"/>
  <c r="R40" i="6" s="1"/>
  <c r="U40" i="6" s="1"/>
  <c r="P95" i="6"/>
  <c r="R95" i="6" s="1"/>
  <c r="U95" i="6" s="1"/>
  <c r="P72" i="6"/>
  <c r="R72" i="6" s="1"/>
  <c r="U72" i="6" s="1"/>
  <c r="P101" i="6"/>
  <c r="R101" i="6" s="1"/>
  <c r="U101" i="6" s="1"/>
  <c r="P45" i="6"/>
  <c r="P93" i="6"/>
  <c r="R93" i="6" s="1"/>
  <c r="U93" i="6" s="1"/>
  <c r="P22" i="6"/>
  <c r="R22" i="6" s="1"/>
  <c r="U22" i="6" s="1"/>
  <c r="P103" i="6"/>
  <c r="T103" i="6" s="1"/>
  <c r="P114" i="6"/>
  <c r="T114" i="6" s="1"/>
  <c r="P73" i="6"/>
  <c r="R73" i="6" s="1"/>
  <c r="U73" i="6" s="1"/>
  <c r="P48" i="6"/>
  <c r="T48" i="6" s="1"/>
  <c r="P92" i="6"/>
  <c r="R92" i="6" s="1"/>
  <c r="U92" i="6" s="1"/>
  <c r="P47" i="6"/>
  <c r="R47" i="6" s="1"/>
  <c r="U47" i="6" s="1"/>
  <c r="P83" i="6"/>
  <c r="R83" i="6" s="1"/>
  <c r="U83" i="6" s="1"/>
  <c r="P23" i="6"/>
  <c r="R23" i="6" s="1"/>
  <c r="U23" i="6" s="1"/>
  <c r="P107" i="6"/>
  <c r="R107" i="6" s="1"/>
  <c r="U107" i="6" s="1"/>
  <c r="P30" i="6"/>
  <c r="R30" i="6" s="1"/>
  <c r="U30" i="6" s="1"/>
  <c r="P9" i="6"/>
  <c r="R9" i="6" s="1"/>
  <c r="U9" i="6" s="1"/>
  <c r="P105" i="6"/>
  <c r="R105" i="6" s="1"/>
  <c r="U105" i="6" s="1"/>
  <c r="P118" i="6"/>
  <c r="R118" i="6" s="1"/>
  <c r="U118" i="6" s="1"/>
  <c r="P121" i="6"/>
  <c r="R121" i="6" s="1"/>
  <c r="U121" i="6" s="1"/>
  <c r="F14" i="6"/>
  <c r="J14" i="6" s="1"/>
  <c r="F26" i="6"/>
  <c r="H26" i="6" s="1"/>
  <c r="K26" i="6" s="1"/>
  <c r="F49" i="6"/>
  <c r="J49" i="6" s="1"/>
  <c r="F56" i="6"/>
  <c r="H56" i="6" s="1"/>
  <c r="K56" i="6" s="1"/>
  <c r="F87" i="6"/>
  <c r="J87" i="6" s="1"/>
  <c r="F88" i="6"/>
  <c r="H88" i="6" s="1"/>
  <c r="K88" i="6" s="1"/>
  <c r="Z106" i="6"/>
  <c r="AD106" i="6" s="1"/>
  <c r="Z82" i="6"/>
  <c r="AB82" i="6" s="1"/>
  <c r="AE82" i="6" s="1"/>
  <c r="Z8" i="6"/>
  <c r="AB8" i="6" s="1"/>
  <c r="AE8" i="6" s="1"/>
  <c r="Z71" i="6"/>
  <c r="AB71" i="6" s="1"/>
  <c r="AE71" i="6" s="1"/>
  <c r="Z62" i="6"/>
  <c r="AB62" i="6" s="1"/>
  <c r="AE62" i="6" s="1"/>
  <c r="Z7" i="6"/>
  <c r="AB7" i="6" s="1"/>
  <c r="AE7" i="6" s="1"/>
  <c r="Z24" i="6"/>
  <c r="AD24" i="6" s="1"/>
  <c r="Z80" i="6"/>
  <c r="AB80" i="6" s="1"/>
  <c r="AE80" i="6" s="1"/>
  <c r="Z85" i="6"/>
  <c r="AB85" i="6" s="1"/>
  <c r="AE85" i="6" s="1"/>
  <c r="Z112" i="6"/>
  <c r="AB112" i="6" s="1"/>
  <c r="AE112" i="6" s="1"/>
  <c r="Z77" i="6"/>
  <c r="AD77" i="6" s="1"/>
  <c r="Z96" i="6"/>
  <c r="AB96" i="6" s="1"/>
  <c r="AE96" i="6" s="1"/>
  <c r="Z46" i="6"/>
  <c r="AD46" i="6" s="1"/>
  <c r="Z54" i="6"/>
  <c r="AB54" i="6" s="1"/>
  <c r="AE54" i="6" s="1"/>
  <c r="Z78" i="6"/>
  <c r="AB78" i="6" s="1"/>
  <c r="AE78" i="6" s="1"/>
  <c r="Z15" i="6"/>
  <c r="AB15" i="6" s="1"/>
  <c r="AE15" i="6" s="1"/>
  <c r="Z35" i="6"/>
  <c r="AB35" i="6" s="1"/>
  <c r="AE35" i="6" s="1"/>
  <c r="Z98" i="6"/>
  <c r="AB98" i="6" s="1"/>
  <c r="AE98" i="6" s="1"/>
  <c r="Z67" i="6"/>
  <c r="AB67" i="6" s="1"/>
  <c r="AE67" i="6" s="1"/>
  <c r="Z58" i="6"/>
  <c r="AD58" i="6" s="1"/>
  <c r="Z117" i="6"/>
  <c r="AB117" i="6" s="1"/>
  <c r="AE117" i="6" s="1"/>
  <c r="Z119" i="6"/>
  <c r="AB119" i="6" s="1"/>
  <c r="AE119" i="6" s="1"/>
  <c r="Z108" i="6"/>
  <c r="AD108" i="6" s="1"/>
  <c r="F43" i="6"/>
  <c r="H43" i="6" s="1"/>
  <c r="K43" i="6" s="1"/>
  <c r="F13" i="6"/>
  <c r="H13" i="6" s="1"/>
  <c r="K13" i="6" s="1"/>
  <c r="F65" i="6"/>
  <c r="H65" i="6" s="1"/>
  <c r="K65" i="6" s="1"/>
  <c r="F86" i="6"/>
  <c r="H86" i="6" s="1"/>
  <c r="K86" i="6" s="1"/>
  <c r="F104" i="6"/>
  <c r="J104" i="6" s="1"/>
  <c r="F36" i="6"/>
  <c r="H36" i="6" s="1"/>
  <c r="K36" i="6" s="1"/>
  <c r="P31" i="7"/>
  <c r="U31" i="7" s="1"/>
  <c r="AF16" i="7"/>
  <c r="AA37" i="7"/>
  <c r="G29" i="7"/>
  <c r="K29" i="7" s="1"/>
  <c r="F81" i="6"/>
  <c r="J81" i="6" s="1"/>
  <c r="F66" i="6"/>
  <c r="H66" i="6" s="1"/>
  <c r="K66" i="6" s="1"/>
  <c r="F74" i="6"/>
  <c r="J74" i="6" s="1"/>
  <c r="F91" i="6"/>
  <c r="H91" i="6" s="1"/>
  <c r="K91" i="6" s="1"/>
  <c r="F84" i="6"/>
  <c r="H84" i="6" s="1"/>
  <c r="K84" i="6" s="1"/>
  <c r="Z60" i="6"/>
  <c r="AD60" i="6" s="1"/>
  <c r="Z14" i="6"/>
  <c r="AB14" i="6" s="1"/>
  <c r="AE14" i="6" s="1"/>
  <c r="Z111" i="6"/>
  <c r="AD111" i="6" s="1"/>
  <c r="Z53" i="6"/>
  <c r="AD53" i="6" s="1"/>
  <c r="Z100" i="6"/>
  <c r="AB100" i="6" s="1"/>
  <c r="AE100" i="6" s="1"/>
  <c r="Z26" i="6"/>
  <c r="AB26" i="6" s="1"/>
  <c r="AE26" i="6" s="1"/>
  <c r="Z37" i="6"/>
  <c r="AB37" i="6" s="1"/>
  <c r="AE37" i="6" s="1"/>
  <c r="Z89" i="6"/>
  <c r="AD89" i="6" s="1"/>
  <c r="Z27" i="6"/>
  <c r="AD27" i="6" s="1"/>
  <c r="Z49" i="6"/>
  <c r="AD49" i="6" s="1"/>
  <c r="Z99" i="6"/>
  <c r="AB99" i="6" s="1"/>
  <c r="AE99" i="6" s="1"/>
  <c r="Z41" i="6"/>
  <c r="AB41" i="6" s="1"/>
  <c r="AE41" i="6" s="1"/>
  <c r="Z28" i="6"/>
  <c r="AD28" i="6" s="1"/>
  <c r="Z56" i="6"/>
  <c r="AB56" i="6" s="1"/>
  <c r="AE56" i="6" s="1"/>
  <c r="Z90" i="6"/>
  <c r="AD90" i="6" s="1"/>
  <c r="Z115" i="6"/>
  <c r="AB115" i="6" s="1"/>
  <c r="AE115" i="6" s="1"/>
  <c r="Z68" i="6"/>
  <c r="AD68" i="6" s="1"/>
  <c r="Z87" i="6"/>
  <c r="AB87" i="6" s="1"/>
  <c r="AE87" i="6" s="1"/>
  <c r="Z25" i="6"/>
  <c r="AD25" i="6" s="1"/>
  <c r="Z17" i="6"/>
  <c r="AB17" i="6" s="1"/>
  <c r="AE17" i="6" s="1"/>
  <c r="Z55" i="6"/>
  <c r="AB55" i="6" s="1"/>
  <c r="AE55" i="6" s="1"/>
  <c r="Z88" i="6"/>
  <c r="AB88" i="6" s="1"/>
  <c r="AE88" i="6" s="1"/>
  <c r="Z31" i="6"/>
  <c r="AD31" i="6" s="1"/>
  <c r="AD72" i="6"/>
  <c r="AB72" i="6"/>
  <c r="AE72" i="6" s="1"/>
  <c r="AD48" i="6"/>
  <c r="AB48" i="6"/>
  <c r="AE48" i="6" s="1"/>
  <c r="AB118" i="6"/>
  <c r="AE118" i="6" s="1"/>
  <c r="AD118" i="6"/>
  <c r="U7" i="7"/>
  <c r="AF7" i="7"/>
  <c r="F54" i="6"/>
  <c r="H54" i="6" s="1"/>
  <c r="K54" i="6" s="1"/>
  <c r="F98" i="6"/>
  <c r="H98" i="6" s="1"/>
  <c r="K98" i="6" s="1"/>
  <c r="Z110" i="6"/>
  <c r="W123" i="6"/>
  <c r="AC7" i="7"/>
  <c r="AG7" i="7" s="1"/>
  <c r="AD101" i="6"/>
  <c r="AB101" i="6"/>
  <c r="AE101" i="6" s="1"/>
  <c r="AD52" i="6"/>
  <c r="AB52" i="6"/>
  <c r="AE52" i="6" s="1"/>
  <c r="AD83" i="6"/>
  <c r="AB83" i="6"/>
  <c r="AE83" i="6" s="1"/>
  <c r="AD105" i="6"/>
  <c r="AB105" i="6"/>
  <c r="AE105" i="6" s="1"/>
  <c r="AB108" i="6"/>
  <c r="AE108" i="6" s="1"/>
  <c r="AA10" i="7"/>
  <c r="AF10" i="7" s="1"/>
  <c r="AA34" i="7"/>
  <c r="AC34" i="7" s="1"/>
  <c r="F82" i="6"/>
  <c r="H82" i="6" s="1"/>
  <c r="K82" i="6" s="1"/>
  <c r="F7" i="6"/>
  <c r="H7" i="6" s="1"/>
  <c r="K7" i="6" s="1"/>
  <c r="F112" i="6"/>
  <c r="H112" i="6" s="1"/>
  <c r="K112" i="6" s="1"/>
  <c r="F97" i="6"/>
  <c r="H97" i="6" s="1"/>
  <c r="K97" i="6" s="1"/>
  <c r="F70" i="6"/>
  <c r="H70" i="6" s="1"/>
  <c r="K70" i="6" s="1"/>
  <c r="F16" i="6"/>
  <c r="H16" i="6" s="1"/>
  <c r="K16" i="6" s="1"/>
  <c r="F102" i="6"/>
  <c r="H102" i="6" s="1"/>
  <c r="K102" i="6" s="1"/>
  <c r="F116" i="6"/>
  <c r="J116" i="6" s="1"/>
  <c r="Z59" i="6"/>
  <c r="Z11" i="6"/>
  <c r="Z43" i="6"/>
  <c r="Z81" i="6"/>
  <c r="Z18" i="6"/>
  <c r="Z64" i="6"/>
  <c r="Z13" i="6"/>
  <c r="Z66" i="6"/>
  <c r="Z69" i="6"/>
  <c r="Z113" i="6"/>
  <c r="Z65" i="6"/>
  <c r="Z74" i="6"/>
  <c r="Z79" i="6"/>
  <c r="Z19" i="6"/>
  <c r="Z86" i="6"/>
  <c r="Z91" i="6"/>
  <c r="Z10" i="6"/>
  <c r="Z94" i="6"/>
  <c r="Z104" i="6"/>
  <c r="Z84" i="6"/>
  <c r="Z44" i="6"/>
  <c r="Z120" i="6"/>
  <c r="Z36" i="6"/>
  <c r="AC15" i="7"/>
  <c r="AG15" i="7" s="1"/>
  <c r="R6" i="7"/>
  <c r="V6" i="7" s="1"/>
  <c r="AD95" i="6"/>
  <c r="AB95" i="6"/>
  <c r="AE95" i="6" s="1"/>
  <c r="AD73" i="6"/>
  <c r="AB73" i="6"/>
  <c r="AE73" i="6" s="1"/>
  <c r="AD30" i="6"/>
  <c r="AB30" i="6"/>
  <c r="AE30" i="6" s="1"/>
  <c r="X123" i="6"/>
  <c r="AB40" i="6"/>
  <c r="AE40" i="6" s="1"/>
  <c r="AD40" i="6"/>
  <c r="AB22" i="6"/>
  <c r="AE22" i="6" s="1"/>
  <c r="AD22" i="6"/>
  <c r="AB92" i="6"/>
  <c r="AE92" i="6" s="1"/>
  <c r="AD92" i="6"/>
  <c r="AB107" i="6"/>
  <c r="AE107" i="6" s="1"/>
  <c r="AD107" i="6"/>
  <c r="Y123" i="6"/>
  <c r="P35" i="7"/>
  <c r="U35" i="7" s="1"/>
  <c r="U8" i="7"/>
  <c r="AC14" i="7"/>
  <c r="AG14" i="7" s="1"/>
  <c r="AB45" i="6"/>
  <c r="AE45" i="6" s="1"/>
  <c r="AD45" i="6"/>
  <c r="AB114" i="6"/>
  <c r="AE114" i="6" s="1"/>
  <c r="AD114" i="6"/>
  <c r="AB23" i="6"/>
  <c r="AE23" i="6" s="1"/>
  <c r="AD23" i="6"/>
  <c r="AB121" i="6"/>
  <c r="AE121" i="6" s="1"/>
  <c r="AD121" i="6"/>
  <c r="AB25" i="6"/>
  <c r="AE25" i="6" s="1"/>
  <c r="AB97" i="6"/>
  <c r="AE97" i="6" s="1"/>
  <c r="AB102" i="6"/>
  <c r="AE102" i="6" s="1"/>
  <c r="AD102" i="6"/>
  <c r="AA36" i="7"/>
  <c r="AB33" i="6"/>
  <c r="AE33" i="6" s="1"/>
  <c r="AD33" i="6"/>
  <c r="AB93" i="6"/>
  <c r="AE93" i="6" s="1"/>
  <c r="AD93" i="6"/>
  <c r="AB103" i="6"/>
  <c r="AE103" i="6" s="1"/>
  <c r="AD103" i="6"/>
  <c r="AD47" i="6"/>
  <c r="AB47" i="6"/>
  <c r="AE47" i="6" s="1"/>
  <c r="AB9" i="6"/>
  <c r="AE9" i="6" s="1"/>
  <c r="AD9" i="6"/>
  <c r="AC123" i="6"/>
  <c r="AF29" i="7"/>
  <c r="AC29" i="7"/>
  <c r="AG29" i="7" s="1"/>
  <c r="R23" i="7"/>
  <c r="AC27" i="7"/>
  <c r="AF27" i="7"/>
  <c r="AF31" i="7"/>
  <c r="AC23" i="7"/>
  <c r="AG23" i="7" s="1"/>
  <c r="AF23" i="7"/>
  <c r="R29" i="7"/>
  <c r="AG13" i="7"/>
  <c r="AF8" i="7"/>
  <c r="AC8" i="7"/>
  <c r="AG8" i="7" s="1"/>
  <c r="AF35" i="7"/>
  <c r="AC35" i="7"/>
  <c r="AG35" i="7" s="1"/>
  <c r="U16" i="7"/>
  <c r="R16" i="7"/>
  <c r="V16" i="7" s="1"/>
  <c r="AC22" i="7"/>
  <c r="AG22" i="7" s="1"/>
  <c r="AF22" i="7"/>
  <c r="U14" i="7"/>
  <c r="R14" i="7"/>
  <c r="V14" i="7" s="1"/>
  <c r="R22" i="7"/>
  <c r="R27" i="7"/>
  <c r="R21" i="7"/>
  <c r="P10" i="7"/>
  <c r="U10" i="7" s="1"/>
  <c r="R9" i="7"/>
  <c r="AC20" i="7"/>
  <c r="AF20" i="7"/>
  <c r="AF24" i="7"/>
  <c r="AC28" i="7"/>
  <c r="AG28" i="7" s="1"/>
  <c r="AF28" i="7"/>
  <c r="R28" i="7"/>
  <c r="J20" i="7"/>
  <c r="G28" i="7"/>
  <c r="K28" i="7" s="1"/>
  <c r="P36" i="7"/>
  <c r="P17" i="7"/>
  <c r="U17" i="7" s="1"/>
  <c r="U13" i="7"/>
  <c r="P24" i="7"/>
  <c r="U24" i="7" s="1"/>
  <c r="P37" i="7"/>
  <c r="P34" i="7"/>
  <c r="R34" i="7" s="1"/>
  <c r="V34" i="7" s="1"/>
  <c r="E37" i="7"/>
  <c r="J9" i="7"/>
  <c r="G9" i="7"/>
  <c r="K9" i="7" s="1"/>
  <c r="G15" i="7"/>
  <c r="K15" i="7" s="1"/>
  <c r="J15" i="7"/>
  <c r="J23" i="7"/>
  <c r="G23" i="7"/>
  <c r="K23" i="7" s="1"/>
  <c r="J7" i="7"/>
  <c r="G7" i="7"/>
  <c r="K7" i="7" s="1"/>
  <c r="J6" i="7"/>
  <c r="G6" i="7"/>
  <c r="K6" i="7" s="1"/>
  <c r="J14" i="7"/>
  <c r="G14" i="7"/>
  <c r="K14" i="7" s="1"/>
  <c r="J21" i="7"/>
  <c r="G21" i="7"/>
  <c r="K21" i="7" s="1"/>
  <c r="G22" i="7"/>
  <c r="K22" i="7" s="1"/>
  <c r="J22" i="7"/>
  <c r="G30" i="7"/>
  <c r="K30" i="7" s="1"/>
  <c r="J30" i="7"/>
  <c r="J13" i="7"/>
  <c r="G13" i="7"/>
  <c r="K13" i="7" s="1"/>
  <c r="G8" i="7"/>
  <c r="K8" i="7" s="1"/>
  <c r="J8" i="7"/>
  <c r="E24" i="7"/>
  <c r="J24" i="7" s="1"/>
  <c r="E31" i="7"/>
  <c r="J31" i="7" s="1"/>
  <c r="E35" i="7"/>
  <c r="E34" i="7"/>
  <c r="E10" i="7"/>
  <c r="J10" i="7" s="1"/>
  <c r="E36" i="7"/>
  <c r="E17" i="7"/>
  <c r="J17" i="7" s="1"/>
  <c r="H38" i="11"/>
  <c r="F40" i="6"/>
  <c r="J40" i="6" s="1"/>
  <c r="F45" i="6"/>
  <c r="H45" i="6" s="1"/>
  <c r="K45" i="6" s="1"/>
  <c r="F103" i="6"/>
  <c r="H103" i="6" s="1"/>
  <c r="K103" i="6" s="1"/>
  <c r="F92" i="6"/>
  <c r="H92" i="6" s="1"/>
  <c r="K92" i="6" s="1"/>
  <c r="F107" i="6"/>
  <c r="J107" i="6" s="1"/>
  <c r="F118" i="6"/>
  <c r="H118" i="6" s="1"/>
  <c r="K118" i="6" s="1"/>
  <c r="P52" i="6"/>
  <c r="R52" i="6" s="1"/>
  <c r="U52" i="6" s="1"/>
  <c r="F60" i="6"/>
  <c r="H60" i="6" s="1"/>
  <c r="K60" i="6" s="1"/>
  <c r="F100" i="6"/>
  <c r="H100" i="6" s="1"/>
  <c r="K100" i="6" s="1"/>
  <c r="F27" i="6"/>
  <c r="J27" i="6" s="1"/>
  <c r="F28" i="6"/>
  <c r="H28" i="6" s="1"/>
  <c r="K28" i="6" s="1"/>
  <c r="F68" i="6"/>
  <c r="J68" i="6" s="1"/>
  <c r="F55" i="6"/>
  <c r="H55" i="6" s="1"/>
  <c r="K55" i="6" s="1"/>
  <c r="F11" i="6"/>
  <c r="J11" i="6" s="1"/>
  <c r="F64" i="6"/>
  <c r="H64" i="6" s="1"/>
  <c r="K64" i="6" s="1"/>
  <c r="F113" i="6"/>
  <c r="H113" i="6" s="1"/>
  <c r="K113" i="6" s="1"/>
  <c r="F19" i="6"/>
  <c r="J19" i="6" s="1"/>
  <c r="F94" i="6"/>
  <c r="H94" i="6" s="1"/>
  <c r="K94" i="6" s="1"/>
  <c r="F120" i="6"/>
  <c r="H120" i="6" s="1"/>
  <c r="K120" i="6" s="1"/>
  <c r="R45" i="6"/>
  <c r="U45" i="6" s="1"/>
  <c r="T45" i="6"/>
  <c r="P60" i="6"/>
  <c r="P14" i="6"/>
  <c r="P111" i="6"/>
  <c r="P53" i="6"/>
  <c r="P100" i="6"/>
  <c r="P26" i="6"/>
  <c r="P37" i="6"/>
  <c r="P89" i="6"/>
  <c r="P27" i="6"/>
  <c r="P49" i="6"/>
  <c r="P99" i="6"/>
  <c r="P41" i="6"/>
  <c r="P28" i="6"/>
  <c r="P56" i="6"/>
  <c r="P90" i="6"/>
  <c r="P115" i="6"/>
  <c r="P68" i="6"/>
  <c r="P87" i="6"/>
  <c r="P25" i="6"/>
  <c r="P17" i="6"/>
  <c r="P55" i="6"/>
  <c r="P88" i="6"/>
  <c r="P31" i="6"/>
  <c r="C123" i="6"/>
  <c r="R106" i="6"/>
  <c r="U106" i="6" s="1"/>
  <c r="T106" i="6"/>
  <c r="T82" i="6"/>
  <c r="R82" i="6"/>
  <c r="U82" i="6" s="1"/>
  <c r="T8" i="6"/>
  <c r="R8" i="6"/>
  <c r="U8" i="6" s="1"/>
  <c r="R71" i="6"/>
  <c r="U71" i="6" s="1"/>
  <c r="T71" i="6"/>
  <c r="R62" i="6"/>
  <c r="U62" i="6" s="1"/>
  <c r="T62" i="6"/>
  <c r="T7" i="6"/>
  <c r="R7" i="6"/>
  <c r="U7" i="6" s="1"/>
  <c r="T24" i="6"/>
  <c r="R24" i="6"/>
  <c r="U24" i="6" s="1"/>
  <c r="R80" i="6"/>
  <c r="U80" i="6" s="1"/>
  <c r="T80" i="6"/>
  <c r="R85" i="6"/>
  <c r="U85" i="6" s="1"/>
  <c r="T85" i="6"/>
  <c r="T112" i="6"/>
  <c r="R112" i="6"/>
  <c r="U112" i="6" s="1"/>
  <c r="T77" i="6"/>
  <c r="R77" i="6"/>
  <c r="U77" i="6" s="1"/>
  <c r="R96" i="6"/>
  <c r="U96" i="6" s="1"/>
  <c r="T96" i="6"/>
  <c r="R46" i="6"/>
  <c r="U46" i="6" s="1"/>
  <c r="T46" i="6"/>
  <c r="T54" i="6"/>
  <c r="R54" i="6"/>
  <c r="U54" i="6" s="1"/>
  <c r="R78" i="6"/>
  <c r="U78" i="6" s="1"/>
  <c r="T78" i="6"/>
  <c r="R15" i="6"/>
  <c r="U15" i="6" s="1"/>
  <c r="T15" i="6"/>
  <c r="R35" i="6"/>
  <c r="U35" i="6" s="1"/>
  <c r="T35" i="6"/>
  <c r="T98" i="6"/>
  <c r="R98" i="6"/>
  <c r="U98" i="6" s="1"/>
  <c r="R67" i="6"/>
  <c r="U67" i="6" s="1"/>
  <c r="T67" i="6"/>
  <c r="R58" i="6"/>
  <c r="U58" i="6" s="1"/>
  <c r="T58" i="6"/>
  <c r="R117" i="6"/>
  <c r="U117" i="6" s="1"/>
  <c r="T117" i="6"/>
  <c r="T119" i="6"/>
  <c r="R119" i="6"/>
  <c r="U119" i="6" s="1"/>
  <c r="R108" i="6"/>
  <c r="U108" i="6" s="1"/>
  <c r="T108" i="6"/>
  <c r="D123" i="6"/>
  <c r="E123" i="6"/>
  <c r="I123" i="6"/>
  <c r="F8" i="6"/>
  <c r="H8" i="6" s="1"/>
  <c r="K8" i="6" s="1"/>
  <c r="F24" i="6"/>
  <c r="H24" i="6" s="1"/>
  <c r="K24" i="6" s="1"/>
  <c r="F77" i="6"/>
  <c r="H77" i="6" s="1"/>
  <c r="K77" i="6" s="1"/>
  <c r="F78" i="6"/>
  <c r="J78" i="6" s="1"/>
  <c r="F67" i="6"/>
  <c r="H67" i="6" s="1"/>
  <c r="K67" i="6" s="1"/>
  <c r="F108" i="6"/>
  <c r="J108" i="6" s="1"/>
  <c r="F6" i="6"/>
  <c r="J6" i="6" s="1"/>
  <c r="F20" i="6"/>
  <c r="H20" i="6" s="1"/>
  <c r="K20" i="6" s="1"/>
  <c r="F42" i="6"/>
  <c r="H42" i="6" s="1"/>
  <c r="K42" i="6" s="1"/>
  <c r="F38" i="6"/>
  <c r="J38" i="6" s="1"/>
  <c r="F34" i="6"/>
  <c r="H34" i="6" s="1"/>
  <c r="K34" i="6" s="1"/>
  <c r="F75" i="6"/>
  <c r="H75" i="6" s="1"/>
  <c r="K75" i="6" s="1"/>
  <c r="P110" i="6"/>
  <c r="P59" i="6"/>
  <c r="P11" i="6"/>
  <c r="P43" i="6"/>
  <c r="P81" i="6"/>
  <c r="P18" i="6"/>
  <c r="P64" i="6"/>
  <c r="P13" i="6"/>
  <c r="P66" i="6"/>
  <c r="P69" i="6"/>
  <c r="P113" i="6"/>
  <c r="P65" i="6"/>
  <c r="P74" i="6"/>
  <c r="P79" i="6"/>
  <c r="P19" i="6"/>
  <c r="P86" i="6"/>
  <c r="P91" i="6"/>
  <c r="P10" i="6"/>
  <c r="P94" i="6"/>
  <c r="P104" i="6"/>
  <c r="P84" i="6"/>
  <c r="P44" i="6"/>
  <c r="P120" i="6"/>
  <c r="P36" i="6"/>
  <c r="F53" i="6"/>
  <c r="H53" i="6" s="1"/>
  <c r="K53" i="6" s="1"/>
  <c r="F89" i="6"/>
  <c r="H89" i="6" s="1"/>
  <c r="K89" i="6" s="1"/>
  <c r="F41" i="6"/>
  <c r="H41" i="6" s="1"/>
  <c r="K41" i="6" s="1"/>
  <c r="F115" i="6"/>
  <c r="H115" i="6" s="1"/>
  <c r="K115" i="6" s="1"/>
  <c r="F17" i="6"/>
  <c r="J17" i="6" s="1"/>
  <c r="F59" i="6"/>
  <c r="H59" i="6" s="1"/>
  <c r="K59" i="6" s="1"/>
  <c r="F18" i="6"/>
  <c r="H18" i="6" s="1"/>
  <c r="K18" i="6" s="1"/>
  <c r="F69" i="6"/>
  <c r="H69" i="6" s="1"/>
  <c r="K69" i="6" s="1"/>
  <c r="F79" i="6"/>
  <c r="J79" i="6" s="1"/>
  <c r="F10" i="6"/>
  <c r="H10" i="6" s="1"/>
  <c r="K10" i="6" s="1"/>
  <c r="F44" i="6"/>
  <c r="H44" i="6" s="1"/>
  <c r="K44" i="6" s="1"/>
  <c r="F76" i="6"/>
  <c r="H76" i="6" s="1"/>
  <c r="K76" i="6" s="1"/>
  <c r="F51" i="6"/>
  <c r="J51" i="6" s="1"/>
  <c r="F109" i="6"/>
  <c r="H109" i="6" s="1"/>
  <c r="K109" i="6" s="1"/>
  <c r="F29" i="6"/>
  <c r="H29" i="6" s="1"/>
  <c r="K29" i="6" s="1"/>
  <c r="F61" i="6"/>
  <c r="H61" i="6" s="1"/>
  <c r="K61" i="6" s="1"/>
  <c r="F21" i="6"/>
  <c r="H21" i="6" s="1"/>
  <c r="K21" i="6" s="1"/>
  <c r="F72" i="6"/>
  <c r="F22" i="6"/>
  <c r="F73" i="6"/>
  <c r="F83" i="6"/>
  <c r="F9" i="6"/>
  <c r="F106" i="6"/>
  <c r="F62" i="6"/>
  <c r="F85" i="6"/>
  <c r="F46" i="6"/>
  <c r="F35" i="6"/>
  <c r="F117" i="6"/>
  <c r="H119" i="6"/>
  <c r="K119" i="6" s="1"/>
  <c r="J119" i="6"/>
  <c r="F71" i="6"/>
  <c r="F80" i="6"/>
  <c r="F96" i="6"/>
  <c r="F15" i="6"/>
  <c r="F58" i="6"/>
  <c r="F95" i="6"/>
  <c r="F93" i="6"/>
  <c r="F114" i="6"/>
  <c r="F47" i="6"/>
  <c r="F30" i="6"/>
  <c r="F121" i="6"/>
  <c r="F32" i="6"/>
  <c r="F57" i="6"/>
  <c r="F12" i="6"/>
  <c r="F39" i="6"/>
  <c r="F50" i="6"/>
  <c r="F63" i="6"/>
  <c r="F110" i="6"/>
  <c r="F111" i="6"/>
  <c r="F37" i="6"/>
  <c r="F99" i="6"/>
  <c r="F90" i="6"/>
  <c r="F25" i="6"/>
  <c r="F31" i="6"/>
  <c r="AB38" i="7"/>
  <c r="Y38" i="7"/>
  <c r="Z38" i="7"/>
  <c r="X38" i="7"/>
  <c r="Q38" i="7"/>
  <c r="M38" i="7"/>
  <c r="O38" i="7"/>
  <c r="N38" i="7"/>
  <c r="F38" i="7"/>
  <c r="C38" i="7"/>
  <c r="D38" i="7"/>
  <c r="Q123" i="6"/>
  <c r="N123" i="6"/>
  <c r="O123" i="6"/>
  <c r="B38" i="7"/>
  <c r="M123" i="6"/>
  <c r="S123" i="6"/>
  <c r="J52" i="6" l="1"/>
  <c r="H48" i="6"/>
  <c r="K48" i="6" s="1"/>
  <c r="AD75" i="6"/>
  <c r="R103" i="6"/>
  <c r="U103" i="6" s="1"/>
  <c r="AD32" i="6"/>
  <c r="T47" i="6"/>
  <c r="R116" i="6"/>
  <c r="U116" i="6" s="1"/>
  <c r="J36" i="6"/>
  <c r="AB63" i="6"/>
  <c r="AE63" i="6" s="1"/>
  <c r="T70" i="6"/>
  <c r="T20" i="6"/>
  <c r="T21" i="6"/>
  <c r="T57" i="6"/>
  <c r="AB61" i="6"/>
  <c r="AE61" i="6" s="1"/>
  <c r="T76" i="6"/>
  <c r="AD29" i="6"/>
  <c r="AB21" i="6"/>
  <c r="AE21" i="6" s="1"/>
  <c r="AD76" i="6"/>
  <c r="S37" i="11"/>
  <c r="S35" i="11"/>
  <c r="AC37" i="11"/>
  <c r="S36" i="11"/>
  <c r="S34" i="11"/>
  <c r="S38" i="11" s="1"/>
  <c r="AC36" i="11"/>
  <c r="AC35" i="11"/>
  <c r="AC34" i="11"/>
  <c r="AB116" i="6"/>
  <c r="AE116" i="6" s="1"/>
  <c r="AB50" i="6"/>
  <c r="AE50" i="6" s="1"/>
  <c r="AB34" i="6"/>
  <c r="AE34" i="6" s="1"/>
  <c r="T32" i="6"/>
  <c r="T22" i="6"/>
  <c r="J70" i="6"/>
  <c r="T23" i="6"/>
  <c r="H116" i="6"/>
  <c r="K116" i="6" s="1"/>
  <c r="R114" i="6"/>
  <c r="U114" i="6" s="1"/>
  <c r="T93" i="6"/>
  <c r="AB70" i="6"/>
  <c r="AE70" i="6" s="1"/>
  <c r="AB20" i="6"/>
  <c r="AE20" i="6" s="1"/>
  <c r="AB60" i="6"/>
  <c r="AE60" i="6" s="1"/>
  <c r="T72" i="6"/>
  <c r="AD96" i="6"/>
  <c r="J101" i="6"/>
  <c r="T40" i="6"/>
  <c r="T63" i="6"/>
  <c r="T75" i="6"/>
  <c r="AD42" i="6"/>
  <c r="AD78" i="6"/>
  <c r="AB16" i="6"/>
  <c r="AE16" i="6" s="1"/>
  <c r="J33" i="6"/>
  <c r="T6" i="6"/>
  <c r="AB57" i="6"/>
  <c r="AE57" i="6" s="1"/>
  <c r="T51" i="6"/>
  <c r="R109" i="6"/>
  <c r="U109" i="6" s="1"/>
  <c r="J23" i="6"/>
  <c r="AB24" i="6"/>
  <c r="AE24" i="6" s="1"/>
  <c r="AD41" i="6"/>
  <c r="J82" i="6"/>
  <c r="T101" i="6"/>
  <c r="R50" i="6"/>
  <c r="U50" i="6" s="1"/>
  <c r="J92" i="6"/>
  <c r="H74" i="6"/>
  <c r="K74" i="6" s="1"/>
  <c r="T9" i="6"/>
  <c r="R38" i="6"/>
  <c r="U38" i="6" s="1"/>
  <c r="AD12" i="6"/>
  <c r="AB77" i="6"/>
  <c r="AE77" i="6" s="1"/>
  <c r="AB68" i="6"/>
  <c r="AE68" i="6" s="1"/>
  <c r="J7" i="6"/>
  <c r="T95" i="6"/>
  <c r="AD15" i="6"/>
  <c r="T102" i="6"/>
  <c r="AB46" i="6"/>
  <c r="AE46" i="6" s="1"/>
  <c r="J91" i="6"/>
  <c r="R33" i="6"/>
  <c r="U33" i="6" s="1"/>
  <c r="H107" i="6"/>
  <c r="K107" i="6" s="1"/>
  <c r="H81" i="6"/>
  <c r="K81" i="6" s="1"/>
  <c r="T118" i="6"/>
  <c r="AD38" i="6"/>
  <c r="T12" i="6"/>
  <c r="T61" i="6"/>
  <c r="AF34" i="7"/>
  <c r="AD7" i="6"/>
  <c r="H14" i="6"/>
  <c r="K14" i="6" s="1"/>
  <c r="J105" i="6"/>
  <c r="T107" i="6"/>
  <c r="AD51" i="6"/>
  <c r="T121" i="6"/>
  <c r="T29" i="6"/>
  <c r="AD87" i="6"/>
  <c r="J66" i="6"/>
  <c r="T34" i="6"/>
  <c r="AD39" i="6"/>
  <c r="T105" i="6"/>
  <c r="T97" i="6"/>
  <c r="T16" i="6"/>
  <c r="T30" i="6"/>
  <c r="T39" i="6"/>
  <c r="AB109" i="6"/>
  <c r="AE109" i="6" s="1"/>
  <c r="AB6" i="6"/>
  <c r="AE6" i="6" s="1"/>
  <c r="T42" i="6"/>
  <c r="AD85" i="6"/>
  <c r="J43" i="6"/>
  <c r="AD119" i="6"/>
  <c r="AD88" i="6"/>
  <c r="AB90" i="6"/>
  <c r="AE90" i="6" s="1"/>
  <c r="J84" i="6"/>
  <c r="J56" i="6"/>
  <c r="T83" i="6"/>
  <c r="AD35" i="6"/>
  <c r="AD98" i="6"/>
  <c r="AB53" i="6"/>
  <c r="AE53" i="6" s="1"/>
  <c r="AB49" i="6"/>
  <c r="AE49" i="6" s="1"/>
  <c r="H87" i="6"/>
  <c r="K87" i="6" s="1"/>
  <c r="AD82" i="6"/>
  <c r="AD62" i="6"/>
  <c r="AD8" i="6"/>
  <c r="AD17" i="6"/>
  <c r="H49" i="6"/>
  <c r="K49" i="6" s="1"/>
  <c r="T92" i="6"/>
  <c r="AB111" i="6"/>
  <c r="AE111" i="6" s="1"/>
  <c r="AD71" i="6"/>
  <c r="AD37" i="6"/>
  <c r="J26" i="6"/>
  <c r="R48" i="6"/>
  <c r="U48" i="6" s="1"/>
  <c r="AD55" i="6"/>
  <c r="AD67" i="6"/>
  <c r="AB31" i="6"/>
  <c r="AE31" i="6" s="1"/>
  <c r="J13" i="6"/>
  <c r="AB106" i="6"/>
  <c r="AE106" i="6" s="1"/>
  <c r="AD100" i="6"/>
  <c r="AD26" i="6"/>
  <c r="T73" i="6"/>
  <c r="AD115" i="6"/>
  <c r="H104" i="6"/>
  <c r="K104" i="6" s="1"/>
  <c r="AD56" i="6"/>
  <c r="J86" i="6"/>
  <c r="AB27" i="6"/>
  <c r="AE27" i="6" s="1"/>
  <c r="J88" i="6"/>
  <c r="AD99" i="6"/>
  <c r="AB28" i="6"/>
  <c r="AE28" i="6" s="1"/>
  <c r="J55" i="6"/>
  <c r="J65" i="6"/>
  <c r="AD14" i="6"/>
  <c r="AD117" i="6"/>
  <c r="J97" i="6"/>
  <c r="AB89" i="6"/>
  <c r="AE89" i="6" s="1"/>
  <c r="AD54" i="6"/>
  <c r="J102" i="6"/>
  <c r="J16" i="6"/>
  <c r="H108" i="6"/>
  <c r="K108" i="6" s="1"/>
  <c r="AD80" i="6"/>
  <c r="AD112" i="6"/>
  <c r="J67" i="6"/>
  <c r="AB58" i="6"/>
  <c r="AE58" i="6" s="1"/>
  <c r="J112" i="6"/>
  <c r="T52" i="6"/>
  <c r="R35" i="7"/>
  <c r="V35" i="7" s="1"/>
  <c r="AB65" i="6"/>
  <c r="AE65" i="6" s="1"/>
  <c r="AD65" i="6"/>
  <c r="AC17" i="7"/>
  <c r="AG17" i="7" s="1"/>
  <c r="AB59" i="6"/>
  <c r="AE59" i="6" s="1"/>
  <c r="AD59" i="6"/>
  <c r="AD104" i="6"/>
  <c r="AB104" i="6"/>
  <c r="AE104" i="6" s="1"/>
  <c r="H40" i="6"/>
  <c r="K40" i="6" s="1"/>
  <c r="AD44" i="6"/>
  <c r="AB44" i="6"/>
  <c r="AE44" i="6" s="1"/>
  <c r="AB84" i="6"/>
  <c r="AE84" i="6" s="1"/>
  <c r="AD84" i="6"/>
  <c r="AB94" i="6"/>
  <c r="AE94" i="6" s="1"/>
  <c r="AD94" i="6"/>
  <c r="AB110" i="6"/>
  <c r="AD110" i="6"/>
  <c r="Z123" i="6"/>
  <c r="AD123" i="6" s="1"/>
  <c r="AB66" i="6"/>
  <c r="AE66" i="6" s="1"/>
  <c r="AD66" i="6"/>
  <c r="AD10" i="6"/>
  <c r="AB10" i="6"/>
  <c r="AE10" i="6" s="1"/>
  <c r="J98" i="6"/>
  <c r="AB91" i="6"/>
  <c r="AE91" i="6" s="1"/>
  <c r="AD91" i="6"/>
  <c r="J54" i="6"/>
  <c r="AB86" i="6"/>
  <c r="AE86" i="6" s="1"/>
  <c r="AD86" i="6"/>
  <c r="AD19" i="6"/>
  <c r="AB19" i="6"/>
  <c r="AE19" i="6" s="1"/>
  <c r="AB113" i="6"/>
  <c r="AE113" i="6" s="1"/>
  <c r="AD113" i="6"/>
  <c r="AD69" i="6"/>
  <c r="AB69" i="6"/>
  <c r="AE69" i="6" s="1"/>
  <c r="AB36" i="6"/>
  <c r="AE36" i="6" s="1"/>
  <c r="AD36" i="6"/>
  <c r="AD11" i="6"/>
  <c r="AB11" i="6"/>
  <c r="AE11" i="6" s="1"/>
  <c r="AC10" i="7"/>
  <c r="AG10" i="7" s="1"/>
  <c r="AB79" i="6"/>
  <c r="AE79" i="6" s="1"/>
  <c r="AD79" i="6"/>
  <c r="AB13" i="6"/>
  <c r="AE13" i="6" s="1"/>
  <c r="AD13" i="6"/>
  <c r="AB64" i="6"/>
  <c r="AE64" i="6" s="1"/>
  <c r="AD64" i="6"/>
  <c r="AD18" i="6"/>
  <c r="AB18" i="6"/>
  <c r="AE18" i="6" s="1"/>
  <c r="AB81" i="6"/>
  <c r="AE81" i="6" s="1"/>
  <c r="AD81" i="6"/>
  <c r="AD43" i="6"/>
  <c r="AB43" i="6"/>
  <c r="AE43" i="6" s="1"/>
  <c r="AD120" i="6"/>
  <c r="AB120" i="6"/>
  <c r="AE120" i="6" s="1"/>
  <c r="AB74" i="6"/>
  <c r="AE74" i="6" s="1"/>
  <c r="AD74" i="6"/>
  <c r="AA38" i="7"/>
  <c r="AF38" i="7" s="1"/>
  <c r="I35" i="11"/>
  <c r="I36" i="11"/>
  <c r="I37" i="11"/>
  <c r="I34" i="11"/>
  <c r="I24" i="11"/>
  <c r="AG27" i="7"/>
  <c r="AC31" i="7"/>
  <c r="AG31" i="7" s="1"/>
  <c r="U36" i="7"/>
  <c r="R36" i="7"/>
  <c r="V36" i="7" s="1"/>
  <c r="R17" i="7"/>
  <c r="V17" i="7" s="1"/>
  <c r="AG34" i="7"/>
  <c r="R24" i="7"/>
  <c r="V24" i="7" s="1"/>
  <c r="AF36" i="7"/>
  <c r="AC36" i="7"/>
  <c r="AG36" i="7" s="1"/>
  <c r="U37" i="7"/>
  <c r="R37" i="7"/>
  <c r="AF37" i="7"/>
  <c r="AC37" i="7"/>
  <c r="AG37" i="7" s="1"/>
  <c r="AC24" i="7"/>
  <c r="AG24" i="7" s="1"/>
  <c r="AG20" i="7"/>
  <c r="R31" i="7"/>
  <c r="S28" i="7" s="1"/>
  <c r="R10" i="7"/>
  <c r="V10" i="7" s="1"/>
  <c r="V9" i="7"/>
  <c r="U34" i="7"/>
  <c r="P38" i="7"/>
  <c r="U38" i="7" s="1"/>
  <c r="G17" i="7"/>
  <c r="K17" i="7" s="1"/>
  <c r="G24" i="7"/>
  <c r="H21" i="7" s="1"/>
  <c r="J36" i="7"/>
  <c r="G36" i="7"/>
  <c r="K36" i="7" s="1"/>
  <c r="G10" i="7"/>
  <c r="K10" i="7" s="1"/>
  <c r="G31" i="7"/>
  <c r="K31" i="7" s="1"/>
  <c r="G34" i="7"/>
  <c r="K34" i="7" s="1"/>
  <c r="J34" i="7"/>
  <c r="J35" i="7"/>
  <c r="G35" i="7"/>
  <c r="K35" i="7" s="1"/>
  <c r="J37" i="7"/>
  <c r="G37" i="7"/>
  <c r="K37" i="7" s="1"/>
  <c r="E38" i="7"/>
  <c r="J38" i="7" s="1"/>
  <c r="I10" i="11"/>
  <c r="I17" i="11"/>
  <c r="I31" i="11"/>
  <c r="J103" i="6"/>
  <c r="J45" i="6"/>
  <c r="J118" i="6"/>
  <c r="J75" i="6"/>
  <c r="H78" i="6"/>
  <c r="K78" i="6" s="1"/>
  <c r="J120" i="6"/>
  <c r="J34" i="6"/>
  <c r="H6" i="6"/>
  <c r="K6" i="6" s="1"/>
  <c r="H79" i="6"/>
  <c r="K79" i="6" s="1"/>
  <c r="H68" i="6"/>
  <c r="K68" i="6" s="1"/>
  <c r="H19" i="6"/>
  <c r="K19" i="6" s="1"/>
  <c r="J77" i="6"/>
  <c r="J100" i="6"/>
  <c r="J60" i="6"/>
  <c r="R113" i="6"/>
  <c r="U113" i="6" s="1"/>
  <c r="T113" i="6"/>
  <c r="R115" i="6"/>
  <c r="U115" i="6" s="1"/>
  <c r="T115" i="6"/>
  <c r="J28" i="6"/>
  <c r="R90" i="6"/>
  <c r="U90" i="6" s="1"/>
  <c r="T90" i="6"/>
  <c r="R66" i="6"/>
  <c r="U66" i="6" s="1"/>
  <c r="T66" i="6"/>
  <c r="R13" i="6"/>
  <c r="U13" i="6" s="1"/>
  <c r="T13" i="6"/>
  <c r="R64" i="6"/>
  <c r="U64" i="6" s="1"/>
  <c r="T64" i="6"/>
  <c r="R43" i="6"/>
  <c r="U43" i="6" s="1"/>
  <c r="T43" i="6"/>
  <c r="H38" i="6"/>
  <c r="K38" i="6" s="1"/>
  <c r="R120" i="6"/>
  <c r="U120" i="6" s="1"/>
  <c r="T120" i="6"/>
  <c r="R11" i="6"/>
  <c r="U11" i="6" s="1"/>
  <c r="T11" i="6"/>
  <c r="R89" i="6"/>
  <c r="U89" i="6" s="1"/>
  <c r="T89" i="6"/>
  <c r="J42" i="6"/>
  <c r="R44" i="6"/>
  <c r="U44" i="6" s="1"/>
  <c r="T44" i="6"/>
  <c r="T37" i="6"/>
  <c r="R37" i="6"/>
  <c r="U37" i="6" s="1"/>
  <c r="P123" i="6"/>
  <c r="T123" i="6" s="1"/>
  <c r="T110" i="6"/>
  <c r="R110" i="6"/>
  <c r="U110" i="6" s="1"/>
  <c r="H17" i="6"/>
  <c r="K17" i="6" s="1"/>
  <c r="J113" i="6"/>
  <c r="J69" i="6"/>
  <c r="J20" i="6"/>
  <c r="H11" i="6"/>
  <c r="K11" i="6" s="1"/>
  <c r="R104" i="6"/>
  <c r="U104" i="6" s="1"/>
  <c r="T104" i="6"/>
  <c r="R100" i="6"/>
  <c r="U100" i="6" s="1"/>
  <c r="T100" i="6"/>
  <c r="R18" i="6"/>
  <c r="U18" i="6" s="1"/>
  <c r="T18" i="6"/>
  <c r="T99" i="6"/>
  <c r="R99" i="6"/>
  <c r="U99" i="6" s="1"/>
  <c r="R81" i="6"/>
  <c r="U81" i="6" s="1"/>
  <c r="T81" i="6"/>
  <c r="R49" i="6"/>
  <c r="U49" i="6" s="1"/>
  <c r="T49" i="6"/>
  <c r="R36" i="6"/>
  <c r="U36" i="6" s="1"/>
  <c r="T36" i="6"/>
  <c r="R27" i="6"/>
  <c r="U27" i="6" s="1"/>
  <c r="T27" i="6"/>
  <c r="J94" i="6"/>
  <c r="R59" i="6"/>
  <c r="U59" i="6" s="1"/>
  <c r="T59" i="6"/>
  <c r="J89" i="6"/>
  <c r="R84" i="6"/>
  <c r="U84" i="6" s="1"/>
  <c r="T84" i="6"/>
  <c r="R26" i="6"/>
  <c r="U26" i="6" s="1"/>
  <c r="T26" i="6"/>
  <c r="J115" i="6"/>
  <c r="R94" i="6"/>
  <c r="U94" i="6" s="1"/>
  <c r="T94" i="6"/>
  <c r="R53" i="6"/>
  <c r="U53" i="6" s="1"/>
  <c r="T53" i="6"/>
  <c r="R69" i="6"/>
  <c r="U69" i="6" s="1"/>
  <c r="T69" i="6"/>
  <c r="T56" i="6"/>
  <c r="R56" i="6"/>
  <c r="U56" i="6" s="1"/>
  <c r="J18" i="6"/>
  <c r="T111" i="6"/>
  <c r="R111" i="6"/>
  <c r="U111" i="6" s="1"/>
  <c r="J41" i="6"/>
  <c r="R14" i="6"/>
  <c r="U14" i="6" s="1"/>
  <c r="T14" i="6"/>
  <c r="J59" i="6"/>
  <c r="R55" i="6"/>
  <c r="U55" i="6" s="1"/>
  <c r="T55" i="6"/>
  <c r="H27" i="6"/>
  <c r="K27" i="6" s="1"/>
  <c r="J53" i="6"/>
  <c r="J64" i="6"/>
  <c r="J8" i="6"/>
  <c r="R74" i="6"/>
  <c r="U74" i="6" s="1"/>
  <c r="T74" i="6"/>
  <c r="T87" i="6"/>
  <c r="R87" i="6"/>
  <c r="U87" i="6" s="1"/>
  <c r="R28" i="6"/>
  <c r="U28" i="6" s="1"/>
  <c r="T28" i="6"/>
  <c r="R41" i="6"/>
  <c r="U41" i="6" s="1"/>
  <c r="T41" i="6"/>
  <c r="R10" i="6"/>
  <c r="U10" i="6" s="1"/>
  <c r="T10" i="6"/>
  <c r="T31" i="6"/>
  <c r="R31" i="6"/>
  <c r="U31" i="6" s="1"/>
  <c r="R91" i="6"/>
  <c r="U91" i="6" s="1"/>
  <c r="T91" i="6"/>
  <c r="R88" i="6"/>
  <c r="U88" i="6" s="1"/>
  <c r="T88" i="6"/>
  <c r="R86" i="6"/>
  <c r="U86" i="6" s="1"/>
  <c r="T86" i="6"/>
  <c r="R60" i="6"/>
  <c r="U60" i="6" s="1"/>
  <c r="T60" i="6"/>
  <c r="J24" i="6"/>
  <c r="R19" i="6"/>
  <c r="U19" i="6" s="1"/>
  <c r="T19" i="6"/>
  <c r="R17" i="6"/>
  <c r="U17" i="6" s="1"/>
  <c r="T17" i="6"/>
  <c r="F123" i="6"/>
  <c r="R79" i="6"/>
  <c r="U79" i="6" s="1"/>
  <c r="T79" i="6"/>
  <c r="R25" i="6"/>
  <c r="U25" i="6" s="1"/>
  <c r="T25" i="6"/>
  <c r="R65" i="6"/>
  <c r="U65" i="6" s="1"/>
  <c r="T65" i="6"/>
  <c r="R68" i="6"/>
  <c r="U68" i="6" s="1"/>
  <c r="T68" i="6"/>
  <c r="J76" i="6"/>
  <c r="J21" i="6"/>
  <c r="H51" i="6"/>
  <c r="K51" i="6" s="1"/>
  <c r="J61" i="6"/>
  <c r="J44" i="6"/>
  <c r="J10" i="6"/>
  <c r="J109" i="6"/>
  <c r="J29" i="6"/>
  <c r="H25" i="6"/>
  <c r="K25" i="6" s="1"/>
  <c r="J25" i="6"/>
  <c r="H99" i="6"/>
  <c r="K99" i="6" s="1"/>
  <c r="J99" i="6"/>
  <c r="H37" i="6"/>
  <c r="K37" i="6" s="1"/>
  <c r="J37" i="6"/>
  <c r="H15" i="6"/>
  <c r="K15" i="6" s="1"/>
  <c r="J15" i="6"/>
  <c r="H117" i="6"/>
  <c r="K117" i="6" s="1"/>
  <c r="J117" i="6"/>
  <c r="H111" i="6"/>
  <c r="K111" i="6" s="1"/>
  <c r="J111" i="6"/>
  <c r="H96" i="6"/>
  <c r="K96" i="6" s="1"/>
  <c r="J96" i="6"/>
  <c r="H35" i="6"/>
  <c r="K35" i="6" s="1"/>
  <c r="J35" i="6"/>
  <c r="H110" i="6"/>
  <c r="J110" i="6"/>
  <c r="H80" i="6"/>
  <c r="K80" i="6" s="1"/>
  <c r="J80" i="6"/>
  <c r="H46" i="6"/>
  <c r="K46" i="6" s="1"/>
  <c r="J46" i="6"/>
  <c r="H63" i="6"/>
  <c r="K63" i="6" s="1"/>
  <c r="J63" i="6"/>
  <c r="H71" i="6"/>
  <c r="K71" i="6" s="1"/>
  <c r="J71" i="6"/>
  <c r="H85" i="6"/>
  <c r="K85" i="6" s="1"/>
  <c r="J85" i="6"/>
  <c r="H50" i="6"/>
  <c r="K50" i="6" s="1"/>
  <c r="J50" i="6"/>
  <c r="H62" i="6"/>
  <c r="K62" i="6" s="1"/>
  <c r="J62" i="6"/>
  <c r="H39" i="6"/>
  <c r="K39" i="6" s="1"/>
  <c r="J39" i="6"/>
  <c r="H106" i="6"/>
  <c r="K106" i="6" s="1"/>
  <c r="J106" i="6"/>
  <c r="H93" i="6"/>
  <c r="K93" i="6" s="1"/>
  <c r="J93" i="6"/>
  <c r="H95" i="6"/>
  <c r="K95" i="6" s="1"/>
  <c r="J95" i="6"/>
  <c r="H90" i="6"/>
  <c r="K90" i="6" s="1"/>
  <c r="J90" i="6"/>
  <c r="H12" i="6"/>
  <c r="K12" i="6" s="1"/>
  <c r="J12" i="6"/>
  <c r="H57" i="6"/>
  <c r="K57" i="6" s="1"/>
  <c r="J57" i="6"/>
  <c r="H32" i="6"/>
  <c r="K32" i="6" s="1"/>
  <c r="J32" i="6"/>
  <c r="H121" i="6"/>
  <c r="K121" i="6" s="1"/>
  <c r="J121" i="6"/>
  <c r="H30" i="6"/>
  <c r="K30" i="6" s="1"/>
  <c r="J30" i="6"/>
  <c r="H72" i="6"/>
  <c r="K72" i="6" s="1"/>
  <c r="J72" i="6"/>
  <c r="H31" i="6"/>
  <c r="K31" i="6" s="1"/>
  <c r="J31" i="6"/>
  <c r="H58" i="6"/>
  <c r="K58" i="6" s="1"/>
  <c r="J58" i="6"/>
  <c r="H9" i="6"/>
  <c r="K9" i="6" s="1"/>
  <c r="J9" i="6"/>
  <c r="H47" i="6"/>
  <c r="K47" i="6" s="1"/>
  <c r="J47" i="6"/>
  <c r="H83" i="6"/>
  <c r="K83" i="6" s="1"/>
  <c r="J83" i="6"/>
  <c r="H73" i="6"/>
  <c r="K73" i="6" s="1"/>
  <c r="J73" i="6"/>
  <c r="H22" i="6"/>
  <c r="K22" i="6" s="1"/>
  <c r="J22" i="6"/>
  <c r="H114" i="6"/>
  <c r="K114" i="6" s="1"/>
  <c r="J114" i="6"/>
  <c r="AC38" i="11" l="1"/>
  <c r="S20" i="7"/>
  <c r="AD28" i="7"/>
  <c r="AD15" i="7"/>
  <c r="AD14" i="7"/>
  <c r="AD16" i="7"/>
  <c r="S14" i="7"/>
  <c r="H23" i="7"/>
  <c r="S15" i="7"/>
  <c r="AD13" i="7"/>
  <c r="AD6" i="7"/>
  <c r="AD29" i="7"/>
  <c r="AD9" i="7"/>
  <c r="AB123" i="6"/>
  <c r="AE123" i="6" s="1"/>
  <c r="AE110" i="6"/>
  <c r="J123" i="6"/>
  <c r="AD8" i="7"/>
  <c r="S27" i="7"/>
  <c r="AD27" i="7"/>
  <c r="AD30" i="7"/>
  <c r="AD7" i="7"/>
  <c r="AD21" i="7"/>
  <c r="AD22" i="7"/>
  <c r="AD23" i="7"/>
  <c r="S7" i="7"/>
  <c r="S8" i="7"/>
  <c r="R38" i="7"/>
  <c r="V38" i="7" s="1"/>
  <c r="V37" i="7"/>
  <c r="H30" i="7"/>
  <c r="V31" i="7"/>
  <c r="S30" i="7"/>
  <c r="S6" i="7"/>
  <c r="S9" i="7"/>
  <c r="S29" i="7"/>
  <c r="H29" i="7"/>
  <c r="AC38" i="7"/>
  <c r="AG38" i="7" s="1"/>
  <c r="S23" i="7"/>
  <c r="S22" i="7"/>
  <c r="S21" i="7"/>
  <c r="S13" i="7"/>
  <c r="S16" i="7"/>
  <c r="AD20" i="7"/>
  <c r="H20" i="7"/>
  <c r="H14" i="7"/>
  <c r="H15" i="7"/>
  <c r="H13" i="7"/>
  <c r="H16" i="7"/>
  <c r="H27" i="7"/>
  <c r="H28" i="7"/>
  <c r="G38" i="7"/>
  <c r="H35" i="7" s="1"/>
  <c r="H8" i="7"/>
  <c r="H6" i="7"/>
  <c r="H7" i="7"/>
  <c r="H9" i="7"/>
  <c r="H22" i="7"/>
  <c r="K24" i="7"/>
  <c r="I38" i="11"/>
  <c r="K110" i="6"/>
  <c r="H123" i="6"/>
  <c r="R123" i="6"/>
  <c r="U123" i="6" s="1"/>
  <c r="S24" i="7" l="1"/>
  <c r="AD34" i="7"/>
  <c r="AD10" i="7"/>
  <c r="AD31" i="7"/>
  <c r="AD17" i="7"/>
  <c r="S17" i="7"/>
  <c r="H34" i="7"/>
  <c r="H37" i="7"/>
  <c r="S10" i="7"/>
  <c r="S31" i="7"/>
  <c r="S36" i="7"/>
  <c r="H36" i="7"/>
  <c r="K123" i="6"/>
  <c r="S34" i="7"/>
  <c r="S35" i="7"/>
  <c r="AD24" i="7"/>
  <c r="S37" i="7"/>
  <c r="H24" i="7"/>
  <c r="AD36" i="7"/>
  <c r="AD35" i="7"/>
  <c r="AD37" i="7"/>
  <c r="H31" i="7"/>
  <c r="H17" i="7"/>
  <c r="K38" i="7"/>
  <c r="H10" i="7"/>
  <c r="AD38" i="7" l="1"/>
  <c r="H38" i="7"/>
  <c r="S38" i="7"/>
</calcChain>
</file>

<file path=xl/sharedStrings.xml><?xml version="1.0" encoding="utf-8"?>
<sst xmlns="http://schemas.openxmlformats.org/spreadsheetml/2006/main" count="558" uniqueCount="240">
  <si>
    <t>Allergy/Immunology</t>
  </si>
  <si>
    <t>Anesthesiology</t>
  </si>
  <si>
    <t>Anesthesiology: Pain Management</t>
  </si>
  <si>
    <t>Bariatrics (Nonsurgical)/Obesity Medicine</t>
  </si>
  <si>
    <t>Cardiology: Electrophysiology</t>
  </si>
  <si>
    <t>Cardiology: Invasive</t>
  </si>
  <si>
    <t>Cardiology: Invasive-Interventional</t>
  </si>
  <si>
    <t>Cardiology: Noninvasive</t>
  </si>
  <si>
    <t>Clinical Pharmacology</t>
  </si>
  <si>
    <t>Critical Care: Intensivist</t>
  </si>
  <si>
    <t>Dentistry</t>
  </si>
  <si>
    <t>Dermatology</t>
  </si>
  <si>
    <t>Dermatology: Mohs Surgery</t>
  </si>
  <si>
    <t>Emergency Medicine</t>
  </si>
  <si>
    <t>Endocrinology/Metabolism</t>
  </si>
  <si>
    <t>Family Medicine (with OB)</t>
  </si>
  <si>
    <t>Family Medicine (without OB)</t>
  </si>
  <si>
    <t>Family Medicine: Ambulatory Only (No IP)</t>
  </si>
  <si>
    <t>Family Medicine: Sports Medicine</t>
  </si>
  <si>
    <t>Family Medicine: Urgent Care</t>
  </si>
  <si>
    <t>Gastroenterology</t>
  </si>
  <si>
    <t>Gastroenterology: Hepatology</t>
  </si>
  <si>
    <t>Genetics</t>
  </si>
  <si>
    <t>Geriatrics</t>
  </si>
  <si>
    <t>Hematology/Oncology</t>
  </si>
  <si>
    <t>Hematology/Oncology: Oncology (Only)</t>
  </si>
  <si>
    <t>Hospice/Palliative Care</t>
  </si>
  <si>
    <t>Hospitalist: Family Medicine</t>
  </si>
  <si>
    <t>Hospitalist: Internal Medicine</t>
  </si>
  <si>
    <t>Hospitalist: Nocturnist</t>
  </si>
  <si>
    <t>Hospitalist: OB/GYN</t>
  </si>
  <si>
    <t>Hyperbaric Medicine/Wound Care</t>
  </si>
  <si>
    <t>Infectious Disease</t>
  </si>
  <si>
    <t>Internal Medicine: Ambulatory Only (No IP)</t>
  </si>
  <si>
    <t>Internal Medicine: General</t>
  </si>
  <si>
    <t>Nephrology</t>
  </si>
  <si>
    <t>Neurology</t>
  </si>
  <si>
    <t>Neurology: Epilepsy/EEG</t>
  </si>
  <si>
    <t>Neurology: Neuromuscular</t>
  </si>
  <si>
    <t>Neurology: Stroke Medicine</t>
  </si>
  <si>
    <t>OB/GYN: Gynecological Oncology</t>
  </si>
  <si>
    <t>OB/GYN: Gynecology (Only)</t>
  </si>
  <si>
    <t>OB/GYN: Maternal and Fetal Medicine</t>
  </si>
  <si>
    <t>OB/GYN: Reproductive Endocrinology</t>
  </si>
  <si>
    <t>OB/GYN: Urogynecology</t>
  </si>
  <si>
    <t>Obstetrics/Gynecology: General</t>
  </si>
  <si>
    <t>Occupational Medicine</t>
  </si>
  <si>
    <t>Ophthalmology</t>
  </si>
  <si>
    <t>Ophthalmology: Corneal and Refractive Surgery</t>
  </si>
  <si>
    <t>Ophthalmology: Glaucoma</t>
  </si>
  <si>
    <t>Ophthalmology: Neurology</t>
  </si>
  <si>
    <t>Ophthalmology: Oculoplastic and Reconstr. Surgery</t>
  </si>
  <si>
    <t>Ophthalmology: Retina</t>
  </si>
  <si>
    <t>Orthopedic (Nonsurgical)</t>
  </si>
  <si>
    <t>Orthopedic Surgery: Foot and Ankle</t>
  </si>
  <si>
    <t>Orthopedic Surgery: General</t>
  </si>
  <si>
    <t>Orthopedic Surgery: Hand</t>
  </si>
  <si>
    <t>Orthopedic Surgery: Hip and Joint</t>
  </si>
  <si>
    <t>Orthopedic Surgery: Oncology</t>
  </si>
  <si>
    <t>Orthopedic Surgery: Shoulder/Elbow</t>
  </si>
  <si>
    <t>Orthopedic Surgery: Spine</t>
  </si>
  <si>
    <t>Orthopedic Surgery: Sports Medicine</t>
  </si>
  <si>
    <t>Orthopedic Surgery: Trauma</t>
  </si>
  <si>
    <t>Otorhinolaryngology</t>
  </si>
  <si>
    <t>Pain Management: Nonanesthesia</t>
  </si>
  <si>
    <t>Pathology: Anatomic and Clinical</t>
  </si>
  <si>
    <t>Pathology: Surgical</t>
  </si>
  <si>
    <t>Pediatrics: Adolescent Medicine</t>
  </si>
  <si>
    <t>Pediatric-Nonsurgical Specialist</t>
  </si>
  <si>
    <t>Pediatrics: Hospitalist-Int.Med &amp; General</t>
  </si>
  <si>
    <t>Pediatrics: Neonatal Medicine</t>
  </si>
  <si>
    <t>Physiatry (Physical Medicine and Rehabilitation)</t>
  </si>
  <si>
    <t>Podiatry: General</t>
  </si>
  <si>
    <t>Psychiatry: Addiction Medicine</t>
  </si>
  <si>
    <t>Psychiatry: Chemical Dependency</t>
  </si>
  <si>
    <t>Psychiatry: Child and Adolescent</t>
  </si>
  <si>
    <t>Psychiatry: Forensic</t>
  </si>
  <si>
    <t>Psychiatry: General</t>
  </si>
  <si>
    <t>Psychiatry: Geriatric</t>
  </si>
  <si>
    <t>Pulmonary Medicine: Critical Care</t>
  </si>
  <si>
    <t>Pulmonary Medicine: General</t>
  </si>
  <si>
    <t>Pulmonary Medicine: General and Critical Care</t>
  </si>
  <si>
    <t>Radiation Oncology</t>
  </si>
  <si>
    <t>Radiology: Diagnostic</t>
  </si>
  <si>
    <t>Radiology: Interventional</t>
  </si>
  <si>
    <t>Radiology: Neurological</t>
  </si>
  <si>
    <t>Radiology: Nuclear Medicine</t>
  </si>
  <si>
    <t>Rheumatology</t>
  </si>
  <si>
    <t>Sleep Medicine</t>
  </si>
  <si>
    <t>Surgery: Bariatric</t>
  </si>
  <si>
    <t>Surgery: Breast</t>
  </si>
  <si>
    <t>Surgery: Cardiovascular</t>
  </si>
  <si>
    <t>Surgery: Colon and Rectal</t>
  </si>
  <si>
    <t>Surgery: Endocrine</t>
  </si>
  <si>
    <t>Surgery: Endovascular (Primary)</t>
  </si>
  <si>
    <t>Surgery: General</t>
  </si>
  <si>
    <t>Surgery: Neurological</t>
  </si>
  <si>
    <t>Surgery: Oncology</t>
  </si>
  <si>
    <t>Surgery: Oral</t>
  </si>
  <si>
    <t xml:space="preserve">Surgery: Pediatrics </t>
  </si>
  <si>
    <t>Surgery: Plastic and Reconstruction</t>
  </si>
  <si>
    <t>Surgery: Plastic and Reconstruction-Hand</t>
  </si>
  <si>
    <t>Surgery: Thoracic (Primary)</t>
  </si>
  <si>
    <t>Surgery: Transplant</t>
  </si>
  <si>
    <t>Surgery: Transplant-Heart</t>
  </si>
  <si>
    <t>Surgery: Transplant-Heart/Lung</t>
  </si>
  <si>
    <t>Surgery: Transplant-Kidney</t>
  </si>
  <si>
    <t>Surgery: Transplant-Liver</t>
  </si>
  <si>
    <t>Surgery: Trauma</t>
  </si>
  <si>
    <t>Surgery: Trauma-Burn</t>
  </si>
  <si>
    <t>Surgery: Vascular (Primary)</t>
  </si>
  <si>
    <t>Urology</t>
  </si>
  <si>
    <t>Total</t>
  </si>
  <si>
    <t>APP - All Other (No specialty)</t>
  </si>
  <si>
    <t>Telehealth</t>
  </si>
  <si>
    <t>Physician - All Other (No specialty)</t>
  </si>
  <si>
    <t>Unregulated</t>
  </si>
  <si>
    <t>Surgery: Pediatrics</t>
  </si>
  <si>
    <t>Regulated</t>
  </si>
  <si>
    <t>Breakout:  1</t>
  </si>
  <si>
    <t>a</t>
  </si>
  <si>
    <t>b</t>
  </si>
  <si>
    <t>c</t>
  </si>
  <si>
    <t>Specialty Grouping</t>
  </si>
  <si>
    <t>Wages, Salaries &amp; Benefits</t>
  </si>
  <si>
    <t>Offsetting Net Professional Fees</t>
  </si>
  <si>
    <t>Total Costs</t>
  </si>
  <si>
    <t>FTEs</t>
  </si>
  <si>
    <t>Cost Per FTE</t>
  </si>
  <si>
    <t>Non-Surgical</t>
  </si>
  <si>
    <t>Hospital Based</t>
  </si>
  <si>
    <t>Surgical</t>
  </si>
  <si>
    <t>Primary Care</t>
  </si>
  <si>
    <t>FY25 Clinician Costs and Cost per FTE by Specialty</t>
  </si>
  <si>
    <t>Other FTE Related Compensation</t>
  </si>
  <si>
    <t>Support Costs</t>
  </si>
  <si>
    <t>j</t>
  </si>
  <si>
    <t>k</t>
  </si>
  <si>
    <t>Breakout:  2</t>
  </si>
  <si>
    <t>Specialty Groupings</t>
  </si>
  <si>
    <t>Percent of Total Costs</t>
  </si>
  <si>
    <t>Region: Urban</t>
  </si>
  <si>
    <t>Region: Suburban</t>
  </si>
  <si>
    <t>Region: Eastern Shore</t>
  </si>
  <si>
    <t>Region: All Other</t>
  </si>
  <si>
    <t>Region: Statewide</t>
  </si>
  <si>
    <t>FY25 Clinician Costs by Hospital Region and Clinician Specialty Group</t>
  </si>
  <si>
    <t>GBR Grouping</t>
  </si>
  <si>
    <t>Breakout:  3</t>
  </si>
  <si>
    <t>Percent of GBR</t>
  </si>
  <si>
    <t>Total GBR across hosps</t>
  </si>
  <si>
    <t>GBR Grouping 1</t>
  </si>
  <si>
    <t>GBR Grouping 2</t>
  </si>
  <si>
    <t>GBR Grouping 3</t>
  </si>
  <si>
    <t>GBR Grouping 4</t>
  </si>
  <si>
    <t>ALL</t>
  </si>
  <si>
    <t>FY25 Clinician Costs by GBR Size and Clinician Specialty Grouping</t>
  </si>
  <si>
    <t>FY25 GBRs &gt;= $550 million</t>
  </si>
  <si>
    <t>FY25 GBRs between $350 and $550 million</t>
  </si>
  <si>
    <t>FY25 GBRs between $250 and $350 million</t>
  </si>
  <si>
    <t>FY25 GBRs &lt; $250 million</t>
  </si>
  <si>
    <t>Total Clinician Direct Costs</t>
  </si>
  <si>
    <t>d = a + b + c</t>
  </si>
  <si>
    <t>e</t>
  </si>
  <si>
    <t>f = d + e</t>
  </si>
  <si>
    <t>g</t>
  </si>
  <si>
    <t>Total Cost Per FTE</t>
  </si>
  <si>
    <t>Total Direct Cost Per FTE</t>
  </si>
  <si>
    <t>h = d / g</t>
  </si>
  <si>
    <t>i = f / g</t>
  </si>
  <si>
    <t>l</t>
  </si>
  <si>
    <t>m = j + k + l</t>
  </si>
  <si>
    <t>n</t>
  </si>
  <si>
    <t>o = m + n</t>
  </si>
  <si>
    <t>p</t>
  </si>
  <si>
    <t>q = m / p</t>
  </si>
  <si>
    <t>r = o / p</t>
  </si>
  <si>
    <t>s</t>
  </si>
  <si>
    <t>t</t>
  </si>
  <si>
    <t>u</t>
  </si>
  <si>
    <t>v = s + t + u</t>
  </si>
  <si>
    <t>w</t>
  </si>
  <si>
    <t>x = v + w</t>
  </si>
  <si>
    <t>y</t>
  </si>
  <si>
    <t>z = v / y</t>
  </si>
  <si>
    <t>aa = x / y</t>
  </si>
  <si>
    <t>Breakout:  4</t>
  </si>
  <si>
    <t>Hospital Based Specialties</t>
  </si>
  <si>
    <t>Employed Clinicians</t>
  </si>
  <si>
    <t>Contracted Clinicians</t>
  </si>
  <si>
    <t>Related Entity Clinicians</t>
  </si>
  <si>
    <t>Non Surgical Specialties</t>
  </si>
  <si>
    <t>Primary Care Specialties</t>
  </si>
  <si>
    <t>Surgical Specialties</t>
  </si>
  <si>
    <t>All Specialties</t>
  </si>
  <si>
    <t>FY25 Clinician Costs by Type of Arrangement and Clinician Specialty Grouping</t>
  </si>
  <si>
    <t>Direct Cost Per FTE</t>
  </si>
  <si>
    <t>Date of document:</t>
  </si>
  <si>
    <t>Data Notes &amp; Information:</t>
  </si>
  <si>
    <t>Purpose:</t>
  </si>
  <si>
    <t>Hospital IDs Included:</t>
  </si>
  <si>
    <t>Data Reporting  Period:</t>
  </si>
  <si>
    <t>Important Data Information:</t>
  </si>
  <si>
    <t>Cost and GBR data is reported in millions</t>
  </si>
  <si>
    <t xml:space="preserve">Clinician Specialties as reported by hospitals from MGMA Specialty List. Clinician Specialties have been further grouped into 4 categories: </t>
  </si>
  <si>
    <t>1. Hospital-Based</t>
  </si>
  <si>
    <t>3. Non-Surgical</t>
  </si>
  <si>
    <t>2. Primary Care</t>
  </si>
  <si>
    <t>4. Surgical</t>
  </si>
  <si>
    <t xml:space="preserve">The "By Hosp Region &amp; Spec Grouping" tab groups hospitals into 4 regions according to their counties. </t>
  </si>
  <si>
    <t>2. Region: Suburban - Anne Arundel County, Baltimore County, Montgomery County, &amp; Prince George's County</t>
  </si>
  <si>
    <t>3. Region: Eastern Shore - Charles County, Dorchester County, Kent County, Queen Anne's County, Talbot County, &amp; Wicomico County</t>
  </si>
  <si>
    <t>4. Region: All Other - Allegany County, Calvert County, Carroll County, Cecil County, Frederick County, Garrett County, Harford County,</t>
  </si>
  <si>
    <t>St Mary's County, &amp; Washington County</t>
  </si>
  <si>
    <t>Calculations:</t>
  </si>
  <si>
    <t>Cost per FTE =</t>
  </si>
  <si>
    <t>Definitions:</t>
  </si>
  <si>
    <t>Due to data quality concerns and differences in timing, this report is limited to information submitted by the following acute care Hospital IDs:</t>
  </si>
  <si>
    <t>FY25</t>
  </si>
  <si>
    <t>This data is being provided for informational purposes only.</t>
  </si>
  <si>
    <t>The total FTEs on each tab differ from the total FTEs reported in the March 2026 presentation to the HSCRC Commissioners due to data resubmissions.</t>
  </si>
  <si>
    <t>Total Direct Cost per FTE is calculated by reducing Total Costs by On-Call and Support Costs and dividing by the reported number of FTEs.</t>
  </si>
  <si>
    <t>Total Cost per FTE is calculated by reducing Total costs by On-Call Costs and dividing by the reported number of FTEs.</t>
  </si>
  <si>
    <t>Total Costs - On-Call Costs - Support Costs</t>
  </si>
  <si>
    <t>Total Costs - On-Call Costs</t>
  </si>
  <si>
    <t>Number of FTEs</t>
  </si>
  <si>
    <t>Other FTE Related Compensation: Remuneration to non-employee clinicians, such as independent contractors</t>
  </si>
  <si>
    <t>Support Costs: Costs used to provide support services to a clinician</t>
  </si>
  <si>
    <t>Clinician Specialties</t>
  </si>
  <si>
    <t>1. Region: Urban - Baltimore City</t>
  </si>
  <si>
    <t>FY25 Clinician Costs by Service Type</t>
  </si>
  <si>
    <t>d</t>
  </si>
  <si>
    <t>f = a + b + c + d + e</t>
  </si>
  <si>
    <t>h</t>
  </si>
  <si>
    <t>Service Type</t>
  </si>
  <si>
    <t>On-Call Fees</t>
  </si>
  <si>
    <t>On-Call Hours</t>
  </si>
  <si>
    <t>Breakout:  5</t>
  </si>
  <si>
    <t>Data excludes on-call costs (except for Total Costs tab)</t>
  </si>
  <si>
    <t>FTE counts of &lt; 10 have been suppressed. Totals for these breakouts may not tie across tabs.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</si>
</sst>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_(* #,##0_);_(* \(#,##0\);_(* &quot;-&quot;??_);_(@_)"/>
    <numFmt numFmtId="168" formatCode="0.0%"/>
    <numFmt numFmtId="169" formatCode="0.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Aptos Narrow"/>
      <family val="2"/>
      <scheme val="minor"/>
    </font>
    <font>
      <sz val="11"/>
      <color theme="0"/>
      <name val="Calibri"/>
      <family val="2"/>
    </font>
    <font>
      <b/>
      <sz val="14"/>
      <color theme="3" tint="0.249977111117893"/>
      <name val="Calibri"/>
      <family val="2"/>
    </font>
    <font>
      <b/>
      <sz val="14"/>
      <color theme="3" tint="0.249977111117893"/>
      <name val="Wingdings"/>
      <charset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u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ED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3" tint="9.9948118533890809E-2"/>
      </right>
      <top/>
      <bottom/>
      <diagonal/>
    </border>
    <border>
      <left style="thin">
        <color theme="3" tint="9.9948118533890809E-2"/>
      </left>
      <right style="thin">
        <color theme="3" tint="9.9948118533890809E-2"/>
      </right>
      <top/>
      <bottom/>
      <diagonal/>
    </border>
    <border>
      <left style="thin">
        <color theme="3" tint="9.9948118533890809E-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3" borderId="0" xfId="0" applyFont="1" applyFill="1"/>
    <xf numFmtId="0" fontId="5" fillId="3" borderId="0" xfId="0" applyFont="1" applyFill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wrapText="1"/>
    </xf>
    <xf numFmtId="164" fontId="6" fillId="0" borderId="0" xfId="2" applyNumberFormat="1" applyFont="1"/>
    <xf numFmtId="165" fontId="6" fillId="0" borderId="0" xfId="1" applyNumberFormat="1" applyFont="1"/>
    <xf numFmtId="166" fontId="6" fillId="0" borderId="0" xfId="2" applyNumberFormat="1" applyFont="1"/>
    <xf numFmtId="0" fontId="8" fillId="5" borderId="0" xfId="0" applyFont="1" applyFill="1"/>
    <xf numFmtId="164" fontId="8" fillId="5" borderId="0" xfId="2" applyNumberFormat="1" applyFont="1" applyFill="1"/>
    <xf numFmtId="167" fontId="8" fillId="5" borderId="0" xfId="0" applyNumberFormat="1" applyFont="1" applyFill="1"/>
    <xf numFmtId="166" fontId="8" fillId="5" borderId="0" xfId="2" applyNumberFormat="1" applyFont="1" applyFill="1"/>
    <xf numFmtId="164" fontId="6" fillId="0" borderId="0" xfId="0" applyNumberFormat="1" applyFont="1"/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wrapText="1"/>
    </xf>
    <xf numFmtId="0" fontId="9" fillId="2" borderId="0" xfId="0" applyFont="1" applyFill="1"/>
    <xf numFmtId="0" fontId="6" fillId="0" borderId="0" xfId="0" applyFont="1" applyAlignment="1">
      <alignment horizontal="right"/>
    </xf>
    <xf numFmtId="168" fontId="6" fillId="0" borderId="0" xfId="3" applyNumberFormat="1" applyFont="1"/>
    <xf numFmtId="0" fontId="8" fillId="6" borderId="7" xfId="0" applyFont="1" applyFill="1" applyBorder="1"/>
    <xf numFmtId="164" fontId="8" fillId="6" borderId="7" xfId="0" applyNumberFormat="1" applyFont="1" applyFill="1" applyBorder="1"/>
    <xf numFmtId="9" fontId="8" fillId="6" borderId="7" xfId="3" applyFont="1" applyFill="1" applyBorder="1"/>
    <xf numFmtId="0" fontId="8" fillId="0" borderId="0" xfId="0" applyFont="1"/>
    <xf numFmtId="0" fontId="6" fillId="6" borderId="0" xfId="0" applyFont="1" applyFill="1"/>
    <xf numFmtId="164" fontId="6" fillId="6" borderId="0" xfId="2" applyNumberFormat="1" applyFont="1" applyFill="1"/>
    <xf numFmtId="164" fontId="6" fillId="6" borderId="0" xfId="0" applyNumberFormat="1" applyFont="1" applyFill="1"/>
    <xf numFmtId="168" fontId="6" fillId="6" borderId="0" xfId="3" applyNumberFormat="1" applyFont="1" applyFill="1"/>
    <xf numFmtId="167" fontId="0" fillId="0" borderId="0" xfId="1" applyNumberFormat="1" applyFont="1"/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168" fontId="8" fillId="6" borderId="7" xfId="3" applyNumberFormat="1" applyFont="1" applyFill="1" applyBorder="1"/>
    <xf numFmtId="0" fontId="0" fillId="6" borderId="0" xfId="0" applyFill="1"/>
    <xf numFmtId="165" fontId="8" fillId="6" borderId="7" xfId="1" applyNumberFormat="1" applyFont="1" applyFill="1" applyBorder="1"/>
    <xf numFmtId="166" fontId="6" fillId="0" borderId="0" xfId="0" applyNumberFormat="1" applyFont="1"/>
    <xf numFmtId="166" fontId="8" fillId="6" borderId="7" xfId="0" applyNumberFormat="1" applyFont="1" applyFill="1" applyBorder="1"/>
    <xf numFmtId="165" fontId="6" fillId="6" borderId="0" xfId="1" applyNumberFormat="1" applyFont="1" applyFill="1"/>
    <xf numFmtId="166" fontId="6" fillId="6" borderId="0" xfId="0" applyNumberFormat="1" applyFont="1" applyFill="1"/>
    <xf numFmtId="0" fontId="8" fillId="7" borderId="0" xfId="0" applyFont="1" applyFill="1" applyAlignment="1">
      <alignment horizontal="center" wrapText="1"/>
    </xf>
    <xf numFmtId="0" fontId="8" fillId="8" borderId="0" xfId="0" applyFont="1" applyFill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168" fontId="6" fillId="9" borderId="0" xfId="3" applyNumberFormat="1" applyFont="1" applyFill="1"/>
    <xf numFmtId="44" fontId="6" fillId="0" borderId="0" xfId="2" applyFont="1"/>
    <xf numFmtId="44" fontId="8" fillId="6" borderId="7" xfId="2" applyFont="1" applyFill="1" applyBorder="1"/>
    <xf numFmtId="164" fontId="8" fillId="0" borderId="0" xfId="0" applyNumberFormat="1" applyFont="1"/>
    <xf numFmtId="165" fontId="8" fillId="6" borderId="7" xfId="0" applyNumberFormat="1" applyFont="1" applyFill="1" applyBorder="1"/>
    <xf numFmtId="0" fontId="8" fillId="10" borderId="0" xfId="0" applyFont="1" applyFill="1"/>
    <xf numFmtId="164" fontId="8" fillId="10" borderId="0" xfId="2" applyNumberFormat="1" applyFont="1" applyFill="1"/>
    <xf numFmtId="165" fontId="8" fillId="10" borderId="0" xfId="1" applyNumberFormat="1" applyFont="1" applyFill="1"/>
    <xf numFmtId="44" fontId="8" fillId="10" borderId="0" xfId="2" applyFont="1" applyFill="1"/>
    <xf numFmtId="0" fontId="8" fillId="10" borderId="7" xfId="0" applyFont="1" applyFill="1" applyBorder="1"/>
    <xf numFmtId="164" fontId="8" fillId="10" borderId="7" xfId="0" applyNumberFormat="1" applyFont="1" applyFill="1" applyBorder="1"/>
    <xf numFmtId="165" fontId="8" fillId="10" borderId="7" xfId="0" applyNumberFormat="1" applyFont="1" applyFill="1" applyBorder="1"/>
    <xf numFmtId="44" fontId="8" fillId="10" borderId="7" xfId="2" applyFont="1" applyFill="1" applyBorder="1"/>
    <xf numFmtId="167" fontId="6" fillId="0" borderId="0" xfId="1" applyNumberFormat="1" applyFont="1" applyAlignment="1">
      <alignment horizontal="centerContinuous"/>
    </xf>
    <xf numFmtId="167" fontId="4" fillId="0" borderId="0" xfId="1" applyNumberFormat="1" applyFont="1" applyAlignment="1">
      <alignment horizontal="centerContinuous"/>
    </xf>
    <xf numFmtId="0" fontId="0" fillId="2" borderId="0" xfId="0" applyFill="1"/>
    <xf numFmtId="0" fontId="6" fillId="2" borderId="0" xfId="0" applyFont="1" applyFill="1"/>
    <xf numFmtId="17" fontId="6" fillId="0" borderId="0" xfId="0" applyNumberFormat="1" applyFont="1"/>
    <xf numFmtId="0" fontId="11" fillId="2" borderId="0" xfId="0" applyFont="1" applyFill="1"/>
    <xf numFmtId="0" fontId="12" fillId="11" borderId="8" xfId="0" applyFont="1" applyFill="1" applyBorder="1" applyAlignment="1">
      <alignment vertical="center"/>
    </xf>
    <xf numFmtId="169" fontId="13" fillId="11" borderId="8" xfId="0" applyNumberFormat="1" applyFont="1" applyFill="1" applyBorder="1" applyAlignment="1">
      <alignment vertical="center"/>
    </xf>
    <xf numFmtId="169" fontId="13" fillId="4" borderId="7" xfId="0" applyNumberFormat="1" applyFont="1" applyFill="1" applyBorder="1" applyAlignment="1">
      <alignment vertical="center"/>
    </xf>
    <xf numFmtId="0" fontId="12" fillId="4" borderId="0" xfId="0" applyFont="1" applyFill="1" applyAlignment="1">
      <alignment horizontal="left" vertical="center" wrapText="1"/>
    </xf>
    <xf numFmtId="0" fontId="6" fillId="4" borderId="0" xfId="0" applyFont="1" applyFill="1"/>
    <xf numFmtId="0" fontId="12" fillId="0" borderId="8" xfId="0" applyFont="1" applyBorder="1" applyAlignment="1">
      <alignment wrapText="1"/>
    </xf>
    <xf numFmtId="169" fontId="13" fillId="0" borderId="8" xfId="0" applyNumberFormat="1" applyFont="1" applyBorder="1" applyAlignment="1">
      <alignment vertical="center"/>
    </xf>
    <xf numFmtId="169" fontId="13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4" fillId="4" borderId="0" xfId="0" applyFont="1" applyFill="1"/>
    <xf numFmtId="0" fontId="6" fillId="4" borderId="0" xfId="0" applyFont="1" applyFill="1" applyAlignment="1">
      <alignment vertical="top"/>
    </xf>
    <xf numFmtId="169" fontId="13" fillId="4" borderId="0" xfId="0" applyNumberFormat="1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6" fillId="0" borderId="0" xfId="0" applyFont="1" applyAlignment="1">
      <alignment vertical="top"/>
    </xf>
    <xf numFmtId="0" fontId="12" fillId="0" borderId="7" xfId="0" applyFont="1" applyBorder="1"/>
    <xf numFmtId="169" fontId="13" fillId="0" borderId="7" xfId="0" applyNumberFormat="1" applyFont="1" applyBorder="1" applyAlignment="1">
      <alignment vertical="center"/>
    </xf>
    <xf numFmtId="0" fontId="6" fillId="0" borderId="7" xfId="0" applyFont="1" applyBorder="1"/>
    <xf numFmtId="0" fontId="15" fillId="0" borderId="7" xfId="0" applyFont="1" applyBorder="1"/>
    <xf numFmtId="0" fontId="12" fillId="0" borderId="0" xfId="0" applyFont="1"/>
    <xf numFmtId="169" fontId="13" fillId="0" borderId="0" xfId="0" applyNumberFormat="1" applyFont="1" applyAlignment="1">
      <alignment vertical="center"/>
    </xf>
    <xf numFmtId="0" fontId="15" fillId="0" borderId="0" xfId="0" applyFont="1"/>
    <xf numFmtId="0" fontId="6" fillId="0" borderId="0" xfId="0" applyFont="1" applyAlignment="1">
      <alignment vertical="center"/>
    </xf>
    <xf numFmtId="0" fontId="6" fillId="0" borderId="9" xfId="0" applyFont="1" applyBorder="1"/>
    <xf numFmtId="0" fontId="6" fillId="0" borderId="9" xfId="0" applyFont="1" applyBorder="1" applyAlignment="1">
      <alignment vertical="center"/>
    </xf>
    <xf numFmtId="0" fontId="12" fillId="4" borderId="7" xfId="0" applyFont="1" applyFill="1" applyBorder="1" applyAlignment="1">
      <alignment vertical="top" wrapText="1"/>
    </xf>
    <xf numFmtId="0" fontId="6" fillId="4" borderId="7" xfId="0" applyFont="1" applyFill="1" applyBorder="1" applyAlignment="1">
      <alignment vertical="center"/>
    </xf>
    <xf numFmtId="0" fontId="6" fillId="4" borderId="7" xfId="0" applyFont="1" applyFill="1" applyBorder="1"/>
    <xf numFmtId="0" fontId="12" fillId="4" borderId="9" xfId="0" applyFont="1" applyFill="1" applyBorder="1" applyAlignment="1">
      <alignment vertical="top" wrapText="1"/>
    </xf>
    <xf numFmtId="169" fontId="13" fillId="4" borderId="9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12" fillId="0" borderId="0" xfId="0" applyFont="1" applyAlignment="1">
      <alignment vertical="top" wrapText="1"/>
    </xf>
    <xf numFmtId="0" fontId="16" fillId="0" borderId="0" xfId="0" applyFont="1"/>
    <xf numFmtId="0" fontId="6" fillId="4" borderId="9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12" fillId="4" borderId="7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6" fillId="4" borderId="7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top" wrapText="1"/>
    </xf>
    <xf numFmtId="0" fontId="6" fillId="4" borderId="9" xfId="0" applyFont="1" applyFill="1" applyBorder="1" applyAlignment="1">
      <alignment horizontal="left" vertical="center" wrapText="1"/>
    </xf>
    <xf numFmtId="167" fontId="6" fillId="0" borderId="0" xfId="1" applyNumberFormat="1" applyFont="1"/>
    <xf numFmtId="0" fontId="6" fillId="4" borderId="0" xfId="0" applyFont="1" applyFill="1" applyBorder="1" applyAlignment="1">
      <alignment horizontal="left" vertical="center" wrapText="1"/>
    </xf>
    <xf numFmtId="169" fontId="13" fillId="4" borderId="0" xfId="0" applyNumberFormat="1" applyFont="1" applyFill="1" applyBorder="1" applyAlignment="1">
      <alignment vertical="center"/>
    </xf>
    <xf numFmtId="0" fontId="6" fillId="11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F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44948</xdr:rowOff>
    </xdr:from>
    <xdr:to>
      <xdr:col>6</xdr:col>
      <xdr:colOff>133352</xdr:colOff>
      <xdr:row>5</xdr:row>
      <xdr:rowOff>12203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2407A5-744A-434C-A29C-89D946F2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48"/>
          <a:ext cx="4543427" cy="91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1C9E-F996-443D-BBA1-6A205FE670D2}">
  <dimension ref="A1:P40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8" sqref="C28"/>
    </sheetView>
  </sheetViews>
  <sheetFormatPr defaultColWidth="9.140625" defaultRowHeight="15" x14ac:dyDescent="0.25"/>
  <cols>
    <col min="1" max="1" width="18.5703125" style="5" customWidth="1"/>
    <col min="2" max="2" width="4.28515625" style="5" customWidth="1"/>
    <col min="3" max="3" width="15.85546875" style="5" customWidth="1"/>
    <col min="4" max="6" width="9.140625" style="5"/>
    <col min="7" max="7" width="10.28515625" style="5" customWidth="1"/>
    <col min="8" max="12" width="9.140625" style="5"/>
    <col min="13" max="13" width="35" style="5" customWidth="1"/>
    <col min="14" max="16384" width="9.140625" style="5"/>
  </cols>
  <sheetData>
    <row r="1" spans="1:13" x14ac:dyDescent="0.25">
      <c r="A1" s="66"/>
      <c r="B1" s="66"/>
      <c r="C1" s="67"/>
      <c r="D1" s="67"/>
      <c r="E1" s="67"/>
      <c r="F1" s="67"/>
      <c r="G1" s="67"/>
    </row>
    <row r="2" spans="1:13" x14ac:dyDescent="0.25">
      <c r="A2" s="66"/>
      <c r="B2" s="66"/>
      <c r="C2" s="67"/>
      <c r="D2" s="67"/>
      <c r="E2" s="67"/>
      <c r="F2" s="67"/>
      <c r="G2" s="67"/>
      <c r="I2" s="5" t="s">
        <v>197</v>
      </c>
      <c r="K2" s="68">
        <v>46121</v>
      </c>
    </row>
    <row r="3" spans="1:13" x14ac:dyDescent="0.25">
      <c r="A3" s="66"/>
      <c r="B3" s="66"/>
      <c r="C3" s="67"/>
      <c r="D3" s="67"/>
      <c r="E3" s="67"/>
      <c r="F3" s="67"/>
      <c r="G3" s="67"/>
    </row>
    <row r="4" spans="1:13" x14ac:dyDescent="0.25">
      <c r="A4" s="66"/>
      <c r="B4" s="66"/>
      <c r="C4" s="67"/>
      <c r="D4" s="67"/>
      <c r="E4" s="67"/>
      <c r="F4" s="67"/>
      <c r="G4" s="67"/>
    </row>
    <row r="5" spans="1:13" x14ac:dyDescent="0.25">
      <c r="A5" s="67"/>
      <c r="B5" s="67"/>
      <c r="C5" s="67"/>
      <c r="D5" s="67"/>
      <c r="E5" s="67"/>
      <c r="F5" s="67"/>
      <c r="G5" s="67"/>
    </row>
    <row r="6" spans="1:13" x14ac:dyDescent="0.25">
      <c r="A6"/>
      <c r="B6"/>
    </row>
    <row r="7" spans="1:13" ht="33.75" x14ac:dyDescent="0.5">
      <c r="A7" s="2" t="s">
        <v>198</v>
      </c>
      <c r="B7" s="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30.4" customHeight="1" x14ac:dyDescent="0.25">
      <c r="A8" s="70" t="s">
        <v>199</v>
      </c>
      <c r="B8" s="71" t="s">
        <v>170</v>
      </c>
      <c r="C8" s="119" t="s">
        <v>219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 ht="18" x14ac:dyDescent="0.25">
      <c r="A9" s="107" t="s">
        <v>200</v>
      </c>
      <c r="B9" s="72" t="s">
        <v>170</v>
      </c>
      <c r="C9" s="109" t="s">
        <v>217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3" ht="18.75" x14ac:dyDescent="0.25">
      <c r="A10" s="108"/>
      <c r="B10" s="73"/>
      <c r="C10" s="74">
        <v>210001</v>
      </c>
      <c r="D10" s="74">
        <v>210005</v>
      </c>
      <c r="E10" s="74">
        <v>210015</v>
      </c>
      <c r="F10" s="74">
        <v>210024</v>
      </c>
      <c r="G10" s="74">
        <v>210033</v>
      </c>
      <c r="H10" s="74">
        <v>210038</v>
      </c>
      <c r="I10" s="74">
        <v>210044</v>
      </c>
      <c r="J10" s="74">
        <v>210058</v>
      </c>
      <c r="K10" s="74">
        <v>210065</v>
      </c>
      <c r="L10" s="74"/>
      <c r="M10" s="74"/>
    </row>
    <row r="11" spans="1:13" ht="18.75" x14ac:dyDescent="0.25">
      <c r="A11" s="108"/>
      <c r="B11" s="73"/>
      <c r="C11" s="74">
        <v>210002</v>
      </c>
      <c r="D11" s="74">
        <v>210008</v>
      </c>
      <c r="E11" s="74">
        <v>210018</v>
      </c>
      <c r="F11" s="74">
        <v>210028</v>
      </c>
      <c r="G11" s="74">
        <v>210034</v>
      </c>
      <c r="H11" s="74">
        <v>210039</v>
      </c>
      <c r="I11" s="74">
        <v>210049</v>
      </c>
      <c r="J11" s="74">
        <v>210061</v>
      </c>
      <c r="K11" s="74">
        <v>218992</v>
      </c>
      <c r="L11" s="74"/>
      <c r="M11" s="74"/>
    </row>
    <row r="12" spans="1:13" ht="18.75" x14ac:dyDescent="0.25">
      <c r="A12" s="108"/>
      <c r="B12" s="73"/>
      <c r="C12" s="74">
        <v>210003</v>
      </c>
      <c r="D12" s="74">
        <v>210011</v>
      </c>
      <c r="E12" s="74">
        <v>210019</v>
      </c>
      <c r="F12" s="74">
        <v>210030</v>
      </c>
      <c r="G12" s="74">
        <v>210035</v>
      </c>
      <c r="H12" s="74">
        <v>210040</v>
      </c>
      <c r="I12" s="74">
        <v>210051</v>
      </c>
      <c r="J12" s="74">
        <v>210062</v>
      </c>
      <c r="K12" s="74"/>
      <c r="L12" s="74"/>
      <c r="M12" s="74"/>
    </row>
    <row r="13" spans="1:13" ht="18.75" x14ac:dyDescent="0.25">
      <c r="A13" s="108"/>
      <c r="B13" s="73"/>
      <c r="C13" s="74">
        <v>210004</v>
      </c>
      <c r="D13" s="74">
        <v>210012</v>
      </c>
      <c r="E13" s="74">
        <v>210023</v>
      </c>
      <c r="F13" s="74">
        <v>210032</v>
      </c>
      <c r="G13" s="74">
        <v>210037</v>
      </c>
      <c r="H13" s="74">
        <v>210043</v>
      </c>
      <c r="I13" s="74">
        <v>210056</v>
      </c>
      <c r="J13" s="74">
        <v>210063</v>
      </c>
      <c r="K13" s="74"/>
      <c r="L13" s="74"/>
      <c r="M13" s="74"/>
    </row>
    <row r="14" spans="1:13" ht="56.25" x14ac:dyDescent="0.3">
      <c r="A14" s="75" t="s">
        <v>201</v>
      </c>
      <c r="B14" s="76" t="s">
        <v>170</v>
      </c>
      <c r="C14" s="110" t="s">
        <v>218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</row>
    <row r="15" spans="1:13" ht="28.15" customHeight="1" x14ac:dyDescent="0.25">
      <c r="A15" s="107" t="s">
        <v>202</v>
      </c>
      <c r="B15" s="72" t="s">
        <v>170</v>
      </c>
      <c r="C15" s="109" t="s">
        <v>203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spans="1:13" ht="28.15" customHeight="1" x14ac:dyDescent="0.25">
      <c r="A16" s="108"/>
      <c r="B16" s="77" t="s">
        <v>170</v>
      </c>
      <c r="C16" s="78" t="s">
        <v>238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</row>
    <row r="17" spans="1:14" ht="18" x14ac:dyDescent="0.25">
      <c r="A17" s="108"/>
      <c r="B17" s="77" t="s">
        <v>170</v>
      </c>
      <c r="C17" s="112" t="s">
        <v>204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4" x14ac:dyDescent="0.25">
      <c r="A18" s="108"/>
      <c r="B18" s="79"/>
      <c r="C18" s="80"/>
      <c r="D18" s="74" t="s">
        <v>205</v>
      </c>
      <c r="E18" s="74"/>
      <c r="F18" s="74" t="s">
        <v>206</v>
      </c>
      <c r="G18" s="74"/>
      <c r="H18" s="74"/>
      <c r="I18" s="74"/>
      <c r="J18" s="74"/>
      <c r="K18" s="74"/>
      <c r="L18" s="74"/>
      <c r="M18" s="74"/>
    </row>
    <row r="19" spans="1:14" ht="21" customHeight="1" x14ac:dyDescent="0.25">
      <c r="A19" s="108"/>
      <c r="B19" s="79"/>
      <c r="C19" s="80"/>
      <c r="D19" s="81" t="s">
        <v>207</v>
      </c>
      <c r="E19" s="81"/>
      <c r="F19" s="81" t="s">
        <v>208</v>
      </c>
      <c r="G19" s="74"/>
      <c r="H19" s="74"/>
      <c r="I19" s="74"/>
      <c r="J19" s="74"/>
      <c r="K19" s="74"/>
      <c r="L19" s="74"/>
      <c r="M19" s="74"/>
    </row>
    <row r="20" spans="1:14" ht="21" customHeight="1" x14ac:dyDescent="0.25">
      <c r="A20" s="108"/>
      <c r="B20" s="82" t="s">
        <v>170</v>
      </c>
      <c r="C20" s="113" t="s">
        <v>209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</row>
    <row r="21" spans="1:14" ht="21" customHeight="1" x14ac:dyDescent="0.25">
      <c r="A21" s="108"/>
      <c r="B21" s="82"/>
      <c r="C21" s="83"/>
      <c r="D21" s="79" t="s">
        <v>229</v>
      </c>
      <c r="E21" s="83"/>
      <c r="F21" s="83"/>
      <c r="G21" s="83"/>
      <c r="H21" s="83"/>
      <c r="I21" s="83"/>
      <c r="J21" s="83"/>
      <c r="K21" s="83"/>
      <c r="L21" s="83"/>
      <c r="M21" s="83"/>
    </row>
    <row r="22" spans="1:14" ht="21" customHeight="1" x14ac:dyDescent="0.25">
      <c r="A22" s="108"/>
      <c r="B22" s="82"/>
      <c r="C22" s="83"/>
      <c r="D22" s="79" t="s">
        <v>210</v>
      </c>
      <c r="E22" s="83"/>
      <c r="F22" s="83"/>
      <c r="G22" s="83"/>
      <c r="H22" s="83"/>
      <c r="I22" s="83"/>
      <c r="J22" s="83"/>
      <c r="K22" s="83"/>
      <c r="L22" s="83"/>
      <c r="M22" s="83"/>
    </row>
    <row r="23" spans="1:14" ht="21" customHeight="1" x14ac:dyDescent="0.25">
      <c r="A23" s="108"/>
      <c r="B23" s="82"/>
      <c r="C23" s="83"/>
      <c r="D23" s="79" t="s">
        <v>211</v>
      </c>
      <c r="E23" s="83"/>
      <c r="F23" s="83"/>
      <c r="G23" s="83"/>
      <c r="H23" s="83"/>
      <c r="I23" s="83"/>
      <c r="J23" s="83"/>
      <c r="K23" s="83"/>
      <c r="L23" s="83"/>
      <c r="M23" s="83"/>
    </row>
    <row r="24" spans="1:14" ht="21" customHeight="1" x14ac:dyDescent="0.25">
      <c r="A24" s="108"/>
      <c r="B24" s="82"/>
      <c r="C24" s="83"/>
      <c r="D24" s="79" t="s">
        <v>212</v>
      </c>
      <c r="E24" s="83"/>
      <c r="F24" s="83"/>
      <c r="G24" s="83"/>
      <c r="H24" s="83"/>
      <c r="I24" s="83"/>
      <c r="J24" s="83"/>
      <c r="K24" s="83"/>
      <c r="L24" s="83"/>
      <c r="M24" s="83"/>
    </row>
    <row r="25" spans="1:14" ht="18" customHeight="1" x14ac:dyDescent="0.25">
      <c r="A25" s="108"/>
      <c r="B25" s="82"/>
      <c r="C25" s="83"/>
      <c r="D25" s="79"/>
      <c r="E25" s="84"/>
      <c r="F25" s="114" t="s">
        <v>213</v>
      </c>
      <c r="G25" s="114"/>
      <c r="H25" s="114"/>
      <c r="I25" s="114"/>
      <c r="J25" s="114"/>
      <c r="K25" s="114"/>
      <c r="L25" s="114"/>
      <c r="M25" s="114"/>
    </row>
    <row r="26" spans="1:14" ht="22.5" customHeight="1" x14ac:dyDescent="0.25">
      <c r="A26" s="108"/>
      <c r="B26" s="118" t="s">
        <v>170</v>
      </c>
      <c r="C26" s="117" t="s">
        <v>220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</row>
    <row r="27" spans="1:14" ht="27.75" customHeight="1" x14ac:dyDescent="0.25">
      <c r="A27" s="111"/>
      <c r="B27" s="100" t="s">
        <v>170</v>
      </c>
      <c r="C27" s="115" t="s">
        <v>239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85"/>
    </row>
    <row r="28" spans="1:14" ht="18.75" x14ac:dyDescent="0.3">
      <c r="A28" s="86" t="s">
        <v>214</v>
      </c>
      <c r="B28" s="87" t="s">
        <v>170</v>
      </c>
      <c r="C28" s="121" t="s">
        <v>221</v>
      </c>
      <c r="D28" s="88"/>
      <c r="E28" s="88"/>
      <c r="F28" s="88"/>
      <c r="G28" s="88"/>
      <c r="H28" s="88"/>
      <c r="I28" s="88"/>
      <c r="J28" s="88"/>
      <c r="K28" s="88"/>
      <c r="L28" s="88"/>
      <c r="M28" s="89"/>
    </row>
    <row r="29" spans="1:14" ht="18.75" x14ac:dyDescent="0.3">
      <c r="A29" s="90"/>
      <c r="B29" s="91"/>
      <c r="M29" s="92"/>
    </row>
    <row r="30" spans="1:14" ht="18.75" x14ac:dyDescent="0.3">
      <c r="A30" s="90"/>
      <c r="B30" s="91"/>
      <c r="C30" s="5" t="s">
        <v>215</v>
      </c>
      <c r="D30" s="103" t="s">
        <v>223</v>
      </c>
      <c r="E30" s="103"/>
      <c r="F30" s="103"/>
      <c r="M30" s="92"/>
    </row>
    <row r="31" spans="1:14" ht="14.25" customHeight="1" x14ac:dyDescent="0.3">
      <c r="A31" s="90"/>
      <c r="B31" s="91"/>
      <c r="D31" s="21" t="s">
        <v>225</v>
      </c>
      <c r="E31" s="21"/>
      <c r="F31" s="21"/>
      <c r="G31" s="21"/>
      <c r="M31" s="92"/>
    </row>
    <row r="32" spans="1:14" x14ac:dyDescent="0.25">
      <c r="B32" s="93"/>
    </row>
    <row r="33" spans="1:16" ht="18" x14ac:dyDescent="0.25">
      <c r="B33" s="91" t="s">
        <v>170</v>
      </c>
      <c r="C33" s="120" t="s">
        <v>222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20"/>
    </row>
    <row r="34" spans="1:16" x14ac:dyDescent="0.25">
      <c r="B34" s="93"/>
    </row>
    <row r="35" spans="1:16" x14ac:dyDescent="0.25">
      <c r="B35" s="93"/>
      <c r="C35" s="5" t="s">
        <v>215</v>
      </c>
      <c r="D35" s="105" t="s">
        <v>224</v>
      </c>
      <c r="E35" s="105"/>
      <c r="F35" s="105"/>
    </row>
    <row r="36" spans="1:16" x14ac:dyDescent="0.25">
      <c r="A36" s="94"/>
      <c r="B36" s="95"/>
      <c r="C36" s="94"/>
      <c r="D36" s="106" t="s">
        <v>225</v>
      </c>
      <c r="E36" s="106"/>
      <c r="F36" s="106"/>
      <c r="G36" s="94"/>
      <c r="H36" s="94"/>
      <c r="I36" s="94"/>
      <c r="J36" s="94"/>
      <c r="K36" s="94"/>
      <c r="L36" s="94"/>
      <c r="M36" s="94"/>
    </row>
    <row r="37" spans="1:16" ht="18.75" x14ac:dyDescent="0.25">
      <c r="A37" s="96" t="s">
        <v>216</v>
      </c>
      <c r="B37" s="72" t="s">
        <v>170</v>
      </c>
      <c r="C37" s="97" t="s">
        <v>226</v>
      </c>
      <c r="D37" s="97"/>
      <c r="E37" s="97"/>
      <c r="F37" s="97"/>
      <c r="G37" s="98"/>
      <c r="H37" s="98"/>
      <c r="I37" s="98"/>
      <c r="J37" s="98"/>
      <c r="K37" s="98"/>
      <c r="L37" s="98"/>
      <c r="M37" s="98"/>
    </row>
    <row r="38" spans="1:16" ht="18.75" x14ac:dyDescent="0.25">
      <c r="A38" s="99"/>
      <c r="B38" s="100" t="s">
        <v>170</v>
      </c>
      <c r="C38" s="101" t="s">
        <v>227</v>
      </c>
      <c r="D38" s="101"/>
      <c r="E38" s="104"/>
      <c r="F38" s="104"/>
      <c r="G38" s="104"/>
      <c r="H38" s="104"/>
      <c r="I38" s="104"/>
      <c r="J38" s="104"/>
      <c r="K38" s="104"/>
      <c r="L38" s="104"/>
      <c r="M38" s="104"/>
      <c r="N38" s="92"/>
    </row>
    <row r="39" spans="1:16" ht="14.25" customHeight="1" x14ac:dyDescent="0.25">
      <c r="A39" s="102"/>
    </row>
    <row r="40" spans="1:16" ht="14.25" customHeight="1" x14ac:dyDescent="0.25">
      <c r="A40" s="102"/>
      <c r="P40" s="92"/>
    </row>
  </sheetData>
  <mergeCells count="14">
    <mergeCell ref="C33:M33"/>
    <mergeCell ref="D35:F35"/>
    <mergeCell ref="D36:F36"/>
    <mergeCell ref="C8:M8"/>
    <mergeCell ref="A9:A13"/>
    <mergeCell ref="C9:M9"/>
    <mergeCell ref="C14:M14"/>
    <mergeCell ref="A15:A27"/>
    <mergeCell ref="C15:M15"/>
    <mergeCell ref="C17:M17"/>
    <mergeCell ref="C20:M20"/>
    <mergeCell ref="F25:M25"/>
    <mergeCell ref="C27:M27"/>
    <mergeCell ref="C26:M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A55-ACD8-453A-95E9-64C4B51DD4FB}">
  <sheetPr>
    <tabColor theme="7" tint="0.79998168889431442"/>
  </sheetPr>
  <dimension ref="A1:I8"/>
  <sheetViews>
    <sheetView zoomScaleNormal="100" zoomScaleSheetLayoutView="112" workbookViewId="0">
      <selection activeCell="D17" sqref="D17"/>
    </sheetView>
  </sheetViews>
  <sheetFormatPr defaultColWidth="9.140625" defaultRowHeight="15" x14ac:dyDescent="0.25"/>
  <cols>
    <col min="1" max="1" width="30.85546875" style="5" bestFit="1" customWidth="1"/>
    <col min="2" max="2" width="24.7109375" style="5" bestFit="1" customWidth="1"/>
    <col min="3" max="3" width="20.28515625" style="5" bestFit="1" customWidth="1"/>
    <col min="4" max="5" width="20.28515625" style="5" customWidth="1"/>
    <col min="6" max="7" width="18.5703125" style="5" customWidth="1"/>
    <col min="8" max="8" width="11.28515625" style="5" customWidth="1"/>
    <col min="9" max="9" width="13.28515625" style="5" customWidth="1"/>
    <col min="10" max="16384" width="9.140625" style="5"/>
  </cols>
  <sheetData>
    <row r="1" spans="1:9" ht="33.75" x14ac:dyDescent="0.5">
      <c r="A1" s="2" t="s">
        <v>119</v>
      </c>
      <c r="B1" s="3" t="s">
        <v>230</v>
      </c>
      <c r="C1" s="4"/>
      <c r="D1" s="4"/>
      <c r="E1" s="4"/>
      <c r="F1" s="4"/>
      <c r="G1" s="4"/>
      <c r="H1" s="4"/>
      <c r="I1" s="4"/>
    </row>
    <row r="3" spans="1:9" ht="18.75" x14ac:dyDescent="0.3">
      <c r="B3" s="22" t="s">
        <v>112</v>
      </c>
      <c r="C3" s="21"/>
      <c r="D3" s="21"/>
      <c r="E3" s="21"/>
      <c r="F3" s="21"/>
      <c r="G3" s="21"/>
      <c r="H3" s="21"/>
      <c r="I3" s="21"/>
    </row>
    <row r="4" spans="1:9" ht="22.9" customHeight="1" x14ac:dyDescent="0.25">
      <c r="B4" s="6" t="s">
        <v>120</v>
      </c>
      <c r="C4" s="7" t="s">
        <v>121</v>
      </c>
      <c r="D4" s="7" t="s">
        <v>122</v>
      </c>
      <c r="E4" s="7" t="s">
        <v>231</v>
      </c>
      <c r="F4" s="7" t="s">
        <v>163</v>
      </c>
      <c r="G4" s="7" t="s">
        <v>232</v>
      </c>
      <c r="H4" s="7" t="s">
        <v>165</v>
      </c>
      <c r="I4" s="8" t="s">
        <v>233</v>
      </c>
    </row>
    <row r="5" spans="1:9" ht="30" x14ac:dyDescent="0.25">
      <c r="A5" s="9" t="s">
        <v>234</v>
      </c>
      <c r="B5" s="10" t="s">
        <v>124</v>
      </c>
      <c r="C5" s="12" t="s">
        <v>135</v>
      </c>
      <c r="D5" s="12" t="s">
        <v>235</v>
      </c>
      <c r="E5" s="12" t="s">
        <v>134</v>
      </c>
      <c r="F5" s="12" t="s">
        <v>125</v>
      </c>
      <c r="G5" s="12" t="s">
        <v>161</v>
      </c>
      <c r="H5" s="49" t="s">
        <v>127</v>
      </c>
      <c r="I5" s="50" t="s">
        <v>236</v>
      </c>
    </row>
    <row r="6" spans="1:9" x14ac:dyDescent="0.25">
      <c r="A6" s="5" t="s">
        <v>118</v>
      </c>
      <c r="B6" s="13">
        <v>133785.26752991535</v>
      </c>
      <c r="C6" s="13">
        <v>40187.012689910014</v>
      </c>
      <c r="D6" s="13">
        <v>19157.174830000004</v>
      </c>
      <c r="E6" s="13">
        <v>286110.32816200837</v>
      </c>
      <c r="F6" s="13">
        <v>-20653.619037530985</v>
      </c>
      <c r="G6" s="13">
        <f>SUM(B6:F6)</f>
        <v>458586.16417430277</v>
      </c>
      <c r="H6" s="116">
        <v>1218.1667627678926</v>
      </c>
      <c r="I6" s="116">
        <v>20118.874600000003</v>
      </c>
    </row>
    <row r="7" spans="1:9" x14ac:dyDescent="0.25">
      <c r="A7" s="5" t="s">
        <v>116</v>
      </c>
      <c r="B7" s="13">
        <v>423762.33840681869</v>
      </c>
      <c r="C7" s="13">
        <v>438271.81008610863</v>
      </c>
      <c r="D7" s="13">
        <v>105988.69278955266</v>
      </c>
      <c r="E7" s="13">
        <v>866093.4303559321</v>
      </c>
      <c r="F7" s="13">
        <v>-817188.0234809072</v>
      </c>
      <c r="G7" s="13">
        <f>SUM(B7:F7)</f>
        <v>1016928.2481575048</v>
      </c>
      <c r="H7" s="116">
        <v>4337.8132684789207</v>
      </c>
      <c r="I7" s="116">
        <v>26432.528199999997</v>
      </c>
    </row>
    <row r="8" spans="1:9" x14ac:dyDescent="0.25">
      <c r="A8" s="16" t="s">
        <v>112</v>
      </c>
      <c r="B8" s="17">
        <f>SUM(B6:B7)</f>
        <v>557547.60593673401</v>
      </c>
      <c r="C8" s="17">
        <f t="shared" ref="C8:G8" si="0">SUM(C6:C7)</f>
        <v>478458.82277601864</v>
      </c>
      <c r="D8" s="17">
        <f t="shared" si="0"/>
        <v>125145.86761955266</v>
      </c>
      <c r="E8" s="17">
        <f t="shared" si="0"/>
        <v>1152203.7585179405</v>
      </c>
      <c r="F8" s="17">
        <f t="shared" si="0"/>
        <v>-837841.64251843817</v>
      </c>
      <c r="G8" s="17">
        <f t="shared" si="0"/>
        <v>1475514.4123318077</v>
      </c>
      <c r="H8" s="18">
        <f>SUM(H6:H7)</f>
        <v>5555.9800312468133</v>
      </c>
      <c r="I8" s="18">
        <f>SUM(I6:I7)</f>
        <v>46551.402799999996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421E-D5A4-4585-B524-EFEFE62803F9}">
  <sheetPr>
    <tabColor theme="7" tint="0.79998168889431442"/>
  </sheetPr>
  <dimension ref="A1:AE125"/>
  <sheetViews>
    <sheetView zoomScaleNormal="100" zoomScaleSheetLayoutView="112" workbookViewId="0">
      <selection activeCell="AC6" sqref="AC6"/>
    </sheetView>
  </sheetViews>
  <sheetFormatPr defaultColWidth="9.140625" defaultRowHeight="15" x14ac:dyDescent="0.25"/>
  <cols>
    <col min="1" max="1" width="19" style="5" customWidth="1"/>
    <col min="2" max="2" width="52.42578125" style="5" customWidth="1"/>
    <col min="3" max="3" width="24.7109375" style="5" bestFit="1" customWidth="1"/>
    <col min="4" max="4" width="20.28515625" style="5" bestFit="1" customWidth="1"/>
    <col min="5" max="7" width="18.5703125" style="5" customWidth="1"/>
    <col min="8" max="8" width="15.140625" style="5" bestFit="1" customWidth="1"/>
    <col min="9" max="9" width="11.28515625" style="5" customWidth="1"/>
    <col min="10" max="10" width="13.28515625" style="5" customWidth="1"/>
    <col min="11" max="11" width="14" style="5" customWidth="1"/>
    <col min="12" max="12" width="3.28515625" style="5" customWidth="1"/>
    <col min="13" max="13" width="25.140625" style="5" bestFit="1" customWidth="1"/>
    <col min="14" max="14" width="20.28515625" style="5" customWidth="1"/>
    <col min="15" max="16" width="18.5703125" style="5" customWidth="1"/>
    <col min="17" max="17" width="17.5703125" style="5" customWidth="1"/>
    <col min="18" max="18" width="16.140625" style="5" bestFit="1" customWidth="1"/>
    <col min="19" max="20" width="12.42578125" style="5" customWidth="1"/>
    <col min="21" max="21" width="11.7109375" style="5" bestFit="1" customWidth="1"/>
    <col min="22" max="22" width="2.140625" style="5" customWidth="1"/>
    <col min="23" max="23" width="25.140625" style="5" bestFit="1" customWidth="1"/>
    <col min="24" max="24" width="20.28515625" style="5" customWidth="1"/>
    <col min="25" max="26" width="18.5703125" style="5" customWidth="1"/>
    <col min="27" max="27" width="17" style="5" customWidth="1"/>
    <col min="28" max="28" width="16.140625" style="5" bestFit="1" customWidth="1"/>
    <col min="29" max="29" width="9.5703125" style="5" bestFit="1" customWidth="1"/>
    <col min="30" max="30" width="15.28515625" style="5" customWidth="1"/>
    <col min="31" max="31" width="11.7109375" style="5" bestFit="1" customWidth="1"/>
    <col min="32" max="16384" width="9.140625" style="5"/>
  </cols>
  <sheetData>
    <row r="1" spans="1:31" ht="33.75" x14ac:dyDescent="0.5">
      <c r="A1" s="2" t="s">
        <v>138</v>
      </c>
      <c r="B1" s="2"/>
      <c r="C1" s="3" t="s">
        <v>133</v>
      </c>
      <c r="D1" s="4"/>
      <c r="E1" s="4"/>
      <c r="F1" s="4"/>
      <c r="G1" s="4"/>
      <c r="H1" s="4"/>
      <c r="I1" s="4"/>
      <c r="J1" s="4"/>
      <c r="K1" s="4"/>
    </row>
    <row r="3" spans="1:31" ht="18.75" x14ac:dyDescent="0.3">
      <c r="C3" s="22" t="s">
        <v>112</v>
      </c>
      <c r="D3" s="21"/>
      <c r="E3" s="21"/>
      <c r="F3" s="21"/>
      <c r="G3" s="21"/>
      <c r="H3" s="21"/>
      <c r="I3" s="21"/>
      <c r="J3" s="21"/>
      <c r="K3" s="21"/>
      <c r="M3" s="22" t="s">
        <v>118</v>
      </c>
      <c r="N3" s="21"/>
      <c r="O3" s="21"/>
      <c r="P3" s="21"/>
      <c r="Q3" s="21"/>
      <c r="R3" s="21"/>
      <c r="S3" s="21"/>
      <c r="T3" s="21"/>
      <c r="U3" s="21"/>
      <c r="W3" s="22" t="s">
        <v>116</v>
      </c>
      <c r="X3" s="21"/>
      <c r="Y3" s="21"/>
      <c r="Z3" s="21"/>
      <c r="AA3" s="21"/>
      <c r="AB3" s="21"/>
      <c r="AC3" s="21"/>
      <c r="AD3" s="21"/>
      <c r="AE3" s="21"/>
    </row>
    <row r="4" spans="1:31" ht="22.9" customHeight="1" x14ac:dyDescent="0.25">
      <c r="C4" s="6" t="s">
        <v>120</v>
      </c>
      <c r="D4" s="7" t="s">
        <v>121</v>
      </c>
      <c r="E4" s="7" t="s">
        <v>122</v>
      </c>
      <c r="F4" s="7" t="s">
        <v>162</v>
      </c>
      <c r="G4" s="7" t="s">
        <v>163</v>
      </c>
      <c r="H4" s="7" t="s">
        <v>164</v>
      </c>
      <c r="I4" s="7" t="s">
        <v>165</v>
      </c>
      <c r="J4" s="8" t="s">
        <v>168</v>
      </c>
      <c r="K4" s="8" t="s">
        <v>169</v>
      </c>
      <c r="M4" s="6" t="s">
        <v>136</v>
      </c>
      <c r="N4" s="7" t="s">
        <v>137</v>
      </c>
      <c r="O4" s="7" t="s">
        <v>170</v>
      </c>
      <c r="P4" s="7" t="s">
        <v>171</v>
      </c>
      <c r="Q4" s="7" t="s">
        <v>172</v>
      </c>
      <c r="R4" s="7" t="s">
        <v>173</v>
      </c>
      <c r="S4" s="7" t="s">
        <v>174</v>
      </c>
      <c r="T4" s="8" t="s">
        <v>175</v>
      </c>
      <c r="U4" s="8" t="s">
        <v>176</v>
      </c>
      <c r="W4" s="6" t="s">
        <v>177</v>
      </c>
      <c r="X4" s="7" t="s">
        <v>178</v>
      </c>
      <c r="Y4" s="7" t="s">
        <v>179</v>
      </c>
      <c r="Z4" s="7" t="s">
        <v>180</v>
      </c>
      <c r="AA4" s="7" t="s">
        <v>181</v>
      </c>
      <c r="AB4" s="7" t="s">
        <v>182</v>
      </c>
      <c r="AC4" s="7" t="s">
        <v>183</v>
      </c>
      <c r="AD4" s="8" t="s">
        <v>184</v>
      </c>
      <c r="AE4" s="8" t="s">
        <v>185</v>
      </c>
    </row>
    <row r="5" spans="1:31" ht="30" x14ac:dyDescent="0.25">
      <c r="A5" s="9" t="s">
        <v>123</v>
      </c>
      <c r="B5" s="9" t="s">
        <v>228</v>
      </c>
      <c r="C5" s="10" t="s">
        <v>124</v>
      </c>
      <c r="D5" s="12" t="s">
        <v>134</v>
      </c>
      <c r="E5" s="12" t="s">
        <v>125</v>
      </c>
      <c r="F5" s="12" t="s">
        <v>161</v>
      </c>
      <c r="G5" s="12" t="s">
        <v>135</v>
      </c>
      <c r="H5" s="11" t="s">
        <v>126</v>
      </c>
      <c r="I5" s="49" t="s">
        <v>127</v>
      </c>
      <c r="J5" s="50" t="s">
        <v>167</v>
      </c>
      <c r="K5" s="50" t="s">
        <v>166</v>
      </c>
      <c r="M5" s="10" t="s">
        <v>124</v>
      </c>
      <c r="N5" s="12" t="s">
        <v>134</v>
      </c>
      <c r="O5" s="12" t="s">
        <v>125</v>
      </c>
      <c r="P5" s="12" t="s">
        <v>161</v>
      </c>
      <c r="Q5" s="12" t="s">
        <v>135</v>
      </c>
      <c r="R5" s="11" t="s">
        <v>126</v>
      </c>
      <c r="S5" s="49" t="s">
        <v>127</v>
      </c>
      <c r="T5" s="50" t="s">
        <v>167</v>
      </c>
      <c r="U5" s="50" t="s">
        <v>166</v>
      </c>
      <c r="W5" s="10" t="s">
        <v>124</v>
      </c>
      <c r="X5" s="12" t="s">
        <v>134</v>
      </c>
      <c r="Y5" s="12" t="s">
        <v>125</v>
      </c>
      <c r="Z5" s="12" t="s">
        <v>161</v>
      </c>
      <c r="AA5" s="12" t="s">
        <v>135</v>
      </c>
      <c r="AB5" s="11" t="s">
        <v>126</v>
      </c>
      <c r="AC5" s="49" t="s">
        <v>127</v>
      </c>
      <c r="AD5" s="50" t="s">
        <v>167</v>
      </c>
      <c r="AE5" s="50" t="s">
        <v>166</v>
      </c>
    </row>
    <row r="6" spans="1:31" x14ac:dyDescent="0.25">
      <c r="A6" s="5" t="s">
        <v>130</v>
      </c>
      <c r="B6" s="5" t="s">
        <v>1</v>
      </c>
      <c r="C6" s="13">
        <v>43670.081991072984</v>
      </c>
      <c r="D6" s="13">
        <v>180477.49170198943</v>
      </c>
      <c r="E6" s="13">
        <v>-48881.188186954496</v>
      </c>
      <c r="F6" s="13">
        <f>SUM(C6:E6)</f>
        <v>175266.38550610791</v>
      </c>
      <c r="G6" s="13">
        <v>13482.447588840001</v>
      </c>
      <c r="H6" s="13">
        <f>F6+G6</f>
        <v>188748.83309494791</v>
      </c>
      <c r="I6" s="14">
        <v>503.91749899044862</v>
      </c>
      <c r="J6" s="15">
        <f>IFERROR(F6/I6,0)</f>
        <v>347.80769839753066</v>
      </c>
      <c r="K6" s="15">
        <f>IFERROR(H6/I6,0)</f>
        <v>374.5629661067307</v>
      </c>
      <c r="M6" s="13">
        <v>3155.497940578965</v>
      </c>
      <c r="N6" s="13">
        <v>34404.720167980122</v>
      </c>
      <c r="O6" s="13">
        <v>-1868.3328732921318</v>
      </c>
      <c r="P6" s="13">
        <f>SUM(M6:O6)</f>
        <v>35691.885235266956</v>
      </c>
      <c r="Q6" s="13">
        <v>4361.7803762399999</v>
      </c>
      <c r="R6" s="13">
        <f>P6+Q6</f>
        <v>40053.665611506956</v>
      </c>
      <c r="S6" s="14">
        <v>79.100836754797569</v>
      </c>
      <c r="T6" s="15">
        <f>IFERROR(P6/S6,0)</f>
        <v>451.22007174092499</v>
      </c>
      <c r="U6" s="15">
        <f>IFERROR(R6/S6,0)</f>
        <v>506.36209747904655</v>
      </c>
      <c r="W6" s="13">
        <v>40514.584050494021</v>
      </c>
      <c r="X6" s="13">
        <v>146072.87153400935</v>
      </c>
      <c r="Y6" s="13">
        <v>-47012.85531366236</v>
      </c>
      <c r="Z6" s="13">
        <f>SUM(W6:Y6)</f>
        <v>139574.60027084101</v>
      </c>
      <c r="AA6" s="13">
        <v>9120.6672126000012</v>
      </c>
      <c r="AB6" s="13">
        <f>Z6+AA6</f>
        <v>148695.26748344101</v>
      </c>
      <c r="AC6" s="14">
        <v>424.81666223565105</v>
      </c>
      <c r="AD6" s="15">
        <f>IFERROR(Z6/AC6,0)</f>
        <v>328.55255614577862</v>
      </c>
      <c r="AE6" s="15">
        <f>IFERROR(AB6/AC6,0)</f>
        <v>350.0222112308719</v>
      </c>
    </row>
    <row r="7" spans="1:31" x14ac:dyDescent="0.25">
      <c r="A7" s="5" t="s">
        <v>130</v>
      </c>
      <c r="B7" s="5" t="s">
        <v>28</v>
      </c>
      <c r="C7" s="13">
        <v>60632.49295545838</v>
      </c>
      <c r="D7" s="13">
        <v>93339.909571449854</v>
      </c>
      <c r="E7" s="13">
        <v>-53358.761879581863</v>
      </c>
      <c r="F7" s="13">
        <f>SUM(C7:E7)</f>
        <v>100613.64064732636</v>
      </c>
      <c r="G7" s="13">
        <v>13319.300363778784</v>
      </c>
      <c r="H7" s="13">
        <f>F7+G7</f>
        <v>113932.94101110514</v>
      </c>
      <c r="I7" s="14">
        <v>607.50840069668584</v>
      </c>
      <c r="J7" s="15">
        <f>IFERROR(F7/I7,0)</f>
        <v>165.61687135839347</v>
      </c>
      <c r="K7" s="15">
        <f>IFERROR(H7/I7,0)</f>
        <v>187.54134244143413</v>
      </c>
      <c r="M7" s="13">
        <v>7940.5998704698031</v>
      </c>
      <c r="N7" s="13">
        <v>22203.647808819391</v>
      </c>
      <c r="O7" s="13">
        <v>-2923.0849563516326</v>
      </c>
      <c r="P7" s="13">
        <f>SUM(M7:O7)</f>
        <v>27221.162722937563</v>
      </c>
      <c r="Q7" s="13">
        <v>2494.5980379799998</v>
      </c>
      <c r="R7" s="13">
        <f>P7+Q7</f>
        <v>29715.760760917561</v>
      </c>
      <c r="S7" s="14">
        <v>103.77894696017695</v>
      </c>
      <c r="T7" s="15">
        <f>IFERROR(P7/S7,0)</f>
        <v>262.29946940378119</v>
      </c>
      <c r="U7" s="15">
        <f>IFERROR(R7/S7,0)</f>
        <v>286.33708118391661</v>
      </c>
      <c r="W7" s="13">
        <v>52691.893084988587</v>
      </c>
      <c r="X7" s="13">
        <v>71136.261562630491</v>
      </c>
      <c r="Y7" s="13">
        <v>-50435.676923230225</v>
      </c>
      <c r="Z7" s="13">
        <f>SUM(W7:Y7)</f>
        <v>73392.477724388853</v>
      </c>
      <c r="AA7" s="13">
        <v>10824.702325798782</v>
      </c>
      <c r="AB7" s="13">
        <f>Z7+AA7</f>
        <v>84217.180050187628</v>
      </c>
      <c r="AC7" s="14">
        <v>503.72975373650888</v>
      </c>
      <c r="AD7" s="15">
        <f>IFERROR(Z7/AC7,0)</f>
        <v>145.69811923950598</v>
      </c>
      <c r="AE7" s="15">
        <f>IFERROR(AB7/AC7,0)</f>
        <v>167.18722574057037</v>
      </c>
    </row>
    <row r="8" spans="1:31" x14ac:dyDescent="0.25">
      <c r="A8" s="5" t="s">
        <v>130</v>
      </c>
      <c r="B8" s="5" t="s">
        <v>13</v>
      </c>
      <c r="C8" s="13">
        <v>7368.8865893084039</v>
      </c>
      <c r="D8" s="13">
        <v>76850.113054936446</v>
      </c>
      <c r="E8" s="13">
        <v>-25093.819461376672</v>
      </c>
      <c r="F8" s="13">
        <f>SUM(C8:E8)</f>
        <v>59125.180182868178</v>
      </c>
      <c r="G8" s="13">
        <v>6057.9542464171809</v>
      </c>
      <c r="H8" s="13">
        <f>F8+G8</f>
        <v>65183.134429285361</v>
      </c>
      <c r="I8" s="14">
        <v>400.46492466485267</v>
      </c>
      <c r="J8" s="15">
        <f>IFERROR(F8/I8,0)</f>
        <v>147.64134519983187</v>
      </c>
      <c r="K8" s="15">
        <f>IFERROR(H8/I8,0)</f>
        <v>162.76864817520993</v>
      </c>
      <c r="M8" s="13">
        <v>6774.3550698773452</v>
      </c>
      <c r="N8" s="13">
        <v>17424.899340213924</v>
      </c>
      <c r="O8" s="13">
        <v>-2618.2022613766721</v>
      </c>
      <c r="P8" s="13">
        <f>SUM(M8:O8)</f>
        <v>21581.0521487146</v>
      </c>
      <c r="Q8" s="13">
        <v>2064.3056540200005</v>
      </c>
      <c r="R8" s="13">
        <f>P8+Q8</f>
        <v>23645.357802734601</v>
      </c>
      <c r="S8" s="14">
        <v>89.201806489373837</v>
      </c>
      <c r="T8" s="15">
        <f>IFERROR(P8/S8,0)</f>
        <v>241.93514680989608</v>
      </c>
      <c r="U8" s="15">
        <f>IFERROR(R8/S8,0)</f>
        <v>265.07711820333316</v>
      </c>
      <c r="W8" s="13">
        <v>594.53151943105843</v>
      </c>
      <c r="X8" s="13">
        <v>59425.213714722544</v>
      </c>
      <c r="Y8" s="13">
        <v>-22475.617200000001</v>
      </c>
      <c r="Z8" s="13">
        <f>SUM(W8:Y8)</f>
        <v>37544.128034153604</v>
      </c>
      <c r="AA8" s="13">
        <v>3993.6485923971809</v>
      </c>
      <c r="AB8" s="13">
        <f>Z8+AA8</f>
        <v>41537.776626550782</v>
      </c>
      <c r="AC8" s="14">
        <v>311.26311817547884</v>
      </c>
      <c r="AD8" s="15">
        <f>IFERROR(Z8/AC8,0)</f>
        <v>120.61862084472079</v>
      </c>
      <c r="AE8" s="15">
        <f>IFERROR(AB8/AC8,0)</f>
        <v>133.44907957624872</v>
      </c>
    </row>
    <row r="9" spans="1:31" x14ac:dyDescent="0.25">
      <c r="A9" s="5" t="s">
        <v>131</v>
      </c>
      <c r="B9" s="5" t="s">
        <v>95</v>
      </c>
      <c r="C9" s="13">
        <v>35420.812071059154</v>
      </c>
      <c r="D9" s="13">
        <v>35737.22038424819</v>
      </c>
      <c r="E9" s="13">
        <v>-26135.531995491951</v>
      </c>
      <c r="F9" s="13">
        <f>SUM(C9:E9)</f>
        <v>45022.50045981539</v>
      </c>
      <c r="G9" s="13">
        <v>14060.145557682281</v>
      </c>
      <c r="H9" s="13">
        <f>F9+G9</f>
        <v>59082.646017497667</v>
      </c>
      <c r="I9" s="14">
        <v>307.37780827459812</v>
      </c>
      <c r="J9" s="15">
        <f>IFERROR(F9/I9,0)</f>
        <v>146.47283976855681</v>
      </c>
      <c r="K9" s="15">
        <f>IFERROR(H9/I9,0)</f>
        <v>192.21506701848745</v>
      </c>
      <c r="M9" s="13">
        <v>9900.8373125599064</v>
      </c>
      <c r="N9" s="13">
        <v>4667.8387971493576</v>
      </c>
      <c r="O9" s="13">
        <v>-1416.5124982836885</v>
      </c>
      <c r="P9" s="13">
        <f>SUM(M9:O9)</f>
        <v>13152.163611425576</v>
      </c>
      <c r="Q9" s="13">
        <v>529.28070000000002</v>
      </c>
      <c r="R9" s="13">
        <f>P9+Q9</f>
        <v>13681.444311425576</v>
      </c>
      <c r="S9" s="14">
        <v>56.693134023753252</v>
      </c>
      <c r="T9" s="15">
        <f>IFERROR(P9/S9,0)</f>
        <v>231.98864973517061</v>
      </c>
      <c r="U9" s="15">
        <f>IFERROR(R9/S9,0)</f>
        <v>241.32453686002492</v>
      </c>
      <c r="W9" s="13">
        <v>25519.974758499247</v>
      </c>
      <c r="X9" s="13">
        <v>31069.381387098834</v>
      </c>
      <c r="Y9" s="13">
        <v>-24719.019497208265</v>
      </c>
      <c r="Z9" s="13">
        <f>SUM(W9:Y9)</f>
        <v>31870.336648389817</v>
      </c>
      <c r="AA9" s="13">
        <v>13530.86485768228</v>
      </c>
      <c r="AB9" s="13">
        <f>Z9+AA9</f>
        <v>45401.201506072095</v>
      </c>
      <c r="AC9" s="14">
        <v>250.68467425084501</v>
      </c>
      <c r="AD9" s="15">
        <f>IFERROR(Z9/AC9,0)</f>
        <v>127.13316736905543</v>
      </c>
      <c r="AE9" s="15">
        <f>IFERROR(AB9/AC9,0)</f>
        <v>181.1088038858006</v>
      </c>
    </row>
    <row r="10" spans="1:31" x14ac:dyDescent="0.25">
      <c r="A10" s="5" t="s">
        <v>130</v>
      </c>
      <c r="B10" s="5" t="s">
        <v>83</v>
      </c>
      <c r="C10" s="13">
        <v>17273.248142695466</v>
      </c>
      <c r="D10" s="13">
        <v>54277.823817709846</v>
      </c>
      <c r="E10" s="13">
        <v>-19580.804442447708</v>
      </c>
      <c r="F10" s="13">
        <f>SUM(C10:E10)</f>
        <v>51970.267517957604</v>
      </c>
      <c r="G10" s="13">
        <v>3289.2983235854881</v>
      </c>
      <c r="H10" s="13">
        <f>F10+G10</f>
        <v>55259.565841543095</v>
      </c>
      <c r="I10" s="14">
        <v>136.58056201957504</v>
      </c>
      <c r="J10" s="15">
        <f>IFERROR(F10/I10,0)</f>
        <v>380.5099843600666</v>
      </c>
      <c r="K10" s="15">
        <f>IFERROR(H10/I10,0)</f>
        <v>404.59319411515651</v>
      </c>
      <c r="M10" s="13">
        <v>2412.8980587880678</v>
      </c>
      <c r="N10" s="13">
        <v>21034.294340000004</v>
      </c>
      <c r="O10" s="13">
        <v>-2239.7411000000002</v>
      </c>
      <c r="P10" s="13">
        <f>SUM(M10:O10)</f>
        <v>21207.451298788073</v>
      </c>
      <c r="Q10" s="13">
        <v>1747.0710077900001</v>
      </c>
      <c r="R10" s="13">
        <f>P10+Q10</f>
        <v>22954.522306578074</v>
      </c>
      <c r="S10" s="14">
        <v>43.520562019575053</v>
      </c>
      <c r="T10" s="15">
        <f>IFERROR(P10/S10,0)</f>
        <v>487.2972754637039</v>
      </c>
      <c r="U10" s="15">
        <f>IFERROR(R10/S10,0)</f>
        <v>527.44085189555665</v>
      </c>
      <c r="W10" s="13">
        <v>14860.350083907399</v>
      </c>
      <c r="X10" s="13">
        <v>33243.529477709832</v>
      </c>
      <c r="Y10" s="13">
        <v>-17341.063342447706</v>
      </c>
      <c r="Z10" s="13">
        <f>SUM(W10:Y10)</f>
        <v>30762.816219169523</v>
      </c>
      <c r="AA10" s="13">
        <v>1542.2273157954876</v>
      </c>
      <c r="AB10" s="13">
        <f>Z10+AA10</f>
        <v>32305.043534965011</v>
      </c>
      <c r="AC10" s="14">
        <v>93.06</v>
      </c>
      <c r="AD10" s="15">
        <f>IFERROR(Z10/AC10,0)</f>
        <v>330.56969932483906</v>
      </c>
      <c r="AE10" s="15">
        <f>IFERROR(AB10/AC10,0)</f>
        <v>347.14209687260916</v>
      </c>
    </row>
    <row r="11" spans="1:31" x14ac:dyDescent="0.25">
      <c r="A11" s="5" t="s">
        <v>130</v>
      </c>
      <c r="B11" s="5" t="s">
        <v>9</v>
      </c>
      <c r="C11" s="13">
        <v>9627.3601368077052</v>
      </c>
      <c r="D11" s="13">
        <v>46769.058038291085</v>
      </c>
      <c r="E11" s="13">
        <v>-18362.162847954412</v>
      </c>
      <c r="F11" s="13">
        <f>SUM(C11:E11)</f>
        <v>38034.255327144376</v>
      </c>
      <c r="G11" s="13">
        <v>8176.8310868476437</v>
      </c>
      <c r="H11" s="13">
        <f>F11+G11</f>
        <v>46211.086413992016</v>
      </c>
      <c r="I11" s="14">
        <v>193.64751494716862</v>
      </c>
      <c r="J11" s="15">
        <f>IFERROR(F11/I11,0)</f>
        <v>196.40972587497947</v>
      </c>
      <c r="K11" s="15">
        <f>IFERROR(H11/I11,0)</f>
        <v>238.63506033939777</v>
      </c>
      <c r="M11" s="13">
        <v>1311.4278564724395</v>
      </c>
      <c r="N11" s="13">
        <v>11016.056318561336</v>
      </c>
      <c r="O11" s="13">
        <v>-54.896527954414289</v>
      </c>
      <c r="P11" s="13">
        <f>SUM(M11:O11)</f>
        <v>12272.587647079361</v>
      </c>
      <c r="Q11" s="13">
        <v>4.9922134499999906</v>
      </c>
      <c r="R11" s="13">
        <f>P11+Q11</f>
        <v>12277.57986052936</v>
      </c>
      <c r="S11" s="14">
        <v>21.114161237485774</v>
      </c>
      <c r="T11" s="15">
        <f>IFERROR(P11/S11,0)</f>
        <v>581.24912039085825</v>
      </c>
      <c r="U11" s="15">
        <f>IFERROR(R11/S11,0)</f>
        <v>581.48555949889806</v>
      </c>
      <c r="W11" s="13">
        <v>8315.9322803352661</v>
      </c>
      <c r="X11" s="13">
        <v>35753.001719729749</v>
      </c>
      <c r="Y11" s="13">
        <v>-18307.266319999995</v>
      </c>
      <c r="Z11" s="13">
        <f>SUM(W11:Y11)</f>
        <v>25761.667680065017</v>
      </c>
      <c r="AA11" s="13">
        <v>8171.8388733976435</v>
      </c>
      <c r="AB11" s="13">
        <f>Z11+AA11</f>
        <v>33933.506553462663</v>
      </c>
      <c r="AC11" s="14">
        <v>172.53345370968282</v>
      </c>
      <c r="AD11" s="15">
        <f>IFERROR(Z11/AC11,0)</f>
        <v>149.31404389211062</v>
      </c>
      <c r="AE11" s="15">
        <f>IFERROR(AB11/AC11,0)</f>
        <v>196.67783739240286</v>
      </c>
    </row>
    <row r="12" spans="1:31" x14ac:dyDescent="0.25">
      <c r="A12" s="5" t="s">
        <v>132</v>
      </c>
      <c r="B12" s="5" t="s">
        <v>45</v>
      </c>
      <c r="C12" s="13">
        <v>17838.536119098484</v>
      </c>
      <c r="D12" s="13">
        <v>39023.212564618232</v>
      </c>
      <c r="E12" s="13">
        <v>-33889.171069999997</v>
      </c>
      <c r="F12" s="13">
        <f>SUM(C12:E12)</f>
        <v>22972.577613716719</v>
      </c>
      <c r="G12" s="13">
        <v>20513.323292019111</v>
      </c>
      <c r="H12" s="13">
        <f>F12+G12</f>
        <v>43485.900905735834</v>
      </c>
      <c r="I12" s="14">
        <v>200.03888363660221</v>
      </c>
      <c r="J12" s="15">
        <f>IFERROR(F12/I12,0)</f>
        <v>114.8405609753828</v>
      </c>
      <c r="K12" s="15">
        <f>IFERROR(H12/I12,0)</f>
        <v>217.38724049637207</v>
      </c>
      <c r="M12" s="13">
        <v>3418.9884788946156</v>
      </c>
      <c r="N12" s="13">
        <v>4966.2851381703895</v>
      </c>
      <c r="O12" s="13">
        <v>-503.57164</v>
      </c>
      <c r="P12" s="13">
        <f>SUM(M12:O12)</f>
        <v>7881.7019770650058</v>
      </c>
      <c r="Q12" s="13">
        <v>605.78952358000004</v>
      </c>
      <c r="R12" s="13">
        <f>P12+Q12</f>
        <v>8487.4915006450065</v>
      </c>
      <c r="S12" s="14">
        <v>19.483560497170501</v>
      </c>
      <c r="T12" s="15">
        <f>IFERROR(P12/S12,0)</f>
        <v>404.53088531788762</v>
      </c>
      <c r="U12" s="15">
        <f>IFERROR(R12/S12,0)</f>
        <v>435.62322717542321</v>
      </c>
      <c r="W12" s="13">
        <v>14419.547640203868</v>
      </c>
      <c r="X12" s="13">
        <v>34056.927326447825</v>
      </c>
      <c r="Y12" s="13">
        <v>-33385.599429999995</v>
      </c>
      <c r="Z12" s="13">
        <f>SUM(W12:Y12)</f>
        <v>15090.8755366517</v>
      </c>
      <c r="AA12" s="13">
        <v>19907.533768439109</v>
      </c>
      <c r="AB12" s="13">
        <f>Z12+AA12</f>
        <v>34998.409305090812</v>
      </c>
      <c r="AC12" s="14">
        <v>180.55542313943167</v>
      </c>
      <c r="AD12" s="15">
        <f>IFERROR(Z12/AC12,0)</f>
        <v>83.580295037706847</v>
      </c>
      <c r="AE12" s="15">
        <f>IFERROR(AB12/AC12,0)</f>
        <v>193.8374860004273</v>
      </c>
    </row>
    <row r="13" spans="1:31" x14ac:dyDescent="0.25">
      <c r="A13" s="5" t="s">
        <v>132</v>
      </c>
      <c r="B13" s="5" t="s">
        <v>34</v>
      </c>
      <c r="C13" s="13">
        <v>28731.33352658695</v>
      </c>
      <c r="D13" s="13">
        <v>18053.416693288738</v>
      </c>
      <c r="E13" s="13">
        <v>-24890.448077146175</v>
      </c>
      <c r="F13" s="13">
        <f>SUM(C13:E13)</f>
        <v>21894.30214272951</v>
      </c>
      <c r="G13" s="13">
        <v>21090.69951366038</v>
      </c>
      <c r="H13" s="13">
        <f>F13+G13</f>
        <v>42985.00165638989</v>
      </c>
      <c r="I13" s="14">
        <v>143.01813109605382</v>
      </c>
      <c r="J13" s="15">
        <f>IFERROR(F13/I13,0)</f>
        <v>153.0875978796343</v>
      </c>
      <c r="K13" s="15">
        <f>IFERROR(H13/I13,0)</f>
        <v>300.55630937814664</v>
      </c>
      <c r="M13" s="13">
        <v>12817.940944762347</v>
      </c>
      <c r="N13" s="13">
        <v>4841.5046893659355</v>
      </c>
      <c r="O13" s="13">
        <v>-493.01583039283491</v>
      </c>
      <c r="P13" s="13">
        <f>SUM(M13:O13)</f>
        <v>17166.429803735446</v>
      </c>
      <c r="Q13" s="13">
        <v>10.028</v>
      </c>
      <c r="R13" s="13">
        <f>P13+Q13</f>
        <v>17176.457803735444</v>
      </c>
      <c r="S13" s="14">
        <v>47.293080735803557</v>
      </c>
      <c r="T13" s="15">
        <f>IFERROR(P13/S13,0)</f>
        <v>362.97973269352866</v>
      </c>
      <c r="U13" s="15">
        <f>IFERROR(R13/S13,0)</f>
        <v>363.19177216830974</v>
      </c>
      <c r="W13" s="13">
        <v>15913.392681824602</v>
      </c>
      <c r="X13" s="13">
        <v>13211.911903922803</v>
      </c>
      <c r="Y13" s="13">
        <v>-24397.432246753335</v>
      </c>
      <c r="Z13" s="13">
        <f>SUM(W13:Y13)</f>
        <v>4727.8723389940715</v>
      </c>
      <c r="AA13" s="13">
        <v>21080.671513660378</v>
      </c>
      <c r="AB13" s="13">
        <f>Z13+AA13</f>
        <v>25808.543852654449</v>
      </c>
      <c r="AC13" s="14">
        <v>95.725250360250257</v>
      </c>
      <c r="AD13" s="15">
        <f>IFERROR(Z13/AC13,0)</f>
        <v>49.390023230039127</v>
      </c>
      <c r="AE13" s="15">
        <f>IFERROR(AB13/AC13,0)</f>
        <v>269.61061742358629</v>
      </c>
    </row>
    <row r="14" spans="1:31" x14ac:dyDescent="0.25">
      <c r="A14" s="5" t="s">
        <v>129</v>
      </c>
      <c r="B14" s="5" t="s">
        <v>7</v>
      </c>
      <c r="C14" s="13">
        <v>12057.08105427394</v>
      </c>
      <c r="D14" s="13">
        <v>49966.080793859437</v>
      </c>
      <c r="E14" s="13">
        <v>-49718.153976415575</v>
      </c>
      <c r="F14" s="13">
        <f>SUM(C14:E14)</f>
        <v>12305.007871717804</v>
      </c>
      <c r="G14" s="13">
        <v>26261.985111633014</v>
      </c>
      <c r="H14" s="13">
        <f>F14+G14</f>
        <v>38566.992983350821</v>
      </c>
      <c r="I14" s="14">
        <v>175.43987020306574</v>
      </c>
      <c r="J14" s="15">
        <f>IFERROR(F14/I14,0)</f>
        <v>70.138035655607652</v>
      </c>
      <c r="K14" s="15">
        <f>IFERROR(H14/I14,0)</f>
        <v>219.83026400276532</v>
      </c>
      <c r="M14" s="13">
        <v>4390.6462497112907</v>
      </c>
      <c r="N14" s="13">
        <v>4193.2528640026312</v>
      </c>
      <c r="O14" s="13">
        <v>-1090.7378834155711</v>
      </c>
      <c r="P14" s="13">
        <f>SUM(M14:O14)</f>
        <v>7493.1612302983503</v>
      </c>
      <c r="Q14" s="13">
        <v>95.043449400000043</v>
      </c>
      <c r="R14" s="13">
        <f>P14+Q14</f>
        <v>7588.2046796983504</v>
      </c>
      <c r="S14" s="14">
        <v>30.787609707509986</v>
      </c>
      <c r="T14" s="15">
        <f>IFERROR(P14/S14,0)</f>
        <v>243.38236392773786</v>
      </c>
      <c r="U14" s="15">
        <f>IFERROR(R14/S14,0)</f>
        <v>246.4694320795995</v>
      </c>
      <c r="W14" s="13">
        <v>7666.4348045626484</v>
      </c>
      <c r="X14" s="13">
        <v>45772.928029856812</v>
      </c>
      <c r="Y14" s="13">
        <v>-48627.416093000007</v>
      </c>
      <c r="Z14" s="13">
        <f>SUM(W14:Y14)</f>
        <v>4811.9467414194514</v>
      </c>
      <c r="AA14" s="13">
        <v>26166.941662233014</v>
      </c>
      <c r="AB14" s="13">
        <f>Z14+AA14</f>
        <v>30978.888403652465</v>
      </c>
      <c r="AC14" s="14">
        <v>144.65226049555574</v>
      </c>
      <c r="AD14" s="15">
        <f>IFERROR(Z14/AC14,0)</f>
        <v>33.265617315170076</v>
      </c>
      <c r="AE14" s="15">
        <f>IFERROR(AB14/AC14,0)</f>
        <v>214.161108146694</v>
      </c>
    </row>
    <row r="15" spans="1:31" x14ac:dyDescent="0.25">
      <c r="A15" s="5" t="s">
        <v>129</v>
      </c>
      <c r="B15" s="5" t="s">
        <v>77</v>
      </c>
      <c r="C15" s="13">
        <v>10473.334492002155</v>
      </c>
      <c r="D15" s="13">
        <v>27380.87636513418</v>
      </c>
      <c r="E15" s="13">
        <v>-7340.0650765231385</v>
      </c>
      <c r="F15" s="13">
        <f>SUM(C15:E15)</f>
        <v>30514.145780613195</v>
      </c>
      <c r="G15" s="13">
        <v>7219.139645930155</v>
      </c>
      <c r="H15" s="13">
        <f>F15+G15</f>
        <v>37733.285426543349</v>
      </c>
      <c r="I15" s="14">
        <v>163.8681639829243</v>
      </c>
      <c r="J15" s="15">
        <f>IFERROR(F15/I15,0)</f>
        <v>186.21155591755385</v>
      </c>
      <c r="K15" s="15">
        <f>IFERROR(H15/I15,0)</f>
        <v>230.26611459731313</v>
      </c>
      <c r="M15" s="13">
        <v>4005.0604752744448</v>
      </c>
      <c r="N15" s="13">
        <v>8944.5394087127024</v>
      </c>
      <c r="O15" s="13">
        <v>-727.35769652313843</v>
      </c>
      <c r="P15" s="13">
        <f>SUM(M15:O15)</f>
        <v>12222.242187464008</v>
      </c>
      <c r="Q15" s="13">
        <v>1553.7197203800006</v>
      </c>
      <c r="R15" s="13">
        <f>P15+Q15</f>
        <v>13775.961907844008</v>
      </c>
      <c r="S15" s="14">
        <v>46.891427746987851</v>
      </c>
      <c r="T15" s="15">
        <f>IFERROR(P15/S15,0)</f>
        <v>260.64981969437099</v>
      </c>
      <c r="U15" s="15">
        <f>IFERROR(R15/S15,0)</f>
        <v>293.78422815732944</v>
      </c>
      <c r="W15" s="13">
        <v>6468.2740167277125</v>
      </c>
      <c r="X15" s="13">
        <v>18436.336956421481</v>
      </c>
      <c r="Y15" s="13">
        <v>-6612.7073800000007</v>
      </c>
      <c r="Z15" s="13">
        <f>SUM(W15:Y15)</f>
        <v>18291.903593149193</v>
      </c>
      <c r="AA15" s="13">
        <v>5665.4199255501544</v>
      </c>
      <c r="AB15" s="13">
        <f>Z15+AA15</f>
        <v>23957.323518699348</v>
      </c>
      <c r="AC15" s="14">
        <v>116.97663623593644</v>
      </c>
      <c r="AD15" s="15">
        <f>IFERROR(Z15/AC15,0)</f>
        <v>156.37228237829709</v>
      </c>
      <c r="AE15" s="15">
        <f>IFERROR(AB15/AC15,0)</f>
        <v>204.80434631731535</v>
      </c>
    </row>
    <row r="16" spans="1:31" x14ac:dyDescent="0.25">
      <c r="A16" s="5" t="s">
        <v>131</v>
      </c>
      <c r="B16" s="5" t="s">
        <v>55</v>
      </c>
      <c r="C16" s="13">
        <v>17961.168574625666</v>
      </c>
      <c r="D16" s="13">
        <v>40456.734636764682</v>
      </c>
      <c r="E16" s="13">
        <v>-61624.611082095063</v>
      </c>
      <c r="F16" s="13">
        <f>SUM(C16:E16)</f>
        <v>-3206.7078707047112</v>
      </c>
      <c r="G16" s="13">
        <v>40243.175122098633</v>
      </c>
      <c r="H16" s="13">
        <f>F16+G16</f>
        <v>37036.467251393922</v>
      </c>
      <c r="I16" s="14">
        <v>166.87933084015731</v>
      </c>
      <c r="J16" s="15">
        <f>IFERROR(F16/I16,0)</f>
        <v>-19.215728242440072</v>
      </c>
      <c r="K16" s="15">
        <f>IFERROR(H16/I16,0)</f>
        <v>221.93561698104307</v>
      </c>
      <c r="M16" s="13">
        <v>4284.3885000215541</v>
      </c>
      <c r="N16" s="13">
        <v>6324.8880807473306</v>
      </c>
      <c r="O16" s="13">
        <v>-480.80931994789898</v>
      </c>
      <c r="P16" s="13">
        <f>SUM(M16:O16)</f>
        <v>10128.467260820986</v>
      </c>
      <c r="Q16" s="13">
        <v>252.65670500999983</v>
      </c>
      <c r="R16" s="13">
        <f>P16+Q16</f>
        <v>10381.123965830986</v>
      </c>
      <c r="S16" s="14">
        <v>30.447531735983443</v>
      </c>
      <c r="T16" s="15">
        <f>IFERROR(P16/S16,0)</f>
        <v>332.65314734366399</v>
      </c>
      <c r="U16" s="15">
        <f>IFERROR(R16/S16,0)</f>
        <v>340.95124872018397</v>
      </c>
      <c r="W16" s="13">
        <v>13676.780074604112</v>
      </c>
      <c r="X16" s="13">
        <v>34131.846656017355</v>
      </c>
      <c r="Y16" s="13">
        <v>-61143.801762147166</v>
      </c>
      <c r="Z16" s="13">
        <f>SUM(W16:Y16)</f>
        <v>-13335.175031525701</v>
      </c>
      <c r="AA16" s="13">
        <v>39990.518417088628</v>
      </c>
      <c r="AB16" s="13">
        <f>Z16+AA16</f>
        <v>26655.343385562926</v>
      </c>
      <c r="AC16" s="14">
        <v>136.4316991041739</v>
      </c>
      <c r="AD16" s="15">
        <f>IFERROR(Z16/AC16,0)</f>
        <v>-97.742497667961203</v>
      </c>
      <c r="AE16" s="15">
        <f>IFERROR(AB16/AC16,0)</f>
        <v>195.3750012686564</v>
      </c>
    </row>
    <row r="17" spans="1:31" x14ac:dyDescent="0.25">
      <c r="A17" s="5" t="s">
        <v>131</v>
      </c>
      <c r="B17" s="5" t="s">
        <v>96</v>
      </c>
      <c r="C17" s="13">
        <v>9324.0502137021995</v>
      </c>
      <c r="D17" s="13">
        <v>28648.247175329358</v>
      </c>
      <c r="E17" s="13">
        <v>-10097.968543999999</v>
      </c>
      <c r="F17" s="13">
        <f>SUM(C17:E17)</f>
        <v>27874.328845031556</v>
      </c>
      <c r="G17" s="13">
        <v>8229.0737471804659</v>
      </c>
      <c r="H17" s="13">
        <f>F17+G17</f>
        <v>36103.40259221202</v>
      </c>
      <c r="I17" s="14">
        <v>86.962723427849525</v>
      </c>
      <c r="J17" s="15">
        <f>IFERROR(F17/I17,0)</f>
        <v>320.53192156703886</v>
      </c>
      <c r="K17" s="15">
        <f>IFERROR(H17/I17,0)</f>
        <v>415.15952087409011</v>
      </c>
      <c r="M17" s="13">
        <v>1235.9331340239592</v>
      </c>
      <c r="N17" s="13">
        <v>12980.147156379324</v>
      </c>
      <c r="O17" s="13">
        <v>-59.296999999999997</v>
      </c>
      <c r="P17" s="13">
        <f>SUM(M17:O17)</f>
        <v>14156.783290403282</v>
      </c>
      <c r="Q17" s="13">
        <v>1392.154</v>
      </c>
      <c r="R17" s="13">
        <f>P17+Q17</f>
        <v>15548.937290403283</v>
      </c>
      <c r="S17" s="14">
        <v>20.713387280418917</v>
      </c>
      <c r="T17" s="15">
        <f>IFERROR(P17/S17,0)</f>
        <v>683.46056097672545</v>
      </c>
      <c r="U17" s="15">
        <f>IFERROR(R17/S17,0)</f>
        <v>750.67091055175854</v>
      </c>
      <c r="W17" s="13">
        <v>8088.1170796782399</v>
      </c>
      <c r="X17" s="13">
        <v>15668.100018950036</v>
      </c>
      <c r="Y17" s="13">
        <v>-10038.671544000001</v>
      </c>
      <c r="Z17" s="13">
        <f>SUM(W17:Y17)</f>
        <v>13717.545554628276</v>
      </c>
      <c r="AA17" s="13">
        <v>6836.9197471804655</v>
      </c>
      <c r="AB17" s="13">
        <f>Z17+AA17</f>
        <v>20554.465301808741</v>
      </c>
      <c r="AC17" s="14">
        <v>66.249236147430622</v>
      </c>
      <c r="AD17" s="15">
        <f>IFERROR(Z17/AC17,0)</f>
        <v>207.05967875767411</v>
      </c>
      <c r="AE17" s="15">
        <f>IFERROR(AB17/AC17,0)</f>
        <v>310.25965727464342</v>
      </c>
    </row>
    <row r="18" spans="1:31" x14ac:dyDescent="0.25">
      <c r="A18" s="5" t="s">
        <v>129</v>
      </c>
      <c r="B18" s="5" t="s">
        <v>24</v>
      </c>
      <c r="C18" s="13">
        <v>15897.865757832624</v>
      </c>
      <c r="D18" s="13">
        <v>24754.341129293021</v>
      </c>
      <c r="E18" s="13">
        <v>-85645.264953347199</v>
      </c>
      <c r="F18" s="13">
        <f>SUM(C18:E18)</f>
        <v>-44993.058066221551</v>
      </c>
      <c r="G18" s="13">
        <v>80115.415059754683</v>
      </c>
      <c r="H18" s="13">
        <f>F18+G18</f>
        <v>35122.356993533132</v>
      </c>
      <c r="I18" s="14">
        <v>108.5148046582996</v>
      </c>
      <c r="J18" s="15">
        <f>IFERROR(F18/I18,0)</f>
        <v>-414.62598774332605</v>
      </c>
      <c r="K18" s="15">
        <f>IFERROR(H18/I18,0)</f>
        <v>323.66419590515153</v>
      </c>
      <c r="M18" s="13">
        <v>6464.2797704366967</v>
      </c>
      <c r="N18" s="13">
        <v>3997.9567680837563</v>
      </c>
      <c r="O18" s="13">
        <v>-328.09791000000001</v>
      </c>
      <c r="P18" s="13">
        <f>SUM(M18:O18)</f>
        <v>10134.138628520453</v>
      </c>
      <c r="Q18" s="13">
        <v>738.60310000000004</v>
      </c>
      <c r="R18" s="13">
        <f>P18+Q18</f>
        <v>10872.741728520454</v>
      </c>
      <c r="S18" s="14">
        <v>36.694890577030726</v>
      </c>
      <c r="T18" s="15">
        <f>IFERROR(P18/S18,0)</f>
        <v>276.17301671050484</v>
      </c>
      <c r="U18" s="15">
        <f>IFERROR(R18/S18,0)</f>
        <v>296.30124405729333</v>
      </c>
      <c r="W18" s="13">
        <v>9433.5859873959289</v>
      </c>
      <c r="X18" s="13">
        <v>20756.384361209264</v>
      </c>
      <c r="Y18" s="13">
        <v>-85317.167043347203</v>
      </c>
      <c r="Z18" s="13">
        <f>SUM(W18:Y18)</f>
        <v>-55127.196694742008</v>
      </c>
      <c r="AA18" s="13">
        <v>79376.81195975469</v>
      </c>
      <c r="AB18" s="13">
        <f>Z18+AA18</f>
        <v>24249.615265012682</v>
      </c>
      <c r="AC18" s="14">
        <v>71.819914081268863</v>
      </c>
      <c r="AD18" s="15">
        <f>IFERROR(Z18/AC18,0)</f>
        <v>-767.57536401898267</v>
      </c>
      <c r="AE18" s="15">
        <f>IFERROR(AB18/AC18,0)</f>
        <v>337.64472674769115</v>
      </c>
    </row>
    <row r="19" spans="1:31" x14ac:dyDescent="0.25">
      <c r="A19" s="5" t="s">
        <v>130</v>
      </c>
      <c r="B19" s="5" t="s">
        <v>69</v>
      </c>
      <c r="C19" s="13">
        <v>10431.488469707383</v>
      </c>
      <c r="D19" s="13">
        <v>24867.711479430633</v>
      </c>
      <c r="E19" s="13">
        <v>-13866.66553</v>
      </c>
      <c r="F19" s="13">
        <f>SUM(C19:E19)</f>
        <v>21432.534419138014</v>
      </c>
      <c r="G19" s="13">
        <v>6903.6210174245707</v>
      </c>
      <c r="H19" s="13">
        <f>F19+G19</f>
        <v>28336.155436562585</v>
      </c>
      <c r="I19" s="14">
        <v>139.84912698463404</v>
      </c>
      <c r="J19" s="15">
        <f>IFERROR(F19/I19,0)</f>
        <v>153.25468868670819</v>
      </c>
      <c r="K19" s="15">
        <f>IFERROR(H19/I19,0)</f>
        <v>202.61946604554799</v>
      </c>
      <c r="M19" s="13">
        <v>1986.7838690000322</v>
      </c>
      <c r="N19" s="13">
        <v>10545.000576399449</v>
      </c>
      <c r="O19" s="13">
        <v>0</v>
      </c>
      <c r="P19" s="13">
        <f>SUM(M19:O19)</f>
        <v>12531.78444539948</v>
      </c>
      <c r="Q19" s="13">
        <v>2040.7289999999998</v>
      </c>
      <c r="R19" s="13">
        <f>P19+Q19</f>
        <v>14572.51344539948</v>
      </c>
      <c r="S19" s="14">
        <v>37.623241132767959</v>
      </c>
      <c r="T19" s="15">
        <f>IFERROR(P19/S19,0)</f>
        <v>333.08625381785419</v>
      </c>
      <c r="U19" s="15">
        <f>IFERROR(R19/S19,0)</f>
        <v>387.32743396494755</v>
      </c>
      <c r="W19" s="13">
        <v>8444.7046007073495</v>
      </c>
      <c r="X19" s="13">
        <v>14322.810903031179</v>
      </c>
      <c r="Y19" s="13">
        <v>-13866.66553</v>
      </c>
      <c r="Z19" s="13">
        <f>SUM(W19:Y19)</f>
        <v>8900.8499737385264</v>
      </c>
      <c r="AA19" s="13">
        <v>4862.8920174245704</v>
      </c>
      <c r="AB19" s="13">
        <f>Z19+AA19</f>
        <v>13763.741991163097</v>
      </c>
      <c r="AC19" s="14">
        <v>102.22578585186608</v>
      </c>
      <c r="AD19" s="15">
        <f>IFERROR(Z19/AC19,0)</f>
        <v>87.070496935446613</v>
      </c>
      <c r="AE19" s="15">
        <f>IFERROR(AB19/AC19,0)</f>
        <v>134.64060830119652</v>
      </c>
    </row>
    <row r="20" spans="1:31" x14ac:dyDescent="0.25">
      <c r="A20" s="5" t="s">
        <v>129</v>
      </c>
      <c r="B20" s="5" t="s">
        <v>20</v>
      </c>
      <c r="C20" s="13">
        <v>12090.908852731725</v>
      </c>
      <c r="D20" s="13">
        <v>20183.131102179752</v>
      </c>
      <c r="E20" s="13">
        <v>-14931.728889999999</v>
      </c>
      <c r="F20" s="13">
        <f>SUM(C20:E20)</f>
        <v>17342.311064911479</v>
      </c>
      <c r="G20" s="13">
        <v>9524.2493205913088</v>
      </c>
      <c r="H20" s="13">
        <f>F20+G20</f>
        <v>26866.560385502788</v>
      </c>
      <c r="I20" s="14">
        <v>87.958098747970467</v>
      </c>
      <c r="J20" s="15">
        <f>IFERROR(F20/I20,0)</f>
        <v>197.16559716238334</v>
      </c>
      <c r="K20" s="15">
        <f>IFERROR(H20/I20,0)</f>
        <v>305.44726145666834</v>
      </c>
      <c r="M20" s="13">
        <v>2834.6027954455903</v>
      </c>
      <c r="N20" s="13">
        <v>3205.3291676458725</v>
      </c>
      <c r="O20" s="13">
        <v>-552.11743000000001</v>
      </c>
      <c r="P20" s="13">
        <f>SUM(M20:O20)</f>
        <v>5487.8145330914631</v>
      </c>
      <c r="Q20" s="13">
        <v>465.4743465800002</v>
      </c>
      <c r="R20" s="13">
        <f>P20+Q20</f>
        <v>5953.2888796714633</v>
      </c>
      <c r="S20" s="14">
        <v>13.789430742331664</v>
      </c>
      <c r="T20" s="15">
        <f>IFERROR(P20/S20,0)</f>
        <v>397.97252226262134</v>
      </c>
      <c r="U20" s="15">
        <f>IFERROR(R20/S20,0)</f>
        <v>431.7284006072623</v>
      </c>
      <c r="W20" s="13">
        <v>9256.3060572861341</v>
      </c>
      <c r="X20" s="13">
        <v>16977.801934533883</v>
      </c>
      <c r="Y20" s="13">
        <v>-14379.61146</v>
      </c>
      <c r="Z20" s="13">
        <f>SUM(W20:Y20)</f>
        <v>11854.496531820019</v>
      </c>
      <c r="AA20" s="13">
        <v>9058.7749740113104</v>
      </c>
      <c r="AB20" s="13">
        <f>Z20+AA20</f>
        <v>20913.27150583133</v>
      </c>
      <c r="AC20" s="14">
        <v>74.168868005638785</v>
      </c>
      <c r="AD20" s="15">
        <f>IFERROR(Z20/AC20,0)</f>
        <v>159.83116434942443</v>
      </c>
      <c r="AE20" s="15">
        <f>IFERROR(AB20/AC20,0)</f>
        <v>281.96832536585794</v>
      </c>
    </row>
    <row r="21" spans="1:31" x14ac:dyDescent="0.25">
      <c r="A21" s="5" t="s">
        <v>131</v>
      </c>
      <c r="B21" s="5" t="s">
        <v>108</v>
      </c>
      <c r="C21" s="13">
        <v>4857.336760250234</v>
      </c>
      <c r="D21" s="13">
        <v>12453.206899999999</v>
      </c>
      <c r="E21" s="13">
        <v>-2330.8239619999999</v>
      </c>
      <c r="F21" s="13">
        <f>SUM(C21:E21)</f>
        <v>14979.719698250234</v>
      </c>
      <c r="G21" s="13">
        <v>8156.544090883297</v>
      </c>
      <c r="H21" s="13">
        <f>F21+G21</f>
        <v>23136.263789133533</v>
      </c>
      <c r="I21" s="14">
        <v>48.32123139114583</v>
      </c>
      <c r="J21" s="15">
        <f>IFERROR(F21/I21,0)</f>
        <v>310.00285520445266</v>
      </c>
      <c r="K21" s="15">
        <f>IFERROR(H21/I21,0)</f>
        <v>478.80120441990476</v>
      </c>
      <c r="M21" s="13">
        <v>1490.0400968581775</v>
      </c>
      <c r="N21" s="13">
        <v>11636.370599999998</v>
      </c>
      <c r="O21" s="13">
        <v>-2.2776999999999998</v>
      </c>
      <c r="P21" s="13">
        <f>SUM(M21:O21)</f>
        <v>13124.132996858176</v>
      </c>
      <c r="Q21" s="13">
        <v>6872.3971000000001</v>
      </c>
      <c r="R21" s="13">
        <f>P21+Q21</f>
        <v>19996.530096858176</v>
      </c>
      <c r="S21" s="14">
        <v>26.96745087288598</v>
      </c>
      <c r="T21" s="15">
        <f>IFERROR(P21/S21,0)</f>
        <v>486.66568667243365</v>
      </c>
      <c r="U21" s="15">
        <f>IFERROR(R21/S21,0)</f>
        <v>741.50612867022551</v>
      </c>
      <c r="W21" s="13">
        <v>3367.296663392056</v>
      </c>
      <c r="X21" s="13">
        <v>816.83630000000005</v>
      </c>
      <c r="Y21" s="13">
        <v>-2328.5462619999998</v>
      </c>
      <c r="Z21" s="13">
        <f>SUM(W21:Y21)</f>
        <v>1855.5867013920561</v>
      </c>
      <c r="AA21" s="13">
        <v>1284.1469908832971</v>
      </c>
      <c r="AB21" s="13">
        <f>Z21+AA21</f>
        <v>3139.733692275353</v>
      </c>
      <c r="AC21" s="14">
        <v>21.353780518259846</v>
      </c>
      <c r="AD21" s="15">
        <f>IFERROR(Z21/AC21,0)</f>
        <v>86.89733884851556</v>
      </c>
      <c r="AE21" s="15">
        <f>IFERROR(AB21/AC21,0)</f>
        <v>147.03409026755395</v>
      </c>
    </row>
    <row r="22" spans="1:31" x14ac:dyDescent="0.25">
      <c r="A22" s="5" t="s">
        <v>129</v>
      </c>
      <c r="B22" s="5" t="s">
        <v>36</v>
      </c>
      <c r="C22" s="13">
        <v>14613.510638080947</v>
      </c>
      <c r="D22" s="13">
        <v>12581.272612957544</v>
      </c>
      <c r="E22" s="13">
        <v>-14056.302231365149</v>
      </c>
      <c r="F22" s="13">
        <f>SUM(C22:E22)</f>
        <v>13138.481019673342</v>
      </c>
      <c r="G22" s="13">
        <v>9788.7802888924198</v>
      </c>
      <c r="H22" s="13">
        <f>F22+G22</f>
        <v>22927.261308565761</v>
      </c>
      <c r="I22" s="14">
        <v>109.05202458022508</v>
      </c>
      <c r="J22" s="15">
        <f>IFERROR(F22/I22,0)</f>
        <v>120.47901971785863</v>
      </c>
      <c r="K22" s="15">
        <f>IFERROR(H22/I22,0)</f>
        <v>210.24150075910896</v>
      </c>
      <c r="M22" s="13">
        <v>3884.513891348266</v>
      </c>
      <c r="N22" s="13">
        <v>2514.8062708145044</v>
      </c>
      <c r="O22" s="13">
        <v>-269.54653000000002</v>
      </c>
      <c r="P22" s="13">
        <f>SUM(M22:O22)</f>
        <v>6129.7736321627708</v>
      </c>
      <c r="Q22" s="13">
        <v>185.82956680000012</v>
      </c>
      <c r="R22" s="13">
        <f>P22+Q22</f>
        <v>6315.6031989627709</v>
      </c>
      <c r="S22" s="14">
        <v>29.393224458901848</v>
      </c>
      <c r="T22" s="15">
        <f>IFERROR(P22/S22,0)</f>
        <v>208.54376289112255</v>
      </c>
      <c r="U22" s="15">
        <f>IFERROR(R22/S22,0)</f>
        <v>214.86595347146633</v>
      </c>
      <c r="W22" s="13">
        <v>10728.996746732681</v>
      </c>
      <c r="X22" s="13">
        <v>10066.466142143039</v>
      </c>
      <c r="Y22" s="13">
        <v>-13786.755701365149</v>
      </c>
      <c r="Z22" s="13">
        <f>SUM(W22:Y22)</f>
        <v>7008.7071875105721</v>
      </c>
      <c r="AA22" s="13">
        <v>9602.9507220924206</v>
      </c>
      <c r="AB22" s="13">
        <f>Z22+AA22</f>
        <v>16611.657909602993</v>
      </c>
      <c r="AC22" s="14">
        <v>79.659000121323231</v>
      </c>
      <c r="AD22" s="15">
        <f>IFERROR(Z22/AC22,0)</f>
        <v>87.98387096041985</v>
      </c>
      <c r="AE22" s="15">
        <f>IFERROR(AB22/AC22,0)</f>
        <v>208.53460229607327</v>
      </c>
    </row>
    <row r="23" spans="1:31" x14ac:dyDescent="0.25">
      <c r="A23" s="5" t="s">
        <v>129</v>
      </c>
      <c r="B23" s="5" t="s">
        <v>80</v>
      </c>
      <c r="C23" s="13">
        <v>5559.8809986045817</v>
      </c>
      <c r="D23" s="13">
        <v>19148.647466824848</v>
      </c>
      <c r="E23" s="13">
        <v>-18282.230510323552</v>
      </c>
      <c r="F23" s="13">
        <f>SUM(C23:E23)</f>
        <v>6426.2979551058779</v>
      </c>
      <c r="G23" s="13">
        <v>15593.708872598241</v>
      </c>
      <c r="H23" s="13">
        <f>F23+G23</f>
        <v>22020.006827704121</v>
      </c>
      <c r="I23" s="14">
        <v>84.412825401853127</v>
      </c>
      <c r="J23" s="15">
        <f>IFERROR(F23/I23,0)</f>
        <v>76.129402428043832</v>
      </c>
      <c r="K23" s="15">
        <f>IFERROR(H23/I23,0)</f>
        <v>260.86091447450485</v>
      </c>
      <c r="M23" s="13">
        <v>751.58505142525269</v>
      </c>
      <c r="N23" s="13">
        <v>5323.0980118335538</v>
      </c>
      <c r="O23" s="13">
        <v>-172.94935016177632</v>
      </c>
      <c r="P23" s="13">
        <f>SUM(M23:O23)</f>
        <v>5901.73371309703</v>
      </c>
      <c r="Q23" s="13">
        <v>1070.3034101900002</v>
      </c>
      <c r="R23" s="13">
        <f>P23+Q23</f>
        <v>6972.0371232870302</v>
      </c>
      <c r="S23" s="14">
        <v>19.049740504221909</v>
      </c>
      <c r="T23" s="15">
        <f>IFERROR(P23/S23,0)</f>
        <v>309.80651478108354</v>
      </c>
      <c r="U23" s="15">
        <f>IFERROR(R23/S23,0)</f>
        <v>365.99118616559889</v>
      </c>
      <c r="W23" s="13">
        <v>4808.2959471793292</v>
      </c>
      <c r="X23" s="13">
        <v>13825.549554991292</v>
      </c>
      <c r="Y23" s="13">
        <v>-18109.281160161772</v>
      </c>
      <c r="Z23" s="13">
        <f>SUM(W23:Y23)</f>
        <v>524.56434200884905</v>
      </c>
      <c r="AA23" s="13">
        <v>14523.40546240824</v>
      </c>
      <c r="AB23" s="13">
        <f>Z23+AA23</f>
        <v>15047.969804417089</v>
      </c>
      <c r="AC23" s="14">
        <v>65.363084897631211</v>
      </c>
      <c r="AD23" s="15">
        <f>IFERROR(Z23/AC23,0)</f>
        <v>8.0253914396849328</v>
      </c>
      <c r="AE23" s="15">
        <f>IFERROR(AB23/AC23,0)</f>
        <v>230.22123004115485</v>
      </c>
    </row>
    <row r="24" spans="1:31" x14ac:dyDescent="0.25">
      <c r="A24" s="5" t="s">
        <v>132</v>
      </c>
      <c r="B24" s="5" t="s">
        <v>33</v>
      </c>
      <c r="C24" s="13">
        <v>442.17230000000001</v>
      </c>
      <c r="D24" s="13">
        <v>36781.449878470339</v>
      </c>
      <c r="E24" s="13">
        <v>-46241.888579999999</v>
      </c>
      <c r="F24" s="13">
        <f>SUM(C24:E24)</f>
        <v>-9018.2664015296614</v>
      </c>
      <c r="G24" s="13">
        <v>30098.436258360693</v>
      </c>
      <c r="H24" s="13">
        <f>F24+G24</f>
        <v>21080.169856831031</v>
      </c>
      <c r="I24" s="14">
        <v>145.95400366594311</v>
      </c>
      <c r="J24" s="15">
        <f>IFERROR(F24/I24,0)</f>
        <v>-61.788413986713969</v>
      </c>
      <c r="K24" s="15">
        <f>IFERROR(H24/I24,0)</f>
        <v>144.4302268341946</v>
      </c>
      <c r="M24" s="13">
        <v>282.33389999999997</v>
      </c>
      <c r="N24" s="13">
        <v>1498.5169137092146</v>
      </c>
      <c r="O24" s="13">
        <v>0</v>
      </c>
      <c r="P24" s="13">
        <f>SUM(M24:O24)</f>
        <v>1780.8508137092144</v>
      </c>
      <c r="Q24" s="13">
        <v>102.47595747000003</v>
      </c>
      <c r="R24" s="13">
        <f>P24+Q24</f>
        <v>1883.3267711792146</v>
      </c>
      <c r="S24" s="14"/>
      <c r="T24" s="15">
        <f>IFERROR(P24/S24,0)</f>
        <v>0</v>
      </c>
      <c r="U24" s="15">
        <f>IFERROR(R24/S24,0)</f>
        <v>0</v>
      </c>
      <c r="W24" s="13">
        <v>159.8383</v>
      </c>
      <c r="X24" s="13">
        <v>35282.932964761123</v>
      </c>
      <c r="Y24" s="13">
        <v>-46241.888579999999</v>
      </c>
      <c r="Z24" s="13">
        <f>SUM(W24:Y24)</f>
        <v>-10799.117315238873</v>
      </c>
      <c r="AA24" s="13">
        <v>29995.960300890692</v>
      </c>
      <c r="AB24" s="13">
        <f>Z24+AA24</f>
        <v>19196.84298565182</v>
      </c>
      <c r="AC24" s="14">
        <v>140.43131882345131</v>
      </c>
      <c r="AD24" s="15">
        <f>IFERROR(Z24/AC24,0)</f>
        <v>-76.899636104788016</v>
      </c>
      <c r="AE24" s="15">
        <f>IFERROR(AB24/AC24,0)</f>
        <v>136.69915761302417</v>
      </c>
    </row>
    <row r="25" spans="1:31" x14ac:dyDescent="0.25">
      <c r="A25" s="5" t="s">
        <v>131</v>
      </c>
      <c r="B25" s="5" t="s">
        <v>91</v>
      </c>
      <c r="C25" s="13">
        <v>9314.3885830728032</v>
      </c>
      <c r="D25" s="13">
        <v>13799.408899999999</v>
      </c>
      <c r="E25" s="13">
        <v>-6904.1906300000001</v>
      </c>
      <c r="F25" s="13">
        <f>SUM(C25:E25)</f>
        <v>16209.606853072801</v>
      </c>
      <c r="G25" s="13">
        <v>3760.6880520459476</v>
      </c>
      <c r="H25" s="13">
        <f>F25+G25</f>
        <v>19970.29490511875</v>
      </c>
      <c r="I25" s="14">
        <v>40.126534615384614</v>
      </c>
      <c r="J25" s="15">
        <f>IFERROR(F25/I25,0)</f>
        <v>403.96229099878457</v>
      </c>
      <c r="K25" s="15">
        <f>IFERROR(H25/I25,0)</f>
        <v>497.68301939191349</v>
      </c>
      <c r="M25" s="13">
        <v>1131.2737479108034</v>
      </c>
      <c r="N25" s="13">
        <v>4697.4737999999998</v>
      </c>
      <c r="O25" s="13">
        <v>0</v>
      </c>
      <c r="P25" s="13">
        <f>SUM(M25:O25)</f>
        <v>5828.7475479108034</v>
      </c>
      <c r="Q25" s="13">
        <v>974.99559999999997</v>
      </c>
      <c r="R25" s="13">
        <f>P25+Q25</f>
        <v>6803.7431479108036</v>
      </c>
      <c r="S25" s="14"/>
      <c r="T25" s="15">
        <f>IFERROR(P25/S25,0)</f>
        <v>0</v>
      </c>
      <c r="U25" s="15">
        <f>IFERROR(R25/S25,0)</f>
        <v>0</v>
      </c>
      <c r="W25" s="13">
        <v>8183.1148351619995</v>
      </c>
      <c r="X25" s="13">
        <v>9102.0349999999999</v>
      </c>
      <c r="Y25" s="13">
        <v>-6904.1906300000001</v>
      </c>
      <c r="Z25" s="13">
        <f>SUM(W25:Y25)</f>
        <v>10380.959205161998</v>
      </c>
      <c r="AA25" s="13">
        <v>2785.6924520459474</v>
      </c>
      <c r="AB25" s="13">
        <f>Z25+AA25</f>
        <v>13166.651657207945</v>
      </c>
      <c r="AC25" s="14">
        <v>34.846011538461539</v>
      </c>
      <c r="AD25" s="15">
        <f>IFERROR(Z25/AC25,0)</f>
        <v>297.90953818929717</v>
      </c>
      <c r="AE25" s="15">
        <f>IFERROR(AB25/AC25,0)</f>
        <v>377.85247366618006</v>
      </c>
    </row>
    <row r="26" spans="1:31" x14ac:dyDescent="0.25">
      <c r="A26" s="5" t="s">
        <v>130</v>
      </c>
      <c r="B26" s="5" t="s">
        <v>27</v>
      </c>
      <c r="C26" s="13">
        <v>14201.525566105325</v>
      </c>
      <c r="D26" s="13">
        <v>8280.4521496846173</v>
      </c>
      <c r="E26" s="13">
        <v>-5081.9643300000025</v>
      </c>
      <c r="F26" s="13">
        <f>SUM(C26:E26)</f>
        <v>17400.013385789942</v>
      </c>
      <c r="G26" s="13">
        <v>628.65724923999983</v>
      </c>
      <c r="H26" s="13">
        <f>F26+G26</f>
        <v>18028.670635029943</v>
      </c>
      <c r="I26" s="14">
        <v>112.61632702119309</v>
      </c>
      <c r="J26" s="15">
        <f>IFERROR(F26/I26,0)</f>
        <v>154.50702261418508</v>
      </c>
      <c r="K26" s="15">
        <f>IFERROR(H26/I26,0)</f>
        <v>160.08931486139798</v>
      </c>
      <c r="M26" s="13">
        <v>807.08859836979639</v>
      </c>
      <c r="N26" s="13">
        <v>221.86606292951612</v>
      </c>
      <c r="O26" s="13">
        <v>-0.4718</v>
      </c>
      <c r="P26" s="13">
        <f>SUM(M26:O26)</f>
        <v>1028.4828612993124</v>
      </c>
      <c r="Q26" s="13">
        <v>0</v>
      </c>
      <c r="R26" s="13">
        <f>P26+Q26</f>
        <v>1028.4828612993124</v>
      </c>
      <c r="S26" s="14"/>
      <c r="T26" s="15">
        <f>IFERROR(P26/S26,0)</f>
        <v>0</v>
      </c>
      <c r="U26" s="15">
        <f>IFERROR(R26/S26,0)</f>
        <v>0</v>
      </c>
      <c r="W26" s="13">
        <v>13394.43696773553</v>
      </c>
      <c r="X26" s="13">
        <v>8058.5861867551021</v>
      </c>
      <c r="Y26" s="13">
        <v>-5081.4925300000023</v>
      </c>
      <c r="Z26" s="13">
        <f>SUM(W26:Y26)</f>
        <v>16371.530624490628</v>
      </c>
      <c r="AA26" s="13">
        <v>628.65724923999983</v>
      </c>
      <c r="AB26" s="13">
        <f>Z26+AA26</f>
        <v>17000.187873730629</v>
      </c>
      <c r="AC26" s="14">
        <v>110.34293082831039</v>
      </c>
      <c r="AD26" s="15">
        <f>IFERROR(Z26/AC26,0)</f>
        <v>148.36954666324877</v>
      </c>
      <c r="AE26" s="15">
        <f>IFERROR(AB26/AC26,0)</f>
        <v>154.06685091754818</v>
      </c>
    </row>
    <row r="27" spans="1:31" x14ac:dyDescent="0.25">
      <c r="A27" s="5" t="s">
        <v>129</v>
      </c>
      <c r="B27" s="5" t="s">
        <v>42</v>
      </c>
      <c r="C27" s="13">
        <v>12663.073953288553</v>
      </c>
      <c r="D27" s="13">
        <v>12822.806133391354</v>
      </c>
      <c r="E27" s="13">
        <v>-12587.677180499366</v>
      </c>
      <c r="F27" s="13">
        <f>SUM(C27:E27)</f>
        <v>12898.202906180541</v>
      </c>
      <c r="G27" s="13">
        <v>4843.7671181939568</v>
      </c>
      <c r="H27" s="13">
        <f>F27+G27</f>
        <v>17741.970024374496</v>
      </c>
      <c r="I27" s="14">
        <v>50.28097115384616</v>
      </c>
      <c r="J27" s="15">
        <f>IFERROR(F27/I27,0)</f>
        <v>256.52254938981849</v>
      </c>
      <c r="K27" s="15">
        <f>IFERROR(H27/I27,0)</f>
        <v>352.85655024619297</v>
      </c>
      <c r="M27" s="13">
        <v>2074.7151966544334</v>
      </c>
      <c r="N27" s="13">
        <v>5260.4539982979222</v>
      </c>
      <c r="O27" s="13">
        <v>0</v>
      </c>
      <c r="P27" s="13">
        <f>SUM(M27:O27)</f>
        <v>7335.1691949523556</v>
      </c>
      <c r="Q27" s="13">
        <v>856.76479999999992</v>
      </c>
      <c r="R27" s="13">
        <f>P27+Q27</f>
        <v>8191.9339949523555</v>
      </c>
      <c r="S27" s="14">
        <v>13.354580712138889</v>
      </c>
      <c r="T27" s="15">
        <f>IFERROR(P27/S27,0)</f>
        <v>549.26241063374755</v>
      </c>
      <c r="U27" s="15">
        <f>IFERROR(R27/S27,0)</f>
        <v>613.41753601490075</v>
      </c>
      <c r="W27" s="13">
        <v>10588.358756634119</v>
      </c>
      <c r="X27" s="13">
        <v>7562.2522350934332</v>
      </c>
      <c r="Y27" s="13">
        <v>-12587.677180499366</v>
      </c>
      <c r="Z27" s="13">
        <f>SUM(W27:Y27)</f>
        <v>5562.9338112281876</v>
      </c>
      <c r="AA27" s="13">
        <v>3987.0023181939569</v>
      </c>
      <c r="AB27" s="13">
        <f>Z27+AA27</f>
        <v>9549.9361294221453</v>
      </c>
      <c r="AC27" s="14">
        <v>36.926390441707269</v>
      </c>
      <c r="AD27" s="15">
        <f>IFERROR(Z27/AC27,0)</f>
        <v>150.64927128498911</v>
      </c>
      <c r="AE27" s="15">
        <f>IFERROR(AB27/AC27,0)</f>
        <v>258.62089457397315</v>
      </c>
    </row>
    <row r="28" spans="1:31" x14ac:dyDescent="0.25">
      <c r="A28" s="5" t="s">
        <v>131</v>
      </c>
      <c r="B28" s="5" t="s">
        <v>62</v>
      </c>
      <c r="C28" s="13">
        <v>8278.5543726359319</v>
      </c>
      <c r="D28" s="13">
        <v>8343.0708322508799</v>
      </c>
      <c r="E28" s="13">
        <v>-3769.2476300000008</v>
      </c>
      <c r="F28" s="13">
        <f>SUM(C28:E28)</f>
        <v>12852.37757488681</v>
      </c>
      <c r="G28" s="13">
        <v>1348.3233280693903</v>
      </c>
      <c r="H28" s="13">
        <f>F28+G28</f>
        <v>14200.7009029562</v>
      </c>
      <c r="I28" s="14">
        <v>68.040103263900605</v>
      </c>
      <c r="J28" s="15">
        <f>IFERROR(F28/I28,0)</f>
        <v>188.89415151293244</v>
      </c>
      <c r="K28" s="15">
        <f>IFERROR(H28/I28,0)</f>
        <v>208.71074883407078</v>
      </c>
      <c r="M28" s="13">
        <v>6583.9517342059316</v>
      </c>
      <c r="N28" s="13">
        <v>4204.585479795267</v>
      </c>
      <c r="O28" s="13">
        <v>-404.07440000000003</v>
      </c>
      <c r="P28" s="13">
        <f>SUM(M28:O28)</f>
        <v>10384.462814001199</v>
      </c>
      <c r="Q28" s="13">
        <v>654.40803607999999</v>
      </c>
      <c r="R28" s="13">
        <f>P28+Q28</f>
        <v>11038.870850081199</v>
      </c>
      <c r="S28" s="14">
        <v>47.658395906041072</v>
      </c>
      <c r="T28" s="15">
        <f>IFERROR(P28/S28,0)</f>
        <v>217.89367049772835</v>
      </c>
      <c r="U28" s="15">
        <f>IFERROR(R28/S28,0)</f>
        <v>231.62489295368701</v>
      </c>
      <c r="W28" s="13">
        <v>1694.6026384300003</v>
      </c>
      <c r="X28" s="13">
        <v>4138.4854524556131</v>
      </c>
      <c r="Y28" s="13">
        <v>-3365.1732300000003</v>
      </c>
      <c r="Z28" s="13">
        <f>SUM(W28:Y28)</f>
        <v>2467.9148608856131</v>
      </c>
      <c r="AA28" s="13">
        <v>693.9152919893902</v>
      </c>
      <c r="AB28" s="13">
        <f>Z28+AA28</f>
        <v>3161.8301528750035</v>
      </c>
      <c r="AC28" s="14">
        <v>20.381707357859533</v>
      </c>
      <c r="AD28" s="15">
        <f>IFERROR(Z28/AC28,0)</f>
        <v>121.08479518198671</v>
      </c>
      <c r="AE28" s="15">
        <f>IFERROR(AB28/AC28,0)</f>
        <v>155.1307796427441</v>
      </c>
    </row>
    <row r="29" spans="1:31" x14ac:dyDescent="0.25">
      <c r="A29" s="5" t="s">
        <v>129</v>
      </c>
      <c r="B29" s="5" t="s">
        <v>70</v>
      </c>
      <c r="C29" s="13">
        <v>8557.9174266256323</v>
      </c>
      <c r="D29" s="13">
        <v>8385.4896436655617</v>
      </c>
      <c r="E29" s="13">
        <v>-4953.7636999999995</v>
      </c>
      <c r="F29" s="13">
        <f>SUM(C29:E29)</f>
        <v>11989.643370291193</v>
      </c>
      <c r="G29" s="13">
        <v>1330.6425697200002</v>
      </c>
      <c r="H29" s="13">
        <f>F29+G29</f>
        <v>13320.285940011192</v>
      </c>
      <c r="I29" s="14">
        <v>80.817099038461535</v>
      </c>
      <c r="J29" s="15">
        <f>IFERROR(F29/I29,0)</f>
        <v>148.35528016893085</v>
      </c>
      <c r="K29" s="15">
        <f>IFERROR(H29/I29,0)</f>
        <v>164.82014448046391</v>
      </c>
      <c r="M29" s="13">
        <v>3044.7481359759868</v>
      </c>
      <c r="N29" s="13">
        <v>2776.54856565307</v>
      </c>
      <c r="O29" s="13">
        <v>-204.89940000000001</v>
      </c>
      <c r="P29" s="13">
        <f>SUM(M29:O29)</f>
        <v>5616.3973016290565</v>
      </c>
      <c r="Q29" s="13">
        <v>620.71810000000005</v>
      </c>
      <c r="R29" s="13">
        <f>P29+Q29</f>
        <v>6237.1154016290566</v>
      </c>
      <c r="S29" s="14">
        <v>31.140128078825434</v>
      </c>
      <c r="T29" s="15">
        <f>IFERROR(P29/S29,0)</f>
        <v>180.3588375555872</v>
      </c>
      <c r="U29" s="15">
        <f>IFERROR(R29/S29,0)</f>
        <v>200.29189943730998</v>
      </c>
      <c r="W29" s="13">
        <v>5513.1692906496446</v>
      </c>
      <c r="X29" s="13">
        <v>5608.9411780124929</v>
      </c>
      <c r="Y29" s="13">
        <v>-4748.8643000000002</v>
      </c>
      <c r="Z29" s="13">
        <f>SUM(W29:Y29)</f>
        <v>6373.2461686621364</v>
      </c>
      <c r="AA29" s="13">
        <v>709.92446971999993</v>
      </c>
      <c r="AB29" s="13">
        <f>Z29+AA29</f>
        <v>7083.1706383821365</v>
      </c>
      <c r="AC29" s="14">
        <v>49.676970959636108</v>
      </c>
      <c r="AD29" s="15">
        <f>IFERROR(Z29/AC29,0)</f>
        <v>128.29377567808174</v>
      </c>
      <c r="AE29" s="15">
        <f>IFERROR(AB29/AC29,0)</f>
        <v>142.58459204643145</v>
      </c>
    </row>
    <row r="30" spans="1:31" x14ac:dyDescent="0.25">
      <c r="A30" s="5" t="s">
        <v>131</v>
      </c>
      <c r="B30" s="5" t="s">
        <v>90</v>
      </c>
      <c r="C30" s="13">
        <v>4651.814369381711</v>
      </c>
      <c r="D30" s="13">
        <v>10604.244345401754</v>
      </c>
      <c r="E30" s="13">
        <v>-7626.55537</v>
      </c>
      <c r="F30" s="13">
        <f>SUM(C30:E30)</f>
        <v>7629.5033447834649</v>
      </c>
      <c r="G30" s="13">
        <v>5091.7857316</v>
      </c>
      <c r="H30" s="13">
        <f>F30+G30</f>
        <v>12721.289076383466</v>
      </c>
      <c r="I30" s="14">
        <v>43.194181468091088</v>
      </c>
      <c r="J30" s="15">
        <f>IFERROR(F30/I30,0)</f>
        <v>176.63266406424719</v>
      </c>
      <c r="K30" s="15">
        <f>IFERROR(H30/I30,0)</f>
        <v>294.5139517409558</v>
      </c>
      <c r="M30" s="13">
        <v>550.2138570197269</v>
      </c>
      <c r="N30" s="13">
        <v>824.06793221189218</v>
      </c>
      <c r="O30" s="13">
        <v>0</v>
      </c>
      <c r="P30" s="13">
        <f>SUM(M30:O30)</f>
        <v>1374.2817892316191</v>
      </c>
      <c r="Q30" s="13">
        <v>7.6669999999999998</v>
      </c>
      <c r="R30" s="13">
        <f>P30+Q30</f>
        <v>1381.948789231619</v>
      </c>
      <c r="S30" s="14"/>
      <c r="T30" s="15">
        <f>IFERROR(P30/S30,0)</f>
        <v>0</v>
      </c>
      <c r="U30" s="15">
        <f>IFERROR(R30/S30,0)</f>
        <v>0</v>
      </c>
      <c r="W30" s="13">
        <v>4101.6005123619843</v>
      </c>
      <c r="X30" s="13">
        <v>9780.1764131898599</v>
      </c>
      <c r="Y30" s="13">
        <v>-7626.55537</v>
      </c>
      <c r="Z30" s="13">
        <f>SUM(W30:Y30)</f>
        <v>6255.2215555518433</v>
      </c>
      <c r="AA30" s="13">
        <v>5084.1187315999996</v>
      </c>
      <c r="AB30" s="13">
        <f>Z30+AA30</f>
        <v>11339.340287151843</v>
      </c>
      <c r="AC30" s="14">
        <v>39.950636606893163</v>
      </c>
      <c r="AD30" s="15">
        <f>IFERROR(Z30/AC30,0)</f>
        <v>156.5737641956012</v>
      </c>
      <c r="AE30" s="15">
        <f>IFERROR(AB30/AC30,0)</f>
        <v>283.83378214291912</v>
      </c>
    </row>
    <row r="31" spans="1:31" x14ac:dyDescent="0.25">
      <c r="A31" s="5" t="s">
        <v>131</v>
      </c>
      <c r="B31" s="5" t="s">
        <v>110</v>
      </c>
      <c r="C31" s="13">
        <v>4644.5819697928828</v>
      </c>
      <c r="D31" s="13">
        <v>10984.105295264242</v>
      </c>
      <c r="E31" s="13">
        <v>-5938.0079497119641</v>
      </c>
      <c r="F31" s="13">
        <f>SUM(C31:E31)</f>
        <v>9690.6793153451599</v>
      </c>
      <c r="G31" s="13">
        <v>2411.1128838447971</v>
      </c>
      <c r="H31" s="13">
        <f>F31+G31</f>
        <v>12101.792199189957</v>
      </c>
      <c r="I31" s="14">
        <v>37.502808395446984</v>
      </c>
      <c r="J31" s="15">
        <f>IFERROR(F31/I31,0)</f>
        <v>258.39876345158336</v>
      </c>
      <c r="K31" s="15">
        <f>IFERROR(H31/I31,0)</f>
        <v>322.69029219313535</v>
      </c>
      <c r="M31" s="13">
        <v>67.810209999999998</v>
      </c>
      <c r="N31" s="13">
        <v>4436.7395252727329</v>
      </c>
      <c r="O31" s="13">
        <v>-61.004889855981887</v>
      </c>
      <c r="P31" s="13">
        <f>SUM(M31:O31)</f>
        <v>4443.5448454167508</v>
      </c>
      <c r="Q31" s="13">
        <v>554.28579999999999</v>
      </c>
      <c r="R31" s="13">
        <f>P31+Q31</f>
        <v>4997.8306454167505</v>
      </c>
      <c r="S31" s="14">
        <v>10.043191787214761</v>
      </c>
      <c r="T31" s="15">
        <f>IFERROR(P31/S31,0)</f>
        <v>442.44349202546312</v>
      </c>
      <c r="U31" s="15">
        <f>IFERROR(R31/S31,0)</f>
        <v>497.63369567223799</v>
      </c>
      <c r="W31" s="13">
        <v>4576.7717597928822</v>
      </c>
      <c r="X31" s="13">
        <v>6547.3656699915109</v>
      </c>
      <c r="Y31" s="13">
        <v>-5877.0030598559824</v>
      </c>
      <c r="Z31" s="13">
        <f>SUM(W31:Y31)</f>
        <v>5247.1343699284116</v>
      </c>
      <c r="AA31" s="13">
        <v>1856.827083844797</v>
      </c>
      <c r="AB31" s="13">
        <f>Z31+AA31</f>
        <v>7103.9614537732086</v>
      </c>
      <c r="AC31" s="14">
        <v>27.459616608232217</v>
      </c>
      <c r="AD31" s="15">
        <f>IFERROR(Z31/AC31,0)</f>
        <v>191.08549273609867</v>
      </c>
      <c r="AE31" s="15">
        <f>IFERROR(AB31/AC31,0)</f>
        <v>258.70577710992097</v>
      </c>
    </row>
    <row r="32" spans="1:31" x14ac:dyDescent="0.25">
      <c r="A32" s="5" t="s">
        <v>129</v>
      </c>
      <c r="B32" s="5" t="s">
        <v>5</v>
      </c>
      <c r="C32" s="13">
        <v>5848.0594000000001</v>
      </c>
      <c r="D32" s="13">
        <v>5203.5963700000002</v>
      </c>
      <c r="E32" s="13">
        <v>-631.53919999999994</v>
      </c>
      <c r="F32" s="13">
        <f>SUM(C32:E32)</f>
        <v>10420.116570000002</v>
      </c>
      <c r="G32" s="13">
        <v>1050.9255016299999</v>
      </c>
      <c r="H32" s="13">
        <f>F32+G32</f>
        <v>11471.042071630001</v>
      </c>
      <c r="I32" s="14">
        <v>50.94515166154217</v>
      </c>
      <c r="J32" s="15">
        <f>IFERROR(F32/I32,0)</f>
        <v>204.53598095510259</v>
      </c>
      <c r="K32" s="15">
        <f>IFERROR(H32/I32,0)</f>
        <v>225.16454849008412</v>
      </c>
      <c r="M32" s="13">
        <v>5454.5595000000003</v>
      </c>
      <c r="N32" s="13">
        <v>4307.79637</v>
      </c>
      <c r="O32" s="13">
        <v>-393.53919999999999</v>
      </c>
      <c r="P32" s="13">
        <f>SUM(M32:O32)</f>
        <v>9368.8166700000002</v>
      </c>
      <c r="Q32" s="13">
        <v>1050.40250163</v>
      </c>
      <c r="R32" s="13">
        <f>P32+Q32</f>
        <v>10419.21917163</v>
      </c>
      <c r="S32" s="14">
        <v>48.978951661542169</v>
      </c>
      <c r="T32" s="15">
        <f>IFERROR(P32/S32,0)</f>
        <v>191.28250712144805</v>
      </c>
      <c r="U32" s="15">
        <f>IFERROR(R32/S32,0)</f>
        <v>212.72850516747744</v>
      </c>
      <c r="W32" s="13">
        <v>393.49990000000003</v>
      </c>
      <c r="X32" s="13">
        <v>895.8</v>
      </c>
      <c r="Y32" s="13">
        <v>-238</v>
      </c>
      <c r="Z32" s="13">
        <f>SUM(W32:Y32)</f>
        <v>1051.2999</v>
      </c>
      <c r="AA32" s="13">
        <v>0.52300000000000002</v>
      </c>
      <c r="AB32" s="13">
        <f>Z32+AA32</f>
        <v>1051.8228999999999</v>
      </c>
      <c r="AC32" s="14"/>
      <c r="AD32" s="15">
        <f>IFERROR(Z32/AC32,0)</f>
        <v>0</v>
      </c>
      <c r="AE32" s="15">
        <f>IFERROR(AB32/AC32,0)</f>
        <v>0</v>
      </c>
    </row>
    <row r="33" spans="1:31" x14ac:dyDescent="0.25">
      <c r="A33" s="5" t="s">
        <v>131</v>
      </c>
      <c r="B33" s="5" t="s">
        <v>2</v>
      </c>
      <c r="C33" s="13">
        <v>13876.0828</v>
      </c>
      <c r="D33" s="13">
        <v>5221.9087266622082</v>
      </c>
      <c r="E33" s="13">
        <v>-9992.9202999999998</v>
      </c>
      <c r="F33" s="13">
        <f>SUM(C33:E33)</f>
        <v>9105.0712266622086</v>
      </c>
      <c r="G33" s="13">
        <v>2077.6999999999998</v>
      </c>
      <c r="H33" s="13">
        <f>F33+G33</f>
        <v>11182.771226662207</v>
      </c>
      <c r="I33" s="14">
        <v>55.168600000000005</v>
      </c>
      <c r="J33" s="15">
        <f>IFERROR(F33/I33,0)</f>
        <v>165.04082443024126</v>
      </c>
      <c r="K33" s="15">
        <f>IFERROR(H33/I33,0)</f>
        <v>202.70174024104665</v>
      </c>
      <c r="M33" s="13">
        <v>1290.3733</v>
      </c>
      <c r="N33" s="13">
        <v>1950.9608165832774</v>
      </c>
      <c r="O33" s="13">
        <v>-485.32029999999997</v>
      </c>
      <c r="P33" s="13">
        <f>SUM(M33:O33)</f>
        <v>2756.0138165832773</v>
      </c>
      <c r="Q33" s="13">
        <v>0</v>
      </c>
      <c r="R33" s="13">
        <f>P33+Q33</f>
        <v>2756.0138165832773</v>
      </c>
      <c r="S33" s="14"/>
      <c r="T33" s="15">
        <f>IFERROR(P33/S33,0)</f>
        <v>0</v>
      </c>
      <c r="U33" s="15">
        <f>IFERROR(R33/S33,0)</f>
        <v>0</v>
      </c>
      <c r="W33" s="13">
        <v>12585.709500000001</v>
      </c>
      <c r="X33" s="13">
        <v>3270.9479100789313</v>
      </c>
      <c r="Y33" s="13">
        <v>-9507.6</v>
      </c>
      <c r="Z33" s="13">
        <f>SUM(W33:Y33)</f>
        <v>6349.0574100789327</v>
      </c>
      <c r="AA33" s="13">
        <v>2077.6999999999998</v>
      </c>
      <c r="AB33" s="13">
        <f>Z33+AA33</f>
        <v>8426.7574100789316</v>
      </c>
      <c r="AC33" s="14">
        <v>45.557500000000005</v>
      </c>
      <c r="AD33" s="15">
        <f>IFERROR(Z33/AC33,0)</f>
        <v>139.36360445763995</v>
      </c>
      <c r="AE33" s="15">
        <f>IFERROR(AB33/AC33,0)</f>
        <v>184.96970663620547</v>
      </c>
    </row>
    <row r="34" spans="1:31" x14ac:dyDescent="0.25">
      <c r="A34" s="5" t="s">
        <v>129</v>
      </c>
      <c r="B34" s="5" t="s">
        <v>79</v>
      </c>
      <c r="C34" s="13">
        <v>4008.3162906012158</v>
      </c>
      <c r="D34" s="13">
        <v>7900.2823918698405</v>
      </c>
      <c r="E34" s="13">
        <v>-1573.27718</v>
      </c>
      <c r="F34" s="13">
        <f>SUM(C34:E34)</f>
        <v>10335.321502471055</v>
      </c>
      <c r="G34" s="13">
        <v>183.392</v>
      </c>
      <c r="H34" s="13">
        <f>F34+G34</f>
        <v>10518.713502471055</v>
      </c>
      <c r="I34" s="14">
        <v>37.025096809824319</v>
      </c>
      <c r="J34" s="15">
        <f>IFERROR(F34/I34,0)</f>
        <v>279.14367261637136</v>
      </c>
      <c r="K34" s="15">
        <f>IFERROR(H34/I34,0)</f>
        <v>284.09685345319605</v>
      </c>
      <c r="M34" s="13">
        <v>255.98881290624547</v>
      </c>
      <c r="N34" s="13">
        <v>877.71384397922782</v>
      </c>
      <c r="O34" s="13">
        <v>-0.68140000000000001</v>
      </c>
      <c r="P34" s="13">
        <f>SUM(M34:O34)</f>
        <v>1133.0212568854733</v>
      </c>
      <c r="Q34" s="13">
        <v>0</v>
      </c>
      <c r="R34" s="13">
        <f>P34+Q34</f>
        <v>1133.0212568854733</v>
      </c>
      <c r="S34" s="14"/>
      <c r="T34" s="15">
        <f>IFERROR(P34/S34,0)</f>
        <v>0</v>
      </c>
      <c r="U34" s="15">
        <f>IFERROR(R34/S34,0)</f>
        <v>0</v>
      </c>
      <c r="W34" s="13">
        <v>3752.3274776949702</v>
      </c>
      <c r="X34" s="13">
        <v>7022.5684478906123</v>
      </c>
      <c r="Y34" s="13">
        <v>-1572.5957800000001</v>
      </c>
      <c r="Z34" s="13">
        <f>SUM(W34:Y34)</f>
        <v>9202.3001455855829</v>
      </c>
      <c r="AA34" s="13">
        <v>183.392</v>
      </c>
      <c r="AB34" s="13">
        <f>Z34+AA34</f>
        <v>9385.6921455855827</v>
      </c>
      <c r="AC34" s="14">
        <v>33.345405613617373</v>
      </c>
      <c r="AD34" s="15">
        <f>IFERROR(Z34/AC34,0)</f>
        <v>275.96905709335891</v>
      </c>
      <c r="AE34" s="15">
        <f>IFERROR(AB34/AC34,0)</f>
        <v>281.46882525107799</v>
      </c>
    </row>
    <row r="35" spans="1:31" x14ac:dyDescent="0.25">
      <c r="A35" s="5" t="s">
        <v>129</v>
      </c>
      <c r="B35" s="5" t="s">
        <v>82</v>
      </c>
      <c r="C35" s="13">
        <v>2265.1966171905128</v>
      </c>
      <c r="D35" s="13">
        <v>10855.118997535666</v>
      </c>
      <c r="E35" s="13">
        <v>-5870.0231890588157</v>
      </c>
      <c r="F35" s="13">
        <f>SUM(C35:E35)</f>
        <v>7250.2924256673641</v>
      </c>
      <c r="G35" s="13">
        <v>2224.6156063045819</v>
      </c>
      <c r="H35" s="13">
        <f>F35+G35</f>
        <v>9474.9080319719469</v>
      </c>
      <c r="I35" s="14">
        <v>20.912452611964504</v>
      </c>
      <c r="J35" s="15">
        <f>IFERROR(F35/I35,0)</f>
        <v>346.69737501374192</v>
      </c>
      <c r="K35" s="15">
        <f>IFERROR(H35/I35,0)</f>
        <v>453.07493137132707</v>
      </c>
      <c r="M35" s="13">
        <v>669.2585978275132</v>
      </c>
      <c r="N35" s="13">
        <v>2785.3666332684811</v>
      </c>
      <c r="O35" s="13">
        <v>0</v>
      </c>
      <c r="P35" s="13">
        <f>SUM(M35:O35)</f>
        <v>3454.6252310959944</v>
      </c>
      <c r="Q35" s="13">
        <v>596.69299999999998</v>
      </c>
      <c r="R35" s="13">
        <f>P35+Q35</f>
        <v>4051.3182310959946</v>
      </c>
      <c r="S35" s="14"/>
      <c r="T35" s="15">
        <f>IFERROR(P35/S35,0)</f>
        <v>0</v>
      </c>
      <c r="U35" s="15">
        <f>IFERROR(R35/S35,0)</f>
        <v>0</v>
      </c>
      <c r="W35" s="13">
        <v>1595.9380193630004</v>
      </c>
      <c r="X35" s="13">
        <v>8069.7524642671842</v>
      </c>
      <c r="Y35" s="13">
        <v>-5870.0231890588157</v>
      </c>
      <c r="Z35" s="13">
        <f>SUM(W35:Y35)</f>
        <v>3795.6672945713681</v>
      </c>
      <c r="AA35" s="13">
        <v>1627.9226063045817</v>
      </c>
      <c r="AB35" s="13">
        <f>Z35+AA35</f>
        <v>5423.5899008759498</v>
      </c>
      <c r="AC35" s="14">
        <v>15.889859756097563</v>
      </c>
      <c r="AD35" s="15">
        <f>IFERROR(Z35/AC35,0)</f>
        <v>238.87355538898458</v>
      </c>
      <c r="AE35" s="15">
        <f>IFERROR(AB35/AC35,0)</f>
        <v>341.32396283703548</v>
      </c>
    </row>
    <row r="36" spans="1:31" x14ac:dyDescent="0.25">
      <c r="A36" s="5" t="s">
        <v>131</v>
      </c>
      <c r="B36" s="5" t="s">
        <v>111</v>
      </c>
      <c r="C36" s="13">
        <v>1342.1477879999998</v>
      </c>
      <c r="D36" s="13">
        <v>9857.2103427640432</v>
      </c>
      <c r="E36" s="13">
        <v>-6271.3398864295714</v>
      </c>
      <c r="F36" s="13">
        <f>SUM(C36:E36)</f>
        <v>4928.018244334472</v>
      </c>
      <c r="G36" s="13">
        <v>4481.1580791383612</v>
      </c>
      <c r="H36" s="13">
        <f>F36+G36</f>
        <v>9409.1763234728332</v>
      </c>
      <c r="I36" s="14">
        <v>24.44197217176821</v>
      </c>
      <c r="J36" s="15">
        <f>IFERROR(F36/I36,0)</f>
        <v>201.62113800401906</v>
      </c>
      <c r="K36" s="15">
        <f>IFERROR(H36/I36,0)</f>
        <v>384.95978382386579</v>
      </c>
      <c r="M36" s="13">
        <v>271.56872199999998</v>
      </c>
      <c r="N36" s="13">
        <v>2884.14284</v>
      </c>
      <c r="O36" s="13">
        <v>-193.80247232117753</v>
      </c>
      <c r="P36" s="13">
        <f>SUM(M36:O36)</f>
        <v>2961.9090896788225</v>
      </c>
      <c r="Q36" s="13">
        <v>234.5147</v>
      </c>
      <c r="R36" s="13">
        <f>P36+Q36</f>
        <v>3196.4237896788227</v>
      </c>
      <c r="S36" s="14"/>
      <c r="T36" s="15">
        <f>IFERROR(P36/S36,0)</f>
        <v>0</v>
      </c>
      <c r="U36" s="15">
        <f>IFERROR(R36/S36,0)</f>
        <v>0</v>
      </c>
      <c r="W36" s="13">
        <v>1070.5790659999998</v>
      </c>
      <c r="X36" s="13">
        <v>6973.0675027640427</v>
      </c>
      <c r="Y36" s="13">
        <v>-6077.5374141083939</v>
      </c>
      <c r="Z36" s="13">
        <f>SUM(W36:Y36)</f>
        <v>1966.109154655649</v>
      </c>
      <c r="AA36" s="13">
        <v>4246.6433791383615</v>
      </c>
      <c r="AB36" s="13">
        <f>Z36+AA36</f>
        <v>6212.7525337940106</v>
      </c>
      <c r="AC36" s="14">
        <v>19.47293371022975</v>
      </c>
      <c r="AD36" s="15">
        <f>IFERROR(Z36/AC36,0)</f>
        <v>100.9662531549003</v>
      </c>
      <c r="AE36" s="15">
        <f>IFERROR(AB36/AC36,0)</f>
        <v>319.0455339829075</v>
      </c>
    </row>
    <row r="37" spans="1:31" x14ac:dyDescent="0.25">
      <c r="A37" s="5" t="s">
        <v>129</v>
      </c>
      <c r="B37" s="5" t="s">
        <v>32</v>
      </c>
      <c r="C37" s="13">
        <v>2275.380567150693</v>
      </c>
      <c r="D37" s="13">
        <v>7809.6329908739017</v>
      </c>
      <c r="E37" s="13">
        <v>-2616.0301402495047</v>
      </c>
      <c r="F37" s="13">
        <f>SUM(C37:E37)</f>
        <v>7468.9834177750909</v>
      </c>
      <c r="G37" s="13">
        <v>1938.9258537038681</v>
      </c>
      <c r="H37" s="13">
        <f>F37+G37</f>
        <v>9407.9092714789585</v>
      </c>
      <c r="I37" s="14">
        <v>41.966224059854454</v>
      </c>
      <c r="J37" s="15">
        <f>IFERROR(F37/I37,0)</f>
        <v>177.97606492121929</v>
      </c>
      <c r="K37" s="15">
        <f>IFERROR(H37/I37,0)</f>
        <v>224.17812138783083</v>
      </c>
      <c r="M37" s="13">
        <v>1142.7583982576866</v>
      </c>
      <c r="N37" s="13">
        <v>4895.4391316993133</v>
      </c>
      <c r="O37" s="13">
        <v>-0.2271</v>
      </c>
      <c r="P37" s="13">
        <f>SUM(M37:O37)</f>
        <v>6037.9704299570003</v>
      </c>
      <c r="Q37" s="13">
        <v>997.8186172799999</v>
      </c>
      <c r="R37" s="13">
        <f>P37+Q37</f>
        <v>7035.789047237</v>
      </c>
      <c r="S37" s="14">
        <v>22.283977786121017</v>
      </c>
      <c r="T37" s="15">
        <f>IFERROR(P37/S37,0)</f>
        <v>270.95568340216124</v>
      </c>
      <c r="U37" s="15">
        <f>IFERROR(R37/S37,0)</f>
        <v>315.73308476456361</v>
      </c>
      <c r="W37" s="13">
        <v>1132.6221688930061</v>
      </c>
      <c r="X37" s="13">
        <v>2914.1938591745893</v>
      </c>
      <c r="Y37" s="13">
        <v>-2615.8030402495051</v>
      </c>
      <c r="Z37" s="13">
        <f>SUM(W37:Y37)</f>
        <v>1431.0129878180906</v>
      </c>
      <c r="AA37" s="13">
        <v>941.10723642386813</v>
      </c>
      <c r="AB37" s="13">
        <f>Z37+AA37</f>
        <v>2372.1202242419586</v>
      </c>
      <c r="AC37" s="14">
        <v>19.682246273733444</v>
      </c>
      <c r="AD37" s="15">
        <f>IFERROR(Z37/AC37,0)</f>
        <v>72.7057759524034</v>
      </c>
      <c r="AE37" s="15">
        <f>IFERROR(AB37/AC37,0)</f>
        <v>120.52080800389258</v>
      </c>
    </row>
    <row r="38" spans="1:31" x14ac:dyDescent="0.25">
      <c r="A38" s="5" t="s">
        <v>131</v>
      </c>
      <c r="B38" s="5" t="s">
        <v>60</v>
      </c>
      <c r="C38" s="13">
        <v>234.47830999999999</v>
      </c>
      <c r="D38" s="13">
        <v>12026.220928586747</v>
      </c>
      <c r="E38" s="13">
        <v>-5997.4588000000012</v>
      </c>
      <c r="F38" s="13">
        <f>SUM(C38:E38)</f>
        <v>6263.2404385867458</v>
      </c>
      <c r="G38" s="13">
        <v>2969.8507</v>
      </c>
      <c r="H38" s="13">
        <f>F38+G38</f>
        <v>9233.0911385867457</v>
      </c>
      <c r="I38" s="14">
        <v>25.30722307692308</v>
      </c>
      <c r="J38" s="15">
        <f>IFERROR(F38/I38,0)</f>
        <v>247.48825343457031</v>
      </c>
      <c r="K38" s="15">
        <f>IFERROR(H38/I38,0)</f>
        <v>364.84015296826988</v>
      </c>
      <c r="M38" s="13">
        <v>234.06281000000001</v>
      </c>
      <c r="N38" s="13">
        <v>1844.3183137320193</v>
      </c>
      <c r="O38" s="13">
        <v>-0.3392</v>
      </c>
      <c r="P38" s="13">
        <f>SUM(M38:O38)</f>
        <v>2078.0419237320193</v>
      </c>
      <c r="Q38" s="13">
        <v>272.80779999999999</v>
      </c>
      <c r="R38" s="13">
        <f>P38+Q38</f>
        <v>2350.8497237320194</v>
      </c>
      <c r="S38" s="14"/>
      <c r="T38" s="15">
        <f>IFERROR(P38/S38,0)</f>
        <v>0</v>
      </c>
      <c r="U38" s="15">
        <f>IFERROR(R38/S38,0)</f>
        <v>0</v>
      </c>
      <c r="W38" s="13">
        <v>0.41550000000000004</v>
      </c>
      <c r="X38" s="13">
        <v>10181.902614854729</v>
      </c>
      <c r="Y38" s="13">
        <v>-5997.1196000000009</v>
      </c>
      <c r="Z38" s="13">
        <f>SUM(W38:Y38)</f>
        <v>4185.1985148547274</v>
      </c>
      <c r="AA38" s="13">
        <v>2697.0428999999999</v>
      </c>
      <c r="AB38" s="13">
        <f>Z38+AA38</f>
        <v>6882.2414148547268</v>
      </c>
      <c r="AC38" s="14">
        <v>22.736981521272025</v>
      </c>
      <c r="AD38" s="15">
        <f>IFERROR(Z38/AC38,0)</f>
        <v>184.07010231059843</v>
      </c>
      <c r="AE38" s="15">
        <f>IFERROR(AB38/AC38,0)</f>
        <v>302.68931733158655</v>
      </c>
    </row>
    <row r="39" spans="1:31" x14ac:dyDescent="0.25">
      <c r="A39" s="5" t="s">
        <v>130</v>
      </c>
      <c r="B39" s="5" t="s">
        <v>65</v>
      </c>
      <c r="C39" s="13">
        <v>0</v>
      </c>
      <c r="D39" s="13">
        <v>9661.5752588735104</v>
      </c>
      <c r="E39" s="13">
        <v>-1756.3655999999999</v>
      </c>
      <c r="F39" s="13">
        <f>SUM(C39:E39)</f>
        <v>7905.2096588735103</v>
      </c>
      <c r="G39" s="13">
        <v>1323.1022204800001</v>
      </c>
      <c r="H39" s="13">
        <f>F39+G39</f>
        <v>9228.3118793535104</v>
      </c>
      <c r="I39" s="14">
        <v>34.84612033247268</v>
      </c>
      <c r="J39" s="15">
        <f>IFERROR(F39/I39,0)</f>
        <v>226.86053952200643</v>
      </c>
      <c r="K39" s="15">
        <f>IFERROR(H39/I39,0)</f>
        <v>264.83039693672174</v>
      </c>
      <c r="M39" s="13">
        <v>0</v>
      </c>
      <c r="N39" s="13">
        <v>5800.6186200000011</v>
      </c>
      <c r="O39" s="13">
        <v>-126.99</v>
      </c>
      <c r="P39" s="13">
        <f>SUM(M39:O39)</f>
        <v>5673.6286200000013</v>
      </c>
      <c r="Q39" s="13">
        <v>899.33542048000004</v>
      </c>
      <c r="R39" s="13">
        <f>P39+Q39</f>
        <v>6572.9640404800011</v>
      </c>
      <c r="S39" s="14">
        <v>21.092320332472674</v>
      </c>
      <c r="T39" s="15">
        <f>IFERROR(P39/S39,0)</f>
        <v>268.99025477368502</v>
      </c>
      <c r="U39" s="15">
        <f>IFERROR(R39/S39,0)</f>
        <v>311.62830532023526</v>
      </c>
      <c r="W39" s="13">
        <v>0</v>
      </c>
      <c r="X39" s="13">
        <v>3860.9567388735099</v>
      </c>
      <c r="Y39" s="13">
        <v>-1629.3755999999998</v>
      </c>
      <c r="Z39" s="13">
        <f>SUM(W39:Y39)</f>
        <v>2231.5811388735101</v>
      </c>
      <c r="AA39" s="13">
        <v>423.76679999999999</v>
      </c>
      <c r="AB39" s="13">
        <f>Z39+AA39</f>
        <v>2655.34793887351</v>
      </c>
      <c r="AC39" s="14">
        <v>13.753699999999998</v>
      </c>
      <c r="AD39" s="15">
        <f>IFERROR(Z39/AC39,0)</f>
        <v>162.25314925245647</v>
      </c>
      <c r="AE39" s="15">
        <f>IFERROR(AB39/AC39,0)</f>
        <v>193.06426189850805</v>
      </c>
    </row>
    <row r="40" spans="1:31" x14ac:dyDescent="0.25">
      <c r="A40" s="5" t="s">
        <v>129</v>
      </c>
      <c r="B40" s="5" t="s">
        <v>6</v>
      </c>
      <c r="C40" s="13">
        <v>7802.3905694361001</v>
      </c>
      <c r="D40" s="13">
        <v>10227.805557779297</v>
      </c>
      <c r="E40" s="13">
        <v>-14935.911485999999</v>
      </c>
      <c r="F40" s="13">
        <f>SUM(C40:E40)</f>
        <v>3094.2846412153976</v>
      </c>
      <c r="G40" s="13">
        <v>5978.5307102287843</v>
      </c>
      <c r="H40" s="13">
        <f>F40+G40</f>
        <v>9072.8153514441819</v>
      </c>
      <c r="I40" s="14">
        <v>36.840813523882979</v>
      </c>
      <c r="J40" s="15">
        <f>IFERROR(F40/I40,0)</f>
        <v>83.990670814298127</v>
      </c>
      <c r="K40" s="15">
        <f>IFERROR(H40/I40,0)</f>
        <v>246.27076558888967</v>
      </c>
      <c r="M40" s="13">
        <v>1404.3084504401013</v>
      </c>
      <c r="N40" s="13">
        <v>735.41018210150878</v>
      </c>
      <c r="O40" s="13">
        <v>0</v>
      </c>
      <c r="P40" s="13">
        <f>SUM(M40:O40)</f>
        <v>2139.7186325416101</v>
      </c>
      <c r="Q40" s="13">
        <v>0</v>
      </c>
      <c r="R40" s="13">
        <f>P40+Q40</f>
        <v>2139.7186325416101</v>
      </c>
      <c r="S40" s="14"/>
      <c r="T40" s="15">
        <f>IFERROR(P40/S40,0)</f>
        <v>0</v>
      </c>
      <c r="U40" s="15">
        <f>IFERROR(R40/S40,0)</f>
        <v>0</v>
      </c>
      <c r="W40" s="13">
        <v>6398.0821189959997</v>
      </c>
      <c r="X40" s="13">
        <v>9492.395275677789</v>
      </c>
      <c r="Y40" s="13">
        <v>-14935.911485999999</v>
      </c>
      <c r="Z40" s="13">
        <f>SUM(W40:Y40)</f>
        <v>954.56590867378873</v>
      </c>
      <c r="AA40" s="13">
        <v>5978.5307102287843</v>
      </c>
      <c r="AB40" s="13">
        <f>Z40+AA40</f>
        <v>6933.096618902573</v>
      </c>
      <c r="AC40" s="14">
        <v>33.930536130426226</v>
      </c>
      <c r="AD40" s="15">
        <f>IFERROR(Z40/AC40,0)</f>
        <v>28.132945055878718</v>
      </c>
      <c r="AE40" s="15">
        <f>IFERROR(AB40/AC40,0)</f>
        <v>204.33206808911928</v>
      </c>
    </row>
    <row r="41" spans="1:31" x14ac:dyDescent="0.25">
      <c r="A41" s="5" t="s">
        <v>131</v>
      </c>
      <c r="B41" s="5" t="s">
        <v>57</v>
      </c>
      <c r="C41" s="13">
        <v>2439.3446529750722</v>
      </c>
      <c r="D41" s="13">
        <v>6700.2222317742635</v>
      </c>
      <c r="E41" s="13">
        <v>-3035.027869999999</v>
      </c>
      <c r="F41" s="13">
        <f>SUM(C41:E41)</f>
        <v>6104.5390147493372</v>
      </c>
      <c r="G41" s="13">
        <v>2643.115263925707</v>
      </c>
      <c r="H41" s="13">
        <f>F41+G41</f>
        <v>8747.6542786750433</v>
      </c>
      <c r="I41" s="14">
        <v>22.67713461538461</v>
      </c>
      <c r="J41" s="15">
        <f>IFERROR(F41/I41,0)</f>
        <v>269.1935783900978</v>
      </c>
      <c r="K41" s="15">
        <f>IFERROR(H41/I41,0)</f>
        <v>385.74777753184321</v>
      </c>
      <c r="M41" s="13">
        <v>371.00732960642307</v>
      </c>
      <c r="N41" s="13">
        <v>1861.4960533409642</v>
      </c>
      <c r="O41" s="13">
        <v>0</v>
      </c>
      <c r="P41" s="13">
        <f>SUM(M41:O41)</f>
        <v>2232.5033829473873</v>
      </c>
      <c r="Q41" s="13">
        <v>0</v>
      </c>
      <c r="R41" s="13">
        <f>P41+Q41</f>
        <v>2232.5033829473873</v>
      </c>
      <c r="S41" s="14"/>
      <c r="T41" s="15">
        <f>IFERROR(P41/S41,0)</f>
        <v>0</v>
      </c>
      <c r="U41" s="15">
        <f>IFERROR(R41/S41,0)</f>
        <v>0</v>
      </c>
      <c r="W41" s="13">
        <v>2068.3373233686498</v>
      </c>
      <c r="X41" s="13">
        <v>4838.7262784332988</v>
      </c>
      <c r="Y41" s="13">
        <v>-3035.027869999999</v>
      </c>
      <c r="Z41" s="13">
        <f>SUM(W41:Y41)</f>
        <v>3872.0357318019496</v>
      </c>
      <c r="AA41" s="13">
        <v>2643.115263925707</v>
      </c>
      <c r="AB41" s="13">
        <f>Z41+AA41</f>
        <v>6515.1509957276567</v>
      </c>
      <c r="AC41" s="14">
        <v>18.860344510551837</v>
      </c>
      <c r="AD41" s="15">
        <f>IFERROR(Z41/AC41,0)</f>
        <v>205.30037134982626</v>
      </c>
      <c r="AE41" s="15">
        <f>IFERROR(AB41/AC41,0)</f>
        <v>345.44178087959165</v>
      </c>
    </row>
    <row r="42" spans="1:31" x14ac:dyDescent="0.25">
      <c r="A42" s="5" t="s">
        <v>129</v>
      </c>
      <c r="B42" s="5" t="s">
        <v>40</v>
      </c>
      <c r="C42" s="13">
        <v>2148.5113319617112</v>
      </c>
      <c r="D42" s="13">
        <v>6714.4699646083018</v>
      </c>
      <c r="E42" s="13">
        <v>-3328.2294689526052</v>
      </c>
      <c r="F42" s="13">
        <f>SUM(C42:E42)</f>
        <v>5534.7518276174078</v>
      </c>
      <c r="G42" s="13">
        <v>2859.1183237133946</v>
      </c>
      <c r="H42" s="13">
        <f>F42+G42</f>
        <v>8393.8701513308024</v>
      </c>
      <c r="I42" s="14">
        <v>18.769432692307692</v>
      </c>
      <c r="J42" s="15">
        <f>IFERROR(F42/I42,0)</f>
        <v>294.8811462951528</v>
      </c>
      <c r="K42" s="15">
        <f>IFERROR(H42/I42,0)</f>
        <v>447.209582139948</v>
      </c>
      <c r="M42" s="13">
        <v>168.15986183539951</v>
      </c>
      <c r="N42" s="13">
        <v>1739.165614005997</v>
      </c>
      <c r="O42" s="13">
        <v>0</v>
      </c>
      <c r="P42" s="13">
        <f>SUM(M42:O42)</f>
        <v>1907.3254758413964</v>
      </c>
      <c r="Q42" s="13">
        <v>143.72489999999999</v>
      </c>
      <c r="R42" s="13">
        <f>P42+Q42</f>
        <v>2051.0503758413965</v>
      </c>
      <c r="S42" s="14"/>
      <c r="T42" s="15">
        <f>IFERROR(P42/S42,0)</f>
        <v>0</v>
      </c>
      <c r="U42" s="15">
        <f>IFERROR(R42/S42,0)</f>
        <v>0</v>
      </c>
      <c r="W42" s="13">
        <v>1980.3514701263118</v>
      </c>
      <c r="X42" s="13">
        <v>4975.3043506023041</v>
      </c>
      <c r="Y42" s="13">
        <v>-3328.2294689526052</v>
      </c>
      <c r="Z42" s="13">
        <f>SUM(W42:Y42)</f>
        <v>3627.426351776011</v>
      </c>
      <c r="AA42" s="13">
        <v>2715.3934237133949</v>
      </c>
      <c r="AB42" s="13">
        <f>Z42+AA42</f>
        <v>6342.8197754894063</v>
      </c>
      <c r="AC42" s="14">
        <v>15.824593459672871</v>
      </c>
      <c r="AD42" s="15">
        <f>IFERROR(Z42/AC42,0)</f>
        <v>229.22714324510665</v>
      </c>
      <c r="AE42" s="15">
        <f>IFERROR(AB42/AC42,0)</f>
        <v>400.82039337398095</v>
      </c>
    </row>
    <row r="43" spans="1:31" x14ac:dyDescent="0.25">
      <c r="A43" s="5" t="s">
        <v>129</v>
      </c>
      <c r="B43" s="5" t="s">
        <v>14</v>
      </c>
      <c r="C43" s="13">
        <v>3802.8250000531439</v>
      </c>
      <c r="D43" s="13">
        <v>8276.7762712626682</v>
      </c>
      <c r="E43" s="13">
        <v>-13796.413582621153</v>
      </c>
      <c r="F43" s="13">
        <f>SUM(C43:E43)</f>
        <v>-1716.8123113053407</v>
      </c>
      <c r="G43" s="13">
        <v>9969.077085968147</v>
      </c>
      <c r="H43" s="13">
        <f>F43+G43</f>
        <v>8252.2647746628063</v>
      </c>
      <c r="I43" s="14">
        <v>53.876470093984011</v>
      </c>
      <c r="J43" s="15">
        <f>IFERROR(F43/I43,0)</f>
        <v>-31.865716300835466</v>
      </c>
      <c r="K43" s="15">
        <f>IFERROR(H43/I43,0)</f>
        <v>153.17010858854087</v>
      </c>
      <c r="M43" s="13">
        <v>1078.8272569421647</v>
      </c>
      <c r="N43" s="13">
        <v>675.44546059301297</v>
      </c>
      <c r="O43" s="13">
        <v>-339.55313846632788</v>
      </c>
      <c r="P43" s="13">
        <f>SUM(M43:O43)</f>
        <v>1414.7195790688497</v>
      </c>
      <c r="Q43" s="13">
        <v>0</v>
      </c>
      <c r="R43" s="13">
        <f>P43+Q43</f>
        <v>1414.7195790688497</v>
      </c>
      <c r="S43" s="14"/>
      <c r="T43" s="15">
        <f>IFERROR(P43/S43,0)</f>
        <v>0</v>
      </c>
      <c r="U43" s="15">
        <f>IFERROR(R43/S43,0)</f>
        <v>0</v>
      </c>
      <c r="W43" s="13">
        <v>2723.9978431109794</v>
      </c>
      <c r="X43" s="13">
        <v>7601.3309106696543</v>
      </c>
      <c r="Y43" s="13">
        <v>-13456.860444154823</v>
      </c>
      <c r="Z43" s="13">
        <f>SUM(W43:Y43)</f>
        <v>-3131.5316903741896</v>
      </c>
      <c r="AA43" s="13">
        <v>9969.077085968147</v>
      </c>
      <c r="AB43" s="13">
        <f>Z43+AA43</f>
        <v>6837.5453955939574</v>
      </c>
      <c r="AC43" s="14">
        <v>45.557189339600043</v>
      </c>
      <c r="AD43" s="15">
        <f>IFERROR(Z43/AC43,0)</f>
        <v>-68.738474338936953</v>
      </c>
      <c r="AE43" s="15">
        <f>IFERROR(AB43/AC43,0)</f>
        <v>150.08707724755317</v>
      </c>
    </row>
    <row r="44" spans="1:31" x14ac:dyDescent="0.25">
      <c r="A44" s="5" t="s">
        <v>131</v>
      </c>
      <c r="B44" s="5" t="s">
        <v>102</v>
      </c>
      <c r="C44" s="13">
        <v>2125.4923349681467</v>
      </c>
      <c r="D44" s="13">
        <v>8895.0373284423076</v>
      </c>
      <c r="E44" s="13">
        <v>-4283.7426400000004</v>
      </c>
      <c r="F44" s="13">
        <f>SUM(C44:E44)</f>
        <v>6736.7870234104539</v>
      </c>
      <c r="G44" s="13">
        <v>1466.6063271933199</v>
      </c>
      <c r="H44" s="13">
        <f>F44+G44</f>
        <v>8203.3933506037738</v>
      </c>
      <c r="I44" s="14">
        <v>15.905784615384617</v>
      </c>
      <c r="J44" s="15">
        <f>IFERROR(F44/I44,0)</f>
        <v>423.5432068465459</v>
      </c>
      <c r="K44" s="15">
        <f>IFERROR(H44/I44,0)</f>
        <v>515.74905287408285</v>
      </c>
      <c r="M44" s="13">
        <v>151.15657079214645</v>
      </c>
      <c r="N44" s="13">
        <v>2257.7440692317477</v>
      </c>
      <c r="O44" s="13">
        <v>-2.5764</v>
      </c>
      <c r="P44" s="13">
        <f>SUM(M44:O44)</f>
        <v>2406.3242400238942</v>
      </c>
      <c r="Q44" s="13">
        <v>0</v>
      </c>
      <c r="R44" s="13">
        <f>P44+Q44</f>
        <v>2406.3242400238942</v>
      </c>
      <c r="S44" s="14"/>
      <c r="T44" s="15">
        <f>IFERROR(P44/S44,0)</f>
        <v>0</v>
      </c>
      <c r="U44" s="15">
        <f>IFERROR(R44/S44,0)</f>
        <v>0</v>
      </c>
      <c r="W44" s="13">
        <v>1974.3357641759999</v>
      </c>
      <c r="X44" s="13">
        <v>6637.293259210559</v>
      </c>
      <c r="Y44" s="13">
        <v>-4281.1662400000005</v>
      </c>
      <c r="Z44" s="13">
        <f>SUM(W44:Y44)</f>
        <v>4330.4627833865579</v>
      </c>
      <c r="AA44" s="13">
        <v>1466.6063271933199</v>
      </c>
      <c r="AB44" s="13">
        <f>Z44+AA44</f>
        <v>5797.0691105798778</v>
      </c>
      <c r="AC44" s="14">
        <v>13.224122340687424</v>
      </c>
      <c r="AD44" s="15">
        <f>IFERROR(Z44/AC44,0)</f>
        <v>327.46693291416187</v>
      </c>
      <c r="AE44" s="15">
        <f>IFERROR(AB44/AC44,0)</f>
        <v>438.37080157249443</v>
      </c>
    </row>
    <row r="45" spans="1:31" x14ac:dyDescent="0.25">
      <c r="A45" s="5" t="s">
        <v>132</v>
      </c>
      <c r="B45" s="5" t="s">
        <v>26</v>
      </c>
      <c r="C45" s="13">
        <v>3141.9852236634629</v>
      </c>
      <c r="D45" s="13">
        <v>6539.5415364332912</v>
      </c>
      <c r="E45" s="13">
        <v>-3684.9397500000005</v>
      </c>
      <c r="F45" s="13">
        <f>SUM(C45:E45)</f>
        <v>5996.5870100967541</v>
      </c>
      <c r="G45" s="13">
        <v>1949.2753144653266</v>
      </c>
      <c r="H45" s="13">
        <f>F45+G45</f>
        <v>7945.8623245620802</v>
      </c>
      <c r="I45" s="14">
        <v>55.286427564102574</v>
      </c>
      <c r="J45" s="15">
        <f>IFERROR(F45/I45,0)</f>
        <v>108.46399874804594</v>
      </c>
      <c r="K45" s="15">
        <f>IFERROR(H45/I45,0)</f>
        <v>143.72175368627583</v>
      </c>
      <c r="M45" s="13">
        <v>756.61989411290983</v>
      </c>
      <c r="N45" s="13">
        <v>1168.7473043566495</v>
      </c>
      <c r="O45" s="13">
        <v>-85.276540000000011</v>
      </c>
      <c r="P45" s="13">
        <f>SUM(M45:O45)</f>
        <v>1840.0906584695592</v>
      </c>
      <c r="Q45" s="13">
        <v>188.94667977</v>
      </c>
      <c r="R45" s="13">
        <f>P45+Q45</f>
        <v>2029.0373382395592</v>
      </c>
      <c r="S45" s="14"/>
      <c r="T45" s="15">
        <f>IFERROR(P45/S45,0)</f>
        <v>0</v>
      </c>
      <c r="U45" s="15">
        <f>IFERROR(R45/S45,0)</f>
        <v>0</v>
      </c>
      <c r="W45" s="13">
        <v>2385.3653295505528</v>
      </c>
      <c r="X45" s="13">
        <v>5370.7942320766406</v>
      </c>
      <c r="Y45" s="13">
        <v>-3599.6632100000002</v>
      </c>
      <c r="Z45" s="13">
        <f>SUM(W45:Y45)</f>
        <v>4156.4963516271928</v>
      </c>
      <c r="AA45" s="13">
        <v>1760.3286346953269</v>
      </c>
      <c r="AB45" s="13">
        <f>Z45+AA45</f>
        <v>5916.8249863225192</v>
      </c>
      <c r="AC45" s="14">
        <v>46.392988435370029</v>
      </c>
      <c r="AD45" s="15">
        <f>IFERROR(Z45/AC45,0)</f>
        <v>89.593201296303619</v>
      </c>
      <c r="AE45" s="15">
        <f>IFERROR(AB45/AC45,0)</f>
        <v>127.53705216824382</v>
      </c>
    </row>
    <row r="46" spans="1:31" x14ac:dyDescent="0.25">
      <c r="A46" s="5" t="s">
        <v>131</v>
      </c>
      <c r="B46" s="5" t="s">
        <v>63</v>
      </c>
      <c r="C46" s="13">
        <v>2074.9625620394841</v>
      </c>
      <c r="D46" s="13">
        <v>4750.9383200000002</v>
      </c>
      <c r="E46" s="13">
        <v>-3864.0749777520696</v>
      </c>
      <c r="F46" s="13">
        <f>SUM(C46:E46)</f>
        <v>2961.8259042874151</v>
      </c>
      <c r="G46" s="13">
        <v>4952.0474064605614</v>
      </c>
      <c r="H46" s="13">
        <f>F46+G46</f>
        <v>7913.8733107479766</v>
      </c>
      <c r="I46" s="14">
        <v>20.300541633581055</v>
      </c>
      <c r="J46" s="15">
        <f>IFERROR(F46/I46,0)</f>
        <v>145.89886111156648</v>
      </c>
      <c r="K46" s="15">
        <f>IFERROR(H46/I46,0)</f>
        <v>389.8355745177206</v>
      </c>
      <c r="M46" s="13">
        <v>1136.7027321020189</v>
      </c>
      <c r="N46" s="13">
        <v>3102.3364487999997</v>
      </c>
      <c r="O46" s="13">
        <v>-121.62699000000001</v>
      </c>
      <c r="P46" s="13">
        <f>SUM(M46:O46)</f>
        <v>4117.4121909020187</v>
      </c>
      <c r="Q46" s="13">
        <v>622.9226407000001</v>
      </c>
      <c r="R46" s="13">
        <f>P46+Q46</f>
        <v>4740.3348316020183</v>
      </c>
      <c r="S46" s="14"/>
      <c r="T46" s="15">
        <f>IFERROR(P46/S46,0)</f>
        <v>0</v>
      </c>
      <c r="U46" s="15">
        <f>IFERROR(R46/S46,0)</f>
        <v>0</v>
      </c>
      <c r="W46" s="13">
        <v>938.25982993746527</v>
      </c>
      <c r="X46" s="13">
        <v>1648.6018712</v>
      </c>
      <c r="Y46" s="13">
        <v>-3742.4479877520698</v>
      </c>
      <c r="Z46" s="13">
        <f>SUM(W46:Y46)</f>
        <v>-1155.5862866146044</v>
      </c>
      <c r="AA46" s="13">
        <v>4329.1247657605618</v>
      </c>
      <c r="AB46" s="13">
        <f>Z46+AA46</f>
        <v>3173.5384791459574</v>
      </c>
      <c r="AC46" s="14">
        <v>11.83394855255646</v>
      </c>
      <c r="AD46" s="15">
        <f>IFERROR(Z46/AC46,0)</f>
        <v>-97.650102286862307</v>
      </c>
      <c r="AE46" s="15">
        <f>IFERROR(AB46/AC46,0)</f>
        <v>268.17240797116574</v>
      </c>
    </row>
    <row r="47" spans="1:31" x14ac:dyDescent="0.25">
      <c r="A47" s="5" t="s">
        <v>129</v>
      </c>
      <c r="B47" s="5" t="s">
        <v>71</v>
      </c>
      <c r="C47" s="13">
        <v>6830.6652199910441</v>
      </c>
      <c r="D47" s="13">
        <v>4277.5330376352085</v>
      </c>
      <c r="E47" s="13">
        <v>-6839.57024</v>
      </c>
      <c r="F47" s="13">
        <f>SUM(C47:E47)</f>
        <v>4268.6280176262526</v>
      </c>
      <c r="G47" s="13">
        <v>3480.5106563114437</v>
      </c>
      <c r="H47" s="13">
        <f>F47+G47</f>
        <v>7749.1386739376958</v>
      </c>
      <c r="I47" s="14">
        <v>33.963122411171234</v>
      </c>
      <c r="J47" s="15">
        <f>IFERROR(F47/I47,0)</f>
        <v>125.68420435402031</v>
      </c>
      <c r="K47" s="15">
        <f>IFERROR(H47/I47,0)</f>
        <v>228.16331726286833</v>
      </c>
      <c r="M47" s="13">
        <v>3588.4645479645419</v>
      </c>
      <c r="N47" s="13">
        <v>2689.6608376352083</v>
      </c>
      <c r="O47" s="13">
        <v>-1273.5426</v>
      </c>
      <c r="P47" s="13">
        <f>SUM(M47:O47)</f>
        <v>5004.5827855997504</v>
      </c>
      <c r="Q47" s="13">
        <v>0</v>
      </c>
      <c r="R47" s="13">
        <f>P47+Q47</f>
        <v>5004.5827855997504</v>
      </c>
      <c r="S47" s="14">
        <v>17.98379875321967</v>
      </c>
      <c r="T47" s="15">
        <f>IFERROR(P47/S47,0)</f>
        <v>278.28285081892233</v>
      </c>
      <c r="U47" s="15">
        <f>IFERROR(R47/S47,0)</f>
        <v>278.28285081892233</v>
      </c>
      <c r="W47" s="13">
        <v>3242.2006720265017</v>
      </c>
      <c r="X47" s="13">
        <v>1587.8721</v>
      </c>
      <c r="Y47" s="13">
        <v>-5566.0276400000002</v>
      </c>
      <c r="Z47" s="13">
        <f>SUM(W47:Y47)</f>
        <v>-735.95486797349804</v>
      </c>
      <c r="AA47" s="13">
        <v>3480.5106563114437</v>
      </c>
      <c r="AB47" s="13">
        <f>Z47+AA47</f>
        <v>2744.5557883379456</v>
      </c>
      <c r="AC47" s="14">
        <v>15.979323657951564</v>
      </c>
      <c r="AD47" s="15">
        <f>IFERROR(Z47/AC47,0)</f>
        <v>-46.056696999642739</v>
      </c>
      <c r="AE47" s="15">
        <f>IFERROR(AB47/AC47,0)</f>
        <v>171.75669302950826</v>
      </c>
    </row>
    <row r="48" spans="1:31" x14ac:dyDescent="0.25">
      <c r="A48" s="5" t="s">
        <v>131</v>
      </c>
      <c r="B48" s="5" t="s">
        <v>61</v>
      </c>
      <c r="C48" s="13">
        <v>0</v>
      </c>
      <c r="D48" s="13">
        <v>7728.1203288000079</v>
      </c>
      <c r="E48" s="13">
        <v>0</v>
      </c>
      <c r="F48" s="13">
        <f>SUM(C48:E48)</f>
        <v>7728.1203288000079</v>
      </c>
      <c r="G48" s="13">
        <v>8.0067000000000004</v>
      </c>
      <c r="H48" s="13">
        <f>F48+G48</f>
        <v>7736.1270288000078</v>
      </c>
      <c r="I48" s="14">
        <v>14.027838461538462</v>
      </c>
      <c r="J48" s="15">
        <f>IFERROR(F48/I48,0)</f>
        <v>550.9131253534872</v>
      </c>
      <c r="K48" s="15">
        <f>IFERROR(H48/I48,0)</f>
        <v>551.48389753780862</v>
      </c>
      <c r="M48" s="13">
        <v>0</v>
      </c>
      <c r="N48" s="13">
        <v>1295.3280370774628</v>
      </c>
      <c r="O48" s="13">
        <v>0</v>
      </c>
      <c r="P48" s="13">
        <f>SUM(M48:O48)</f>
        <v>1295.3280370774628</v>
      </c>
      <c r="Q48" s="13">
        <v>8.0067000000000004</v>
      </c>
      <c r="R48" s="13">
        <f>P48+Q48</f>
        <v>1303.3347370774627</v>
      </c>
      <c r="S48" s="14"/>
      <c r="T48" s="15">
        <f>IFERROR(P48/S48,0)</f>
        <v>0</v>
      </c>
      <c r="U48" s="15">
        <f>IFERROR(R48/S48,0)</f>
        <v>0</v>
      </c>
      <c r="W48" s="13">
        <v>0</v>
      </c>
      <c r="X48" s="13">
        <v>6432.7924917225446</v>
      </c>
      <c r="Y48" s="13">
        <v>0</v>
      </c>
      <c r="Z48" s="13">
        <f>SUM(W48:Y48)</f>
        <v>6432.7924917225446</v>
      </c>
      <c r="AA48" s="13">
        <v>0</v>
      </c>
      <c r="AB48" s="13">
        <f>Z48+AA48</f>
        <v>6432.7924917225446</v>
      </c>
      <c r="AC48" s="14">
        <v>11.719117015523372</v>
      </c>
      <c r="AD48" s="15">
        <f>IFERROR(Z48/AC48,0)</f>
        <v>548.91443469687533</v>
      </c>
      <c r="AE48" s="15">
        <f>IFERROR(AB48/AC48,0)</f>
        <v>548.91443469687533</v>
      </c>
    </row>
    <row r="49" spans="1:31" x14ac:dyDescent="0.25">
      <c r="A49" s="5" t="s">
        <v>131</v>
      </c>
      <c r="B49" s="5" t="s">
        <v>47</v>
      </c>
      <c r="C49" s="13">
        <v>7630.6439606792683</v>
      </c>
      <c r="D49" s="13">
        <v>1865.6217030289424</v>
      </c>
      <c r="E49" s="13">
        <v>-8661.8842282868209</v>
      </c>
      <c r="F49" s="13">
        <f>SUM(C49:E49)</f>
        <v>834.38143542139005</v>
      </c>
      <c r="G49" s="13">
        <v>6636.6779814082784</v>
      </c>
      <c r="H49" s="13">
        <f>F49+G49</f>
        <v>7471.0594168296684</v>
      </c>
      <c r="I49" s="14">
        <v>23.478210773287902</v>
      </c>
      <c r="J49" s="15">
        <f>IFERROR(F49/I49,0)</f>
        <v>35.538544375395894</v>
      </c>
      <c r="K49" s="15">
        <f>IFERROR(H49/I49,0)</f>
        <v>318.21246895567492</v>
      </c>
      <c r="M49" s="13">
        <v>1951.6746135990591</v>
      </c>
      <c r="N49" s="13">
        <v>1839.3549370289422</v>
      </c>
      <c r="O49" s="13">
        <v>0</v>
      </c>
      <c r="P49" s="13">
        <f>SUM(M49:O49)</f>
        <v>3791.0295506280013</v>
      </c>
      <c r="Q49" s="13">
        <v>454.94160826999973</v>
      </c>
      <c r="R49" s="13">
        <f>P49+Q49</f>
        <v>4245.9711588980008</v>
      </c>
      <c r="S49" s="14"/>
      <c r="T49" s="15">
        <f>IFERROR(P49/S49,0)</f>
        <v>0</v>
      </c>
      <c r="U49" s="15">
        <f>IFERROR(R49/S49,0)</f>
        <v>0</v>
      </c>
      <c r="W49" s="13">
        <v>5678.9693470802104</v>
      </c>
      <c r="X49" s="13">
        <v>26.266766000000004</v>
      </c>
      <c r="Y49" s="13">
        <v>-8661.8842282868209</v>
      </c>
      <c r="Z49" s="13">
        <f>SUM(W49:Y49)</f>
        <v>-2956.6481152066108</v>
      </c>
      <c r="AA49" s="13">
        <v>6181.7363731382793</v>
      </c>
      <c r="AB49" s="13">
        <f>Z49+AA49</f>
        <v>3225.0882579316685</v>
      </c>
      <c r="AC49" s="14">
        <v>15.131422703466447</v>
      </c>
      <c r="AD49" s="15">
        <f>IFERROR(Z49/AC49,0)</f>
        <v>-195.39789305663072</v>
      </c>
      <c r="AE49" s="15">
        <f>IFERROR(AB49/AC49,0)</f>
        <v>213.13846828116402</v>
      </c>
    </row>
    <row r="50" spans="1:31" x14ac:dyDescent="0.25">
      <c r="A50" s="5" t="s">
        <v>130</v>
      </c>
      <c r="B50" s="5" t="s">
        <v>84</v>
      </c>
      <c r="C50" s="13">
        <v>3352.7564464823554</v>
      </c>
      <c r="D50" s="13">
        <v>4773.1368047327851</v>
      </c>
      <c r="E50" s="13">
        <v>-1298.4897275522947</v>
      </c>
      <c r="F50" s="13">
        <f>SUM(C50:E50)</f>
        <v>6827.4035236628461</v>
      </c>
      <c r="G50" s="13">
        <v>215.6706972799858</v>
      </c>
      <c r="H50" s="13">
        <f>F50+G50</f>
        <v>7043.0742209428317</v>
      </c>
      <c r="I50" s="14">
        <v>14.573523076923076</v>
      </c>
      <c r="J50" s="15">
        <f>IFERROR(F50/I50,0)</f>
        <v>468.47996106541478</v>
      </c>
      <c r="K50" s="15">
        <f>IFERROR(H50/I50,0)</f>
        <v>483.27876408247636</v>
      </c>
      <c r="M50" s="13">
        <v>871.70885878806791</v>
      </c>
      <c r="N50" s="13">
        <v>1265.9177</v>
      </c>
      <c r="O50" s="13">
        <v>-28.324300000000001</v>
      </c>
      <c r="P50" s="13">
        <f>SUM(M50:O50)</f>
        <v>2109.3022587880678</v>
      </c>
      <c r="Q50" s="13">
        <v>173.74970000000002</v>
      </c>
      <c r="R50" s="13">
        <f>P50+Q50</f>
        <v>2283.0519587880676</v>
      </c>
      <c r="S50" s="14"/>
      <c r="T50" s="15">
        <f>IFERROR(P50/S50,0)</f>
        <v>0</v>
      </c>
      <c r="U50" s="15">
        <f>IFERROR(R50/S50,0)</f>
        <v>0</v>
      </c>
      <c r="W50" s="13">
        <v>2481.0475876942874</v>
      </c>
      <c r="X50" s="13">
        <v>3507.2191047327851</v>
      </c>
      <c r="Y50" s="13">
        <v>-1270.1654275522947</v>
      </c>
      <c r="Z50" s="13">
        <f>SUM(W50:Y50)</f>
        <v>4718.1012648747783</v>
      </c>
      <c r="AA50" s="13">
        <v>41.920997279985784</v>
      </c>
      <c r="AB50" s="13">
        <f>Z50+AA50</f>
        <v>4760.0222621547637</v>
      </c>
      <c r="AC50" s="14"/>
      <c r="AD50" s="15">
        <f>IFERROR(Z50/AC50,0)</f>
        <v>0</v>
      </c>
      <c r="AE50" s="15">
        <f>IFERROR(AB50/AC50,0)</f>
        <v>0</v>
      </c>
    </row>
    <row r="51" spans="1:31" x14ac:dyDescent="0.25">
      <c r="A51" s="5" t="s">
        <v>130</v>
      </c>
      <c r="B51" s="5" t="s">
        <v>30</v>
      </c>
      <c r="C51" s="13">
        <v>3126.4005488367579</v>
      </c>
      <c r="D51" s="13">
        <v>5028.7735999999995</v>
      </c>
      <c r="E51" s="13">
        <v>-3639.3980100000003</v>
      </c>
      <c r="F51" s="13">
        <f>SUM(C51:E51)</f>
        <v>4515.7761388367562</v>
      </c>
      <c r="G51" s="13">
        <v>2090.9148999999998</v>
      </c>
      <c r="H51" s="13">
        <f>F51+G51</f>
        <v>6606.691038836756</v>
      </c>
      <c r="I51" s="14">
        <v>36.226365384615391</v>
      </c>
      <c r="J51" s="15">
        <f>IFERROR(F51/I51,0)</f>
        <v>124.65440821602587</v>
      </c>
      <c r="K51" s="15">
        <f>IFERROR(H51/I51,0)</f>
        <v>182.37245080188157</v>
      </c>
      <c r="M51" s="13">
        <v>570.11086</v>
      </c>
      <c r="N51" s="13">
        <v>480</v>
      </c>
      <c r="O51" s="13">
        <v>-378.35</v>
      </c>
      <c r="P51" s="13">
        <f>SUM(M51:O51)</f>
        <v>671.76085999999998</v>
      </c>
      <c r="Q51" s="13">
        <v>0</v>
      </c>
      <c r="R51" s="13">
        <f>P51+Q51</f>
        <v>671.76085999999998</v>
      </c>
      <c r="S51" s="14"/>
      <c r="T51" s="15">
        <f>IFERROR(P51/S51,0)</f>
        <v>0</v>
      </c>
      <c r="U51" s="15">
        <f>IFERROR(R51/S51,0)</f>
        <v>0</v>
      </c>
      <c r="W51" s="13">
        <v>2556.2896888367577</v>
      </c>
      <c r="X51" s="13">
        <v>4548.7735999999995</v>
      </c>
      <c r="Y51" s="13">
        <v>-3261.04801</v>
      </c>
      <c r="Z51" s="13">
        <f>SUM(W51:Y51)</f>
        <v>3844.0152788367573</v>
      </c>
      <c r="AA51" s="13">
        <v>2090.9148999999998</v>
      </c>
      <c r="AB51" s="13">
        <f>Z51+AA51</f>
        <v>5934.9301788367575</v>
      </c>
      <c r="AC51" s="14">
        <v>34.576365384615393</v>
      </c>
      <c r="AD51" s="15">
        <f>IFERROR(Z51/AC51,0)</f>
        <v>111.17464881219516</v>
      </c>
      <c r="AE51" s="15">
        <f>IFERROR(AB51/AC51,0)</f>
        <v>171.64702283825008</v>
      </c>
    </row>
    <row r="52" spans="1:31" x14ac:dyDescent="0.25">
      <c r="A52" s="5" t="s">
        <v>132</v>
      </c>
      <c r="B52" s="5" t="s">
        <v>41</v>
      </c>
      <c r="C52" s="13">
        <v>2927.3561294135652</v>
      </c>
      <c r="D52" s="13">
        <v>4794.1177402155618</v>
      </c>
      <c r="E52" s="13">
        <v>-4992.1611060740015</v>
      </c>
      <c r="F52" s="13">
        <f>SUM(C52:E52)</f>
        <v>2729.3127635551255</v>
      </c>
      <c r="G52" s="13">
        <v>3623.8032679599996</v>
      </c>
      <c r="H52" s="13">
        <f>F52+G52</f>
        <v>6353.1160315151246</v>
      </c>
      <c r="I52" s="14">
        <v>41.53800112702428</v>
      </c>
      <c r="J52" s="15">
        <f>IFERROR(F52/I52,0)</f>
        <v>65.706405929568362</v>
      </c>
      <c r="K52" s="15">
        <f>IFERROR(H52/I52,0)</f>
        <v>152.94708120612572</v>
      </c>
      <c r="M52" s="13">
        <v>3.9053</v>
      </c>
      <c r="N52" s="13">
        <v>456.24967598133713</v>
      </c>
      <c r="O52" s="13">
        <v>0</v>
      </c>
      <c r="P52" s="13">
        <f>SUM(M52:O52)</f>
        <v>460.15497598133715</v>
      </c>
      <c r="Q52" s="13">
        <v>0</v>
      </c>
      <c r="R52" s="13">
        <f>P52+Q52</f>
        <v>460.15497598133715</v>
      </c>
      <c r="S52" s="14"/>
      <c r="T52" s="15">
        <f>IFERROR(P52/S52,0)</f>
        <v>0</v>
      </c>
      <c r="U52" s="15">
        <f>IFERROR(R52/S52,0)</f>
        <v>0</v>
      </c>
      <c r="W52" s="13">
        <v>2923.4508294135653</v>
      </c>
      <c r="X52" s="13">
        <v>4337.8680642342242</v>
      </c>
      <c r="Y52" s="13">
        <v>-4992.1611060740015</v>
      </c>
      <c r="Z52" s="13">
        <f>SUM(W52:Y52)</f>
        <v>2269.1577875737876</v>
      </c>
      <c r="AA52" s="13">
        <v>3623.8032679599996</v>
      </c>
      <c r="AB52" s="13">
        <f>Z52+AA52</f>
        <v>5892.9610555337877</v>
      </c>
      <c r="AC52" s="14">
        <v>38.116657472713356</v>
      </c>
      <c r="AD52" s="15">
        <f>IFERROR(Z52/AC52,0)</f>
        <v>59.531919586553826</v>
      </c>
      <c r="AE52" s="15">
        <f>IFERROR(AB52/AC52,0)</f>
        <v>154.60330066329644</v>
      </c>
    </row>
    <row r="53" spans="1:31" x14ac:dyDescent="0.25">
      <c r="A53" s="5" t="s">
        <v>132</v>
      </c>
      <c r="B53" s="5" t="s">
        <v>17</v>
      </c>
      <c r="C53" s="13">
        <v>16365.308660559698</v>
      </c>
      <c r="D53" s="13">
        <v>12213.601000000001</v>
      </c>
      <c r="E53" s="13">
        <v>-39013.393507167777</v>
      </c>
      <c r="F53" s="13">
        <f>SUM(C53:E53)</f>
        <v>-10434.483846608076</v>
      </c>
      <c r="G53" s="13">
        <v>16756.786398600005</v>
      </c>
      <c r="H53" s="13">
        <f>F53+G53</f>
        <v>6322.3025519919283</v>
      </c>
      <c r="I53" s="14">
        <v>105.02737500000001</v>
      </c>
      <c r="J53" s="15">
        <f>IFERROR(F53/I53,0)</f>
        <v>-99.350134634975646</v>
      </c>
      <c r="K53" s="15">
        <f>IFERROR(H53/I53,0)</f>
        <v>60.196711114525407</v>
      </c>
      <c r="M53" s="13">
        <v>1407.2787489289185</v>
      </c>
      <c r="N53" s="13">
        <v>22</v>
      </c>
      <c r="O53" s="13">
        <v>0</v>
      </c>
      <c r="P53" s="13">
        <f>SUM(M53:O53)</f>
        <v>1429.2787489289185</v>
      </c>
      <c r="Q53" s="13">
        <v>0</v>
      </c>
      <c r="R53" s="13">
        <f>P53+Q53</f>
        <v>1429.2787489289185</v>
      </c>
      <c r="S53" s="14"/>
      <c r="T53" s="15">
        <f>IFERROR(P53/S53,0)</f>
        <v>0</v>
      </c>
      <c r="U53" s="15">
        <f>IFERROR(R53/S53,0)</f>
        <v>0</v>
      </c>
      <c r="W53" s="13">
        <v>14958.029911630781</v>
      </c>
      <c r="X53" s="13">
        <v>12191.601000000001</v>
      </c>
      <c r="Y53" s="13">
        <v>-39013.393507167777</v>
      </c>
      <c r="Z53" s="13">
        <f>SUM(W53:Y53)</f>
        <v>-11863.762595536995</v>
      </c>
      <c r="AA53" s="13">
        <v>16756.786398600005</v>
      </c>
      <c r="AB53" s="13">
        <f>Z53+AA53</f>
        <v>4893.0238030630098</v>
      </c>
      <c r="AC53" s="14">
        <v>101.025125</v>
      </c>
      <c r="AD53" s="15">
        <f>IFERROR(Z53/AC53,0)</f>
        <v>-117.43378288853387</v>
      </c>
      <c r="AE53" s="15">
        <f>IFERROR(AB53/AC53,0)</f>
        <v>48.43373173814939</v>
      </c>
    </row>
    <row r="54" spans="1:31" x14ac:dyDescent="0.25">
      <c r="A54" s="5" t="s">
        <v>132</v>
      </c>
      <c r="B54" s="5" t="s">
        <v>67</v>
      </c>
      <c r="C54" s="13">
        <v>7885.7750277659743</v>
      </c>
      <c r="D54" s="13">
        <v>2689.9297778893247</v>
      </c>
      <c r="E54" s="13">
        <v>-8547.9362248174839</v>
      </c>
      <c r="F54" s="13">
        <f>SUM(C54:E54)</f>
        <v>2027.7685808378155</v>
      </c>
      <c r="G54" s="13">
        <v>4218.1125180399995</v>
      </c>
      <c r="H54" s="13">
        <f>F54+G54</f>
        <v>6245.881098877815</v>
      </c>
      <c r="I54" s="14">
        <v>61.788174038461541</v>
      </c>
      <c r="J54" s="15">
        <f>IFERROR(F54/I54,0)</f>
        <v>32.818069353782519</v>
      </c>
      <c r="K54" s="15">
        <f>IFERROR(H54/I54,0)</f>
        <v>101.08538075570765</v>
      </c>
      <c r="M54" s="13">
        <v>5166.9784444504112</v>
      </c>
      <c r="N54" s="13">
        <v>82.571758990877186</v>
      </c>
      <c r="O54" s="13">
        <v>-311.58377479589581</v>
      </c>
      <c r="P54" s="13">
        <f>SUM(M54:O54)</f>
        <v>4937.9664286453926</v>
      </c>
      <c r="Q54" s="13">
        <v>0</v>
      </c>
      <c r="R54" s="13">
        <f>P54+Q54</f>
        <v>4937.9664286453926</v>
      </c>
      <c r="S54" s="14">
        <v>33.176609325156861</v>
      </c>
      <c r="T54" s="15">
        <f>IFERROR(P54/S54,0)</f>
        <v>148.83879121731334</v>
      </c>
      <c r="U54" s="15">
        <f>IFERROR(R54/S54,0)</f>
        <v>148.83879121731334</v>
      </c>
      <c r="W54" s="13">
        <v>2718.7965833155627</v>
      </c>
      <c r="X54" s="13">
        <v>2607.3580188984479</v>
      </c>
      <c r="Y54" s="13">
        <v>-8236.3524500215881</v>
      </c>
      <c r="Z54" s="13">
        <f>SUM(W54:Y54)</f>
        <v>-2910.197847807578</v>
      </c>
      <c r="AA54" s="13">
        <v>4218.1125180399995</v>
      </c>
      <c r="AB54" s="13">
        <f>Z54+AA54</f>
        <v>1307.9146702324215</v>
      </c>
      <c r="AC54" s="14">
        <v>28.611564713304681</v>
      </c>
      <c r="AD54" s="15">
        <f>IFERROR(Z54/AC54,0)</f>
        <v>-101.71404035286142</v>
      </c>
      <c r="AE54" s="15">
        <f>IFERROR(AB54/AC54,0)</f>
        <v>45.712797721413231</v>
      </c>
    </row>
    <row r="55" spans="1:31" x14ac:dyDescent="0.25">
      <c r="A55" s="5" t="s">
        <v>131</v>
      </c>
      <c r="B55" s="5" t="s">
        <v>100</v>
      </c>
      <c r="C55" s="13">
        <v>1454.8548000000001</v>
      </c>
      <c r="D55" s="13">
        <v>4866.9644469418618</v>
      </c>
      <c r="E55" s="13">
        <v>-886.99670000000003</v>
      </c>
      <c r="F55" s="13">
        <f>SUM(C55:E55)</f>
        <v>5434.8225469418621</v>
      </c>
      <c r="G55" s="13">
        <v>810.43790000000001</v>
      </c>
      <c r="H55" s="13">
        <f>F55+G55</f>
        <v>6245.260446941862</v>
      </c>
      <c r="I55" s="14">
        <v>10.622200000000003</v>
      </c>
      <c r="J55" s="15">
        <f>IFERROR(F55/I55,0)</f>
        <v>511.64754447683725</v>
      </c>
      <c r="K55" s="15">
        <f>IFERROR(H55/I55,0)</f>
        <v>587.94415911410636</v>
      </c>
      <c r="M55" s="13">
        <v>111.6191</v>
      </c>
      <c r="N55" s="13">
        <v>1164.8414943834023</v>
      </c>
      <c r="O55" s="13">
        <v>-4.9966999999999997</v>
      </c>
      <c r="P55" s="13">
        <f>SUM(M55:O55)</f>
        <v>1271.4638943834022</v>
      </c>
      <c r="Q55" s="13">
        <v>106.6863</v>
      </c>
      <c r="R55" s="13">
        <f>P55+Q55</f>
        <v>1378.1501943834023</v>
      </c>
      <c r="S55" s="14"/>
      <c r="T55" s="15">
        <f>IFERROR(P55/S55,0)</f>
        <v>0</v>
      </c>
      <c r="U55" s="15">
        <f>IFERROR(R55/S55,0)</f>
        <v>0</v>
      </c>
      <c r="W55" s="13">
        <v>1343.2357</v>
      </c>
      <c r="X55" s="13">
        <v>3702.1228525584588</v>
      </c>
      <c r="Y55" s="13">
        <v>-882</v>
      </c>
      <c r="Z55" s="13">
        <f>SUM(W55:Y55)</f>
        <v>4163.3585525584585</v>
      </c>
      <c r="AA55" s="13">
        <v>703.75160000000005</v>
      </c>
      <c r="AB55" s="13">
        <f>Z55+AA55</f>
        <v>4867.1101525584581</v>
      </c>
      <c r="AC55" s="14"/>
      <c r="AD55" s="15">
        <f>IFERROR(Z55/AC55,0)</f>
        <v>0</v>
      </c>
      <c r="AE55" s="15">
        <f>IFERROR(AB55/AC55,0)</f>
        <v>0</v>
      </c>
    </row>
    <row r="56" spans="1:31" x14ac:dyDescent="0.25">
      <c r="A56" s="5" t="s">
        <v>129</v>
      </c>
      <c r="B56" s="5" t="s">
        <v>68</v>
      </c>
      <c r="C56" s="13">
        <v>4383.7379332681148</v>
      </c>
      <c r="D56" s="13">
        <v>341.95400000000001</v>
      </c>
      <c r="E56" s="13">
        <v>-2769.1981099999994</v>
      </c>
      <c r="F56" s="13">
        <f>SUM(C56:E56)</f>
        <v>1956.4938232681152</v>
      </c>
      <c r="G56" s="13">
        <v>3563.2814143626197</v>
      </c>
      <c r="H56" s="13">
        <f>F56+G56</f>
        <v>5519.7752376307344</v>
      </c>
      <c r="I56" s="14">
        <v>15.080592726585373</v>
      </c>
      <c r="J56" s="15">
        <f>IFERROR(F56/I56,0)</f>
        <v>129.73587038253734</v>
      </c>
      <c r="K56" s="15">
        <f>IFERROR(H56/I56,0)</f>
        <v>366.01845416195061</v>
      </c>
      <c r="M56" s="13">
        <v>1299.7138904913165</v>
      </c>
      <c r="N56" s="13">
        <v>86.78</v>
      </c>
      <c r="O56" s="13">
        <v>0</v>
      </c>
      <c r="P56" s="13">
        <f>SUM(M56:O56)</f>
        <v>1386.4938904913165</v>
      </c>
      <c r="Q56" s="13">
        <v>0</v>
      </c>
      <c r="R56" s="13">
        <f>P56+Q56</f>
        <v>1386.4938904913165</v>
      </c>
      <c r="S56" s="14"/>
      <c r="T56" s="15">
        <f>IFERROR(P56/S56,0)</f>
        <v>0</v>
      </c>
      <c r="U56" s="15">
        <f>IFERROR(R56/S56,0)</f>
        <v>0</v>
      </c>
      <c r="W56" s="13">
        <v>3084.0240427767981</v>
      </c>
      <c r="X56" s="13">
        <v>255.17400000000001</v>
      </c>
      <c r="Y56" s="13">
        <v>-2769.1981099999994</v>
      </c>
      <c r="Z56" s="13">
        <f>SUM(W56:Y56)</f>
        <v>569.99993277679869</v>
      </c>
      <c r="AA56" s="13">
        <v>3563.2814143626197</v>
      </c>
      <c r="AB56" s="13">
        <f>Z56+AA56</f>
        <v>4133.2813471394184</v>
      </c>
      <c r="AC56" s="14">
        <v>11.785522696340077</v>
      </c>
      <c r="AD56" s="15">
        <f>IFERROR(Z56/AC56,0)</f>
        <v>48.364416875104631</v>
      </c>
      <c r="AE56" s="15">
        <f>IFERROR(AB56/AC56,0)</f>
        <v>350.7083608962871</v>
      </c>
    </row>
    <row r="57" spans="1:31" x14ac:dyDescent="0.25">
      <c r="A57" s="5" t="s">
        <v>129</v>
      </c>
      <c r="B57" s="5" t="s">
        <v>25</v>
      </c>
      <c r="C57" s="13">
        <v>9026.5708988234419</v>
      </c>
      <c r="D57" s="13">
        <v>65.956000000000003</v>
      </c>
      <c r="E57" s="13">
        <v>-8480.7251850772227</v>
      </c>
      <c r="F57" s="13">
        <f>SUM(C57:E57)</f>
        <v>611.80171374621932</v>
      </c>
      <c r="G57" s="13">
        <v>4697.3952326400067</v>
      </c>
      <c r="H57" s="13">
        <f>F57+G57</f>
        <v>5309.196946386226</v>
      </c>
      <c r="I57" s="14">
        <v>15.497917307692308</v>
      </c>
      <c r="J57" s="15">
        <f>IFERROR(F57/I57,0)</f>
        <v>39.476382639011426</v>
      </c>
      <c r="K57" s="15">
        <f>IFERROR(H57/I57,0)</f>
        <v>342.57486609191255</v>
      </c>
      <c r="M57" s="13">
        <v>1069.7553571676449</v>
      </c>
      <c r="N57" s="13">
        <v>54.8</v>
      </c>
      <c r="O57" s="13">
        <v>-12.889200000000001</v>
      </c>
      <c r="P57" s="13">
        <f>SUM(M57:O57)</f>
        <v>1111.6661571676448</v>
      </c>
      <c r="Q57" s="13">
        <v>9.8569999999999993</v>
      </c>
      <c r="R57" s="13">
        <f>P57+Q57</f>
        <v>1121.5231571676447</v>
      </c>
      <c r="S57" s="14"/>
      <c r="T57" s="15">
        <f>IFERROR(P57/S57,0)</f>
        <v>0</v>
      </c>
      <c r="U57" s="15">
        <f>IFERROR(R57/S57,0)</f>
        <v>0</v>
      </c>
      <c r="W57" s="13">
        <v>7956.8155416557975</v>
      </c>
      <c r="X57" s="13">
        <v>11.156000000000001</v>
      </c>
      <c r="Y57" s="13">
        <v>-8467.8359850772213</v>
      </c>
      <c r="Z57" s="13">
        <f>SUM(W57:Y57)</f>
        <v>-499.86444342142386</v>
      </c>
      <c r="AA57" s="13">
        <v>4687.5382326400068</v>
      </c>
      <c r="AB57" s="13">
        <f>Z57+AA57</f>
        <v>4187.6737892185829</v>
      </c>
      <c r="AC57" s="14">
        <v>12.588317307692307</v>
      </c>
      <c r="AD57" s="15">
        <f>IFERROR(Z57/AC57,0)</f>
        <v>-39.708598949596947</v>
      </c>
      <c r="AE57" s="15">
        <f>IFERROR(AB57/AC57,0)</f>
        <v>332.66350750942962</v>
      </c>
    </row>
    <row r="58" spans="1:31" x14ac:dyDescent="0.25">
      <c r="A58" s="5" t="s">
        <v>131</v>
      </c>
      <c r="B58" s="5" t="s">
        <v>97</v>
      </c>
      <c r="C58" s="13">
        <v>1671.2734785014422</v>
      </c>
      <c r="D58" s="13">
        <v>3850.7105607776712</v>
      </c>
      <c r="E58" s="13">
        <v>-1778.6349999999998</v>
      </c>
      <c r="F58" s="13">
        <f>SUM(C58:E58)</f>
        <v>3743.3490392791141</v>
      </c>
      <c r="G58" s="13">
        <v>1347.7711091682027</v>
      </c>
      <c r="H58" s="13">
        <f>F58+G58</f>
        <v>5091.1201484473168</v>
      </c>
      <c r="I58" s="14">
        <v>11.574831730769231</v>
      </c>
      <c r="J58" s="15">
        <f>IFERROR(F58/I58,0)</f>
        <v>323.40418645812497</v>
      </c>
      <c r="K58" s="15">
        <f>IFERROR(H58/I58,0)</f>
        <v>439.84398796171308</v>
      </c>
      <c r="M58" s="13">
        <v>133.72667480244226</v>
      </c>
      <c r="N58" s="13">
        <v>1875.5497069207152</v>
      </c>
      <c r="O58" s="13">
        <v>0</v>
      </c>
      <c r="P58" s="13">
        <f>SUM(M58:O58)</f>
        <v>2009.2763817231573</v>
      </c>
      <c r="Q58" s="13">
        <v>552.80290000000002</v>
      </c>
      <c r="R58" s="13">
        <f>P58+Q58</f>
        <v>2562.0792817231572</v>
      </c>
      <c r="S58" s="14"/>
      <c r="T58" s="15">
        <f>IFERROR(P58/S58,0)</f>
        <v>0</v>
      </c>
      <c r="U58" s="15">
        <f>IFERROR(R58/S58,0)</f>
        <v>0</v>
      </c>
      <c r="W58" s="13">
        <v>1537.5468036990001</v>
      </c>
      <c r="X58" s="13">
        <v>1975.1608538569558</v>
      </c>
      <c r="Y58" s="13">
        <v>-1778.6349999999998</v>
      </c>
      <c r="Z58" s="13">
        <f>SUM(W58:Y58)</f>
        <v>1734.0726575559561</v>
      </c>
      <c r="AA58" s="13">
        <v>794.96820916820263</v>
      </c>
      <c r="AB58" s="13">
        <f>Z58+AA58</f>
        <v>2529.0408667241586</v>
      </c>
      <c r="AC58" s="14"/>
      <c r="AD58" s="15">
        <f>IFERROR(Z58/AC58,0)</f>
        <v>0</v>
      </c>
      <c r="AE58" s="15">
        <f>IFERROR(AB58/AC58,0)</f>
        <v>0</v>
      </c>
    </row>
    <row r="59" spans="1:31" x14ac:dyDescent="0.25">
      <c r="A59" s="5" t="s">
        <v>129</v>
      </c>
      <c r="B59" s="5" t="s">
        <v>4</v>
      </c>
      <c r="C59" s="13">
        <v>588.95451157268349</v>
      </c>
      <c r="D59" s="13">
        <v>6934.8961283510253</v>
      </c>
      <c r="E59" s="13">
        <v>-5475.3185809999995</v>
      </c>
      <c r="F59" s="13">
        <f>SUM(C59:E59)</f>
        <v>2048.532058923709</v>
      </c>
      <c r="G59" s="13">
        <v>2876.8695367647974</v>
      </c>
      <c r="H59" s="13">
        <f>F59+G59</f>
        <v>4925.4015956885069</v>
      </c>
      <c r="I59" s="14">
        <v>16.185713150344448</v>
      </c>
      <c r="J59" s="15">
        <f>IFERROR(F59/I59,0)</f>
        <v>126.56421375415974</v>
      </c>
      <c r="K59" s="15">
        <f>IFERROR(H59/I59,0)</f>
        <v>304.30550386861944</v>
      </c>
      <c r="M59" s="13">
        <v>251.05140840668355</v>
      </c>
      <c r="N59" s="13">
        <v>1077.6065350933663</v>
      </c>
      <c r="O59" s="13">
        <v>0</v>
      </c>
      <c r="P59" s="13">
        <f>SUM(M59:O59)</f>
        <v>1328.6579435000499</v>
      </c>
      <c r="Q59" s="13">
        <v>208.78108506000001</v>
      </c>
      <c r="R59" s="13">
        <f>P59+Q59</f>
        <v>1537.4390285600498</v>
      </c>
      <c r="S59" s="14"/>
      <c r="T59" s="15">
        <f>IFERROR(P59/S59,0)</f>
        <v>0</v>
      </c>
      <c r="U59" s="15">
        <f>IFERROR(R59/S59,0)</f>
        <v>0</v>
      </c>
      <c r="W59" s="13">
        <v>337.90310316599999</v>
      </c>
      <c r="X59" s="13">
        <v>5857.2894932576573</v>
      </c>
      <c r="Y59" s="13">
        <v>-5475.3185809999995</v>
      </c>
      <c r="Z59" s="13">
        <f>SUM(W59:Y59)</f>
        <v>719.87401542365751</v>
      </c>
      <c r="AA59" s="13">
        <v>2668.0884517047975</v>
      </c>
      <c r="AB59" s="13">
        <f>Z59+AA59</f>
        <v>3387.962467128455</v>
      </c>
      <c r="AC59" s="14">
        <v>13.535791018752308</v>
      </c>
      <c r="AD59" s="15">
        <f>IFERROR(Z59/AC59,0)</f>
        <v>53.183003078752726</v>
      </c>
      <c r="AE59" s="15">
        <f>IFERROR(AB59/AC59,0)</f>
        <v>250.29659976537877</v>
      </c>
    </row>
    <row r="60" spans="1:31" x14ac:dyDescent="0.25">
      <c r="A60" s="5" t="s">
        <v>129</v>
      </c>
      <c r="B60" s="5" t="s">
        <v>113</v>
      </c>
      <c r="C60" s="13">
        <v>1120.8398</v>
      </c>
      <c r="D60" s="13">
        <v>3569.2143299608879</v>
      </c>
      <c r="E60" s="13">
        <v>0</v>
      </c>
      <c r="F60" s="13">
        <f>SUM(C60:E60)</f>
        <v>4690.0541299608876</v>
      </c>
      <c r="G60" s="13">
        <v>0</v>
      </c>
      <c r="H60" s="13">
        <f>F60+G60</f>
        <v>4690.0541299608876</v>
      </c>
      <c r="I60" s="14">
        <v>45.960738461538462</v>
      </c>
      <c r="J60" s="15">
        <f>IFERROR(F60/I60,0)</f>
        <v>102.04479490436576</v>
      </c>
      <c r="K60" s="15">
        <f>IFERROR(H60/I60,0)</f>
        <v>102.04479490436576</v>
      </c>
      <c r="M60" s="13">
        <v>55.277900000000002</v>
      </c>
      <c r="N60" s="13">
        <v>83.142541275690263</v>
      </c>
      <c r="O60" s="13">
        <v>0</v>
      </c>
      <c r="P60" s="13">
        <f>SUM(M60:O60)</f>
        <v>138.42044127569028</v>
      </c>
      <c r="Q60" s="13">
        <v>0</v>
      </c>
      <c r="R60" s="13">
        <f>P60+Q60</f>
        <v>138.42044127569028</v>
      </c>
      <c r="S60" s="14"/>
      <c r="T60" s="15">
        <f>IFERROR(P60/S60,0)</f>
        <v>0</v>
      </c>
      <c r="U60" s="15">
        <f>IFERROR(R60/S60,0)</f>
        <v>0</v>
      </c>
      <c r="W60" s="13">
        <v>1065.5618999999999</v>
      </c>
      <c r="X60" s="13">
        <v>3486.0718886851978</v>
      </c>
      <c r="Y60" s="13">
        <v>0</v>
      </c>
      <c r="Z60" s="13">
        <f>SUM(W60:Y60)</f>
        <v>4551.6337886851979</v>
      </c>
      <c r="AA60" s="13">
        <v>0</v>
      </c>
      <c r="AB60" s="13">
        <f>Z60+AA60</f>
        <v>4551.6337886851979</v>
      </c>
      <c r="AC60" s="14">
        <v>44.85397922170182</v>
      </c>
      <c r="AD60" s="15">
        <f>IFERROR(Z60/AC60,0)</f>
        <v>101.47669989740774</v>
      </c>
      <c r="AE60" s="15">
        <f>IFERROR(AB60/AC60,0)</f>
        <v>101.47669989740774</v>
      </c>
    </row>
    <row r="61" spans="1:31" x14ac:dyDescent="0.25">
      <c r="A61" s="5" t="s">
        <v>131</v>
      </c>
      <c r="B61" s="5" t="s">
        <v>89</v>
      </c>
      <c r="C61" s="13">
        <v>2706.9641905774733</v>
      </c>
      <c r="D61" s="13">
        <v>2970.9108719477385</v>
      </c>
      <c r="E61" s="13">
        <v>-2001.9873</v>
      </c>
      <c r="F61" s="13">
        <f>SUM(C61:E61)</f>
        <v>3675.8877625252126</v>
      </c>
      <c r="G61" s="13">
        <v>909.33187094110849</v>
      </c>
      <c r="H61" s="13">
        <f>F61+G61</f>
        <v>4585.2196334663213</v>
      </c>
      <c r="I61" s="14">
        <v>14.325300000000002</v>
      </c>
      <c r="J61" s="15">
        <f>IFERROR(F61/I61,0)</f>
        <v>256.60110172388795</v>
      </c>
      <c r="K61" s="15">
        <f>IFERROR(H61/I61,0)</f>
        <v>320.07843699373279</v>
      </c>
      <c r="M61" s="13">
        <v>260.16659330474567</v>
      </c>
      <c r="N61" s="13">
        <v>551.57912041095074</v>
      </c>
      <c r="O61" s="13">
        <v>0</v>
      </c>
      <c r="P61" s="13">
        <f>SUM(M61:O61)</f>
        <v>811.74571371569641</v>
      </c>
      <c r="Q61" s="13">
        <v>0</v>
      </c>
      <c r="R61" s="13">
        <f>P61+Q61</f>
        <v>811.74571371569641</v>
      </c>
      <c r="S61" s="14"/>
      <c r="T61" s="15">
        <f>IFERROR(P61/S61,0)</f>
        <v>0</v>
      </c>
      <c r="U61" s="15">
        <f>IFERROR(R61/S61,0)</f>
        <v>0</v>
      </c>
      <c r="W61" s="13">
        <v>2446.7975972727272</v>
      </c>
      <c r="X61" s="13">
        <v>2419.3317515367876</v>
      </c>
      <c r="Y61" s="13">
        <v>-2001.9873</v>
      </c>
      <c r="Z61" s="13">
        <f>SUM(W61:Y61)</f>
        <v>2864.1420488095146</v>
      </c>
      <c r="AA61" s="13">
        <v>909.33187094110849</v>
      </c>
      <c r="AB61" s="13">
        <f>Z61+AA61</f>
        <v>3773.4739197506233</v>
      </c>
      <c r="AC61" s="14">
        <v>12.313996608722228</v>
      </c>
      <c r="AD61" s="15">
        <f>IFERROR(Z61/AC61,0)</f>
        <v>232.59240194859163</v>
      </c>
      <c r="AE61" s="15">
        <f>IFERROR(AB61/AC61,0)</f>
        <v>306.43779104809914</v>
      </c>
    </row>
    <row r="62" spans="1:31" x14ac:dyDescent="0.25">
      <c r="A62" s="5" t="s">
        <v>132</v>
      </c>
      <c r="B62" s="5" t="s">
        <v>23</v>
      </c>
      <c r="C62" s="13">
        <v>1470.1468400000001</v>
      </c>
      <c r="D62" s="13">
        <v>2982.1733999999997</v>
      </c>
      <c r="E62" s="13">
        <v>-1553.5171</v>
      </c>
      <c r="F62" s="13">
        <f>SUM(C62:E62)</f>
        <v>2898.80314</v>
      </c>
      <c r="G62" s="13">
        <v>960.74939999999992</v>
      </c>
      <c r="H62" s="13">
        <f>F62+G62</f>
        <v>3859.5525399999997</v>
      </c>
      <c r="I62" s="14">
        <v>21.84</v>
      </c>
      <c r="J62" s="15">
        <f>IFERROR(F62/I62,0)</f>
        <v>132.7290815018315</v>
      </c>
      <c r="K62" s="15">
        <f>IFERROR(H62/I62,0)</f>
        <v>176.71943864468864</v>
      </c>
      <c r="M62" s="13">
        <v>406.48814000000004</v>
      </c>
      <c r="N62" s="13">
        <v>228.0523</v>
      </c>
      <c r="O62" s="13">
        <v>0</v>
      </c>
      <c r="P62" s="13">
        <f>SUM(M62:O62)</f>
        <v>634.54043999999999</v>
      </c>
      <c r="Q62" s="13">
        <v>0</v>
      </c>
      <c r="R62" s="13">
        <f>P62+Q62</f>
        <v>634.54043999999999</v>
      </c>
      <c r="S62" s="14"/>
      <c r="T62" s="15">
        <f>IFERROR(P62/S62,0)</f>
        <v>0</v>
      </c>
      <c r="U62" s="15">
        <f>IFERROR(R62/S62,0)</f>
        <v>0</v>
      </c>
      <c r="W62" s="13">
        <v>1063.6585</v>
      </c>
      <c r="X62" s="13">
        <v>2754.1210000000001</v>
      </c>
      <c r="Y62" s="13">
        <v>-1553.5171</v>
      </c>
      <c r="Z62" s="13">
        <f>SUM(W62:Y62)</f>
        <v>2264.2624000000001</v>
      </c>
      <c r="AA62" s="13">
        <v>960.74939999999992</v>
      </c>
      <c r="AB62" s="13">
        <f>Z62+AA62</f>
        <v>3225.0118000000002</v>
      </c>
      <c r="AC62" s="14">
        <v>19.622799999999998</v>
      </c>
      <c r="AD62" s="15">
        <f>IFERROR(Z62/AC62,0)</f>
        <v>115.38936339360338</v>
      </c>
      <c r="AE62" s="15">
        <f>IFERROR(AB62/AC62,0)</f>
        <v>164.3502354404061</v>
      </c>
    </row>
    <row r="63" spans="1:31" x14ac:dyDescent="0.25">
      <c r="A63" s="5" t="s">
        <v>131</v>
      </c>
      <c r="B63" s="5" t="s">
        <v>103</v>
      </c>
      <c r="C63" s="13">
        <v>636.33519999999999</v>
      </c>
      <c r="D63" s="13">
        <v>2687.2280951143739</v>
      </c>
      <c r="E63" s="13">
        <v>-43.668500000000002</v>
      </c>
      <c r="F63" s="13">
        <f>SUM(C63:E63)</f>
        <v>3279.8947951143737</v>
      </c>
      <c r="G63" s="13">
        <v>507.81150000000002</v>
      </c>
      <c r="H63" s="13">
        <f>F63+G63</f>
        <v>3787.7062951143735</v>
      </c>
      <c r="I63" s="14"/>
      <c r="J63" s="15">
        <f>IFERROR(F63/I63,0)</f>
        <v>0</v>
      </c>
      <c r="K63" s="15">
        <f>IFERROR(H63/I63,0)</f>
        <v>0</v>
      </c>
      <c r="M63" s="13">
        <v>636.33519999999999</v>
      </c>
      <c r="N63" s="13">
        <v>2541.0100000000002</v>
      </c>
      <c r="O63" s="13">
        <v>-43.668500000000002</v>
      </c>
      <c r="P63" s="13">
        <f>SUM(M63:O63)</f>
        <v>3133.6767</v>
      </c>
      <c r="Q63" s="13">
        <v>507.81150000000002</v>
      </c>
      <c r="R63" s="13">
        <f>P63+Q63</f>
        <v>3641.4881999999998</v>
      </c>
      <c r="S63" s="14"/>
      <c r="T63" s="15">
        <f>IFERROR(P63/S63,0)</f>
        <v>0</v>
      </c>
      <c r="U63" s="15">
        <f>IFERROR(R63/S63,0)</f>
        <v>0</v>
      </c>
      <c r="W63" s="13">
        <v>0</v>
      </c>
      <c r="X63" s="13">
        <v>146.21809511437328</v>
      </c>
      <c r="Y63" s="13">
        <v>0</v>
      </c>
      <c r="Z63" s="13">
        <f>SUM(W63:Y63)</f>
        <v>146.21809511437328</v>
      </c>
      <c r="AA63" s="13">
        <v>0</v>
      </c>
      <c r="AB63" s="13">
        <f>Z63+AA63</f>
        <v>146.21809511437328</v>
      </c>
      <c r="AC63" s="14"/>
      <c r="AD63" s="15">
        <f>IFERROR(Z63/AC63,0)</f>
        <v>0</v>
      </c>
      <c r="AE63" s="15">
        <f>IFERROR(AB63/AC63,0)</f>
        <v>0</v>
      </c>
    </row>
    <row r="64" spans="1:31" x14ac:dyDescent="0.25">
      <c r="A64" s="5" t="s">
        <v>130</v>
      </c>
      <c r="B64" s="5" t="s">
        <v>29</v>
      </c>
      <c r="C64" s="13">
        <v>4222.074074501269</v>
      </c>
      <c r="D64" s="13">
        <v>0</v>
      </c>
      <c r="E64" s="13">
        <v>-2570.9419315</v>
      </c>
      <c r="F64" s="13">
        <f>SUM(C64:E64)</f>
        <v>1651.132143001269</v>
      </c>
      <c r="G64" s="13">
        <v>1707.8844548905322</v>
      </c>
      <c r="H64" s="13">
        <f>F64+G64</f>
        <v>3359.0165978918012</v>
      </c>
      <c r="I64" s="14">
        <v>16.973936639156062</v>
      </c>
      <c r="J64" s="15">
        <f>IFERROR(F64/I64,0)</f>
        <v>97.274555579074132</v>
      </c>
      <c r="K64" s="15">
        <f>IFERROR(H64/I64,0)</f>
        <v>197.89260849148607</v>
      </c>
      <c r="M64" s="13">
        <v>736.42334870554123</v>
      </c>
      <c r="N64" s="13">
        <v>0</v>
      </c>
      <c r="O64" s="13">
        <v>0</v>
      </c>
      <c r="P64" s="13">
        <f>SUM(M64:O64)</f>
        <v>736.42334870554123</v>
      </c>
      <c r="Q64" s="13">
        <v>0</v>
      </c>
      <c r="R64" s="13">
        <f>P64+Q64</f>
        <v>736.42334870554123</v>
      </c>
      <c r="S64" s="14"/>
      <c r="T64" s="15">
        <f>IFERROR(P64/S64,0)</f>
        <v>0</v>
      </c>
      <c r="U64" s="15">
        <f>IFERROR(R64/S64,0)</f>
        <v>0</v>
      </c>
      <c r="W64" s="13">
        <v>3485.6507257957282</v>
      </c>
      <c r="X64" s="13">
        <v>0</v>
      </c>
      <c r="Y64" s="13">
        <v>-2570.9419315</v>
      </c>
      <c r="Z64" s="13">
        <f>SUM(W64:Y64)</f>
        <v>914.70879429572824</v>
      </c>
      <c r="AA64" s="13">
        <v>1707.8844548905322</v>
      </c>
      <c r="AB64" s="13">
        <f>Z64+AA64</f>
        <v>2622.5932491862604</v>
      </c>
      <c r="AC64" s="14">
        <v>14.607348862331897</v>
      </c>
      <c r="AD64" s="15">
        <f>IFERROR(Z64/AC64,0)</f>
        <v>62.619767824844395</v>
      </c>
      <c r="AE64" s="15">
        <f>IFERROR(AB64/AC64,0)</f>
        <v>179.53930407927515</v>
      </c>
    </row>
    <row r="65" spans="1:31" x14ac:dyDescent="0.25">
      <c r="A65" s="5" t="s">
        <v>131</v>
      </c>
      <c r="B65" s="5" t="s">
        <v>54</v>
      </c>
      <c r="C65" s="13">
        <v>0</v>
      </c>
      <c r="D65" s="13">
        <v>3193.7050099999997</v>
      </c>
      <c r="E65" s="13">
        <v>0</v>
      </c>
      <c r="F65" s="13">
        <f>SUM(C65:E65)</f>
        <v>3193.7050099999997</v>
      </c>
      <c r="G65" s="13">
        <v>111.47878479000005</v>
      </c>
      <c r="H65" s="13">
        <f>F65+G65</f>
        <v>3305.1837947899999</v>
      </c>
      <c r="I65" s="14"/>
      <c r="J65" s="15">
        <f>IFERROR(F65/I65,0)</f>
        <v>0</v>
      </c>
      <c r="K65" s="15">
        <f>IFERROR(H65/I65,0)</f>
        <v>0</v>
      </c>
      <c r="M65" s="13">
        <v>0</v>
      </c>
      <c r="N65" s="13">
        <v>1388.0094100000001</v>
      </c>
      <c r="O65" s="13">
        <v>0</v>
      </c>
      <c r="P65" s="13">
        <f>SUM(M65:O65)</f>
        <v>1388.0094100000001</v>
      </c>
      <c r="Q65" s="13">
        <v>111.47878479000005</v>
      </c>
      <c r="R65" s="13">
        <f>P65+Q65</f>
        <v>1499.4881947900001</v>
      </c>
      <c r="S65" s="14"/>
      <c r="T65" s="15">
        <f>IFERROR(P65/S65,0)</f>
        <v>0</v>
      </c>
      <c r="U65" s="15">
        <f>IFERROR(R65/S65,0)</f>
        <v>0</v>
      </c>
      <c r="W65" s="13">
        <v>0</v>
      </c>
      <c r="X65" s="13">
        <v>1805.6954000000001</v>
      </c>
      <c r="Y65" s="13">
        <v>0</v>
      </c>
      <c r="Z65" s="13">
        <f>SUM(W65:Y65)</f>
        <v>1805.6954000000001</v>
      </c>
      <c r="AA65" s="13">
        <v>0</v>
      </c>
      <c r="AB65" s="13">
        <f>Z65+AA65</f>
        <v>1805.6954000000001</v>
      </c>
      <c r="AC65" s="14"/>
      <c r="AD65" s="15">
        <f>IFERROR(Z65/AC65,0)</f>
        <v>0</v>
      </c>
      <c r="AE65" s="15">
        <f>IFERROR(AB65/AC65,0)</f>
        <v>0</v>
      </c>
    </row>
    <row r="66" spans="1:31" x14ac:dyDescent="0.25">
      <c r="A66" s="5" t="s">
        <v>129</v>
      </c>
      <c r="B66" s="5" t="s">
        <v>39</v>
      </c>
      <c r="C66" s="13">
        <v>1847.0186494099648</v>
      </c>
      <c r="D66" s="13">
        <v>797.14515000000006</v>
      </c>
      <c r="E66" s="13">
        <v>-1252.4620679999998</v>
      </c>
      <c r="F66" s="13">
        <f>SUM(C66:E66)</f>
        <v>1391.7017314099649</v>
      </c>
      <c r="G66" s="13">
        <v>1909.6760150448711</v>
      </c>
      <c r="H66" s="13">
        <f>F66+G66</f>
        <v>3301.3777464548357</v>
      </c>
      <c r="I66" s="14">
        <v>11.269316434930573</v>
      </c>
      <c r="J66" s="15">
        <f>IFERROR(F66/I66,0)</f>
        <v>123.49477800589763</v>
      </c>
      <c r="K66" s="15">
        <f>IFERROR(H66/I66,0)</f>
        <v>292.95279492035797</v>
      </c>
      <c r="M66" s="13">
        <v>174.96243695648332</v>
      </c>
      <c r="N66" s="13">
        <v>780.18365000000006</v>
      </c>
      <c r="O66" s="13">
        <v>0</v>
      </c>
      <c r="P66" s="13">
        <f>SUM(M66:O66)</f>
        <v>955.14608695648337</v>
      </c>
      <c r="Q66" s="13">
        <v>193.46536065000001</v>
      </c>
      <c r="R66" s="13">
        <f>P66+Q66</f>
        <v>1148.6114476064834</v>
      </c>
      <c r="S66" s="14"/>
      <c r="T66" s="15">
        <f>IFERROR(P66/S66,0)</f>
        <v>0</v>
      </c>
      <c r="U66" s="15">
        <f>IFERROR(R66/S66,0)</f>
        <v>0</v>
      </c>
      <c r="W66" s="13">
        <v>1672.0562124534813</v>
      </c>
      <c r="X66" s="13">
        <v>16.961500000000001</v>
      </c>
      <c r="Y66" s="13">
        <v>-1252.4620679999998</v>
      </c>
      <c r="Z66" s="13">
        <f>SUM(W66:Y66)</f>
        <v>436.55564445348136</v>
      </c>
      <c r="AA66" s="13">
        <v>1716.210654394871</v>
      </c>
      <c r="AB66" s="13">
        <f>Z66+AA66</f>
        <v>2152.7662988483526</v>
      </c>
      <c r="AC66" s="14"/>
      <c r="AD66" s="15">
        <f>IFERROR(Z66/AC66,0)</f>
        <v>0</v>
      </c>
      <c r="AE66" s="15">
        <f>IFERROR(AB66/AC66,0)</f>
        <v>0</v>
      </c>
    </row>
    <row r="67" spans="1:31" x14ac:dyDescent="0.25">
      <c r="A67" s="5" t="s">
        <v>131</v>
      </c>
      <c r="B67" s="5" t="s">
        <v>92</v>
      </c>
      <c r="C67" s="13">
        <v>3147.0771504574959</v>
      </c>
      <c r="D67" s="13">
        <v>2365.1759390684065</v>
      </c>
      <c r="E67" s="13">
        <v>-3367.2578599999997</v>
      </c>
      <c r="F67" s="13">
        <f>SUM(C67:E67)</f>
        <v>2144.9952295259027</v>
      </c>
      <c r="G67" s="13">
        <v>1117.4417886361823</v>
      </c>
      <c r="H67" s="13">
        <f>F67+G67</f>
        <v>3262.4370181620852</v>
      </c>
      <c r="I67" s="14">
        <v>11.308365384615383</v>
      </c>
      <c r="J67" s="15">
        <f>IFERROR(F67/I67,0)</f>
        <v>189.68216506729524</v>
      </c>
      <c r="K67" s="15">
        <f>IFERROR(H67/I67,0)</f>
        <v>288.49766586075395</v>
      </c>
      <c r="M67" s="13">
        <v>370.79360535612727</v>
      </c>
      <c r="N67" s="13">
        <v>625.33793643894592</v>
      </c>
      <c r="O67" s="13">
        <v>0</v>
      </c>
      <c r="P67" s="13">
        <f>SUM(M67:O67)</f>
        <v>996.13154179507319</v>
      </c>
      <c r="Q67" s="13">
        <v>0</v>
      </c>
      <c r="R67" s="13">
        <f>P67+Q67</f>
        <v>996.13154179507319</v>
      </c>
      <c r="S67" s="14"/>
      <c r="T67" s="15">
        <f>IFERROR(P67/S67,0)</f>
        <v>0</v>
      </c>
      <c r="U67" s="15">
        <f>IFERROR(R67/S67,0)</f>
        <v>0</v>
      </c>
      <c r="W67" s="13">
        <v>2776.2835451013693</v>
      </c>
      <c r="X67" s="13">
        <v>1739.8379026294606</v>
      </c>
      <c r="Y67" s="13">
        <v>-3367.2578599999997</v>
      </c>
      <c r="Z67" s="13">
        <f>SUM(W67:Y67)</f>
        <v>1148.8635877308297</v>
      </c>
      <c r="AA67" s="13">
        <v>1117.4417886361823</v>
      </c>
      <c r="AB67" s="13">
        <f>Z67+AA67</f>
        <v>2266.3053763670123</v>
      </c>
      <c r="AC67" s="14"/>
      <c r="AD67" s="15">
        <f>IFERROR(Z67/AC67,0)</f>
        <v>0</v>
      </c>
      <c r="AE67" s="15">
        <f>IFERROR(AB67/AC67,0)</f>
        <v>0</v>
      </c>
    </row>
    <row r="68" spans="1:31" x14ac:dyDescent="0.25">
      <c r="A68" s="5" t="s">
        <v>129</v>
      </c>
      <c r="B68" s="5" t="s">
        <v>81</v>
      </c>
      <c r="C68" s="13">
        <v>4848.59476</v>
      </c>
      <c r="D68" s="13">
        <v>0</v>
      </c>
      <c r="E68" s="13">
        <v>-2091.0456899999999</v>
      </c>
      <c r="F68" s="13">
        <f>SUM(C68:E68)</f>
        <v>2757.54907</v>
      </c>
      <c r="G68" s="13">
        <v>408.4</v>
      </c>
      <c r="H68" s="13">
        <f>F68+G68</f>
        <v>3165.9490700000001</v>
      </c>
      <c r="I68" s="14">
        <v>10.83</v>
      </c>
      <c r="J68" s="15">
        <f>IFERROR(F68/I68,0)</f>
        <v>254.62133610341644</v>
      </c>
      <c r="K68" s="15">
        <f>IFERROR(H68/I68,0)</f>
        <v>292.33140073868884</v>
      </c>
      <c r="M68" s="13">
        <v>1323.1157600000001</v>
      </c>
      <c r="N68" s="13">
        <v>0</v>
      </c>
      <c r="O68" s="13">
        <v>-22.04569</v>
      </c>
      <c r="P68" s="13">
        <f>SUM(M68:O68)</f>
        <v>1301.0700700000002</v>
      </c>
      <c r="Q68" s="13">
        <v>0</v>
      </c>
      <c r="R68" s="13">
        <f>P68+Q68</f>
        <v>1301.0700700000002</v>
      </c>
      <c r="S68" s="14"/>
      <c r="T68" s="15">
        <f>IFERROR(P68/S68,0)</f>
        <v>0</v>
      </c>
      <c r="U68" s="15">
        <f>IFERROR(R68/S68,0)</f>
        <v>0</v>
      </c>
      <c r="W68" s="13">
        <v>3525.4789999999998</v>
      </c>
      <c r="X68" s="13">
        <v>0</v>
      </c>
      <c r="Y68" s="13">
        <v>-2069</v>
      </c>
      <c r="Z68" s="13">
        <f>SUM(W68:Y68)</f>
        <v>1456.4789999999998</v>
      </c>
      <c r="AA68" s="13">
        <v>408.4</v>
      </c>
      <c r="AB68" s="13">
        <f>Z68+AA68</f>
        <v>1864.8789999999999</v>
      </c>
      <c r="AC68" s="14"/>
      <c r="AD68" s="15">
        <f>IFERROR(Z68/AC68,0)</f>
        <v>0</v>
      </c>
      <c r="AE68" s="15">
        <f>IFERROR(AB68/AC68,0)</f>
        <v>0</v>
      </c>
    </row>
    <row r="69" spans="1:31" x14ac:dyDescent="0.25">
      <c r="A69" s="5" t="s">
        <v>129</v>
      </c>
      <c r="B69" s="5" t="s">
        <v>44</v>
      </c>
      <c r="C69" s="13">
        <v>3166.9627043319406</v>
      </c>
      <c r="D69" s="13">
        <v>1610.4245947330057</v>
      </c>
      <c r="E69" s="13">
        <v>-2864.3106429868681</v>
      </c>
      <c r="F69" s="13">
        <f>SUM(C69:E69)</f>
        <v>1913.076656078078</v>
      </c>
      <c r="G69" s="13">
        <v>1120.5898517599992</v>
      </c>
      <c r="H69" s="13">
        <f>F69+G69</f>
        <v>3033.6665078380775</v>
      </c>
      <c r="I69" s="14">
        <v>10.280384615384616</v>
      </c>
      <c r="J69" s="15">
        <f>IFERROR(F69/I69,0)</f>
        <v>186.08998861921518</v>
      </c>
      <c r="K69" s="15">
        <f>IFERROR(H69/I69,0)</f>
        <v>295.09270531553744</v>
      </c>
      <c r="M69" s="13">
        <v>916.77120873492277</v>
      </c>
      <c r="N69" s="13">
        <v>690.74595596298525</v>
      </c>
      <c r="O69" s="13">
        <v>0</v>
      </c>
      <c r="P69" s="13">
        <f>SUM(M69:O69)</f>
        <v>1607.5171646979079</v>
      </c>
      <c r="Q69" s="13">
        <v>194.98520000000002</v>
      </c>
      <c r="R69" s="13">
        <f>P69+Q69</f>
        <v>1802.502364697908</v>
      </c>
      <c r="S69" s="14"/>
      <c r="T69" s="15">
        <f>IFERROR(P69/S69,0)</f>
        <v>0</v>
      </c>
      <c r="U69" s="15">
        <f>IFERROR(R69/S69,0)</f>
        <v>0</v>
      </c>
      <c r="W69" s="13">
        <v>2250.1914955970174</v>
      </c>
      <c r="X69" s="13">
        <v>919.6786387700206</v>
      </c>
      <c r="Y69" s="13">
        <v>-2864.3106429868681</v>
      </c>
      <c r="Z69" s="13">
        <f>SUM(W69:Y69)</f>
        <v>305.55949138017013</v>
      </c>
      <c r="AA69" s="13">
        <v>925.60465175999923</v>
      </c>
      <c r="AB69" s="13">
        <f>Z69+AA69</f>
        <v>1231.1641431401695</v>
      </c>
      <c r="AC69" s="14"/>
      <c r="AD69" s="15">
        <f>IFERROR(Z69/AC69,0)</f>
        <v>0</v>
      </c>
      <c r="AE69" s="15">
        <f>IFERROR(AB69/AC69,0)</f>
        <v>0</v>
      </c>
    </row>
    <row r="70" spans="1:31" x14ac:dyDescent="0.25">
      <c r="A70" s="5" t="s">
        <v>129</v>
      </c>
      <c r="B70" s="5" t="s">
        <v>35</v>
      </c>
      <c r="C70" s="13">
        <v>1.8613</v>
      </c>
      <c r="D70" s="13">
        <v>3259.8333734282273</v>
      </c>
      <c r="E70" s="13">
        <v>-1917.3365000000001</v>
      </c>
      <c r="F70" s="13">
        <f>SUM(C70:E70)</f>
        <v>1344.3581734282272</v>
      </c>
      <c r="G70" s="13">
        <v>1656.2738597600001</v>
      </c>
      <c r="H70" s="13">
        <f>F70+G70</f>
        <v>3000.6320331882271</v>
      </c>
      <c r="I70" s="14">
        <v>11.662181553442132</v>
      </c>
      <c r="J70" s="15">
        <f>IFERROR(F70/I70,0)</f>
        <v>115.27501670829635</v>
      </c>
      <c r="K70" s="15">
        <f>IFERROR(H70/I70,0)</f>
        <v>257.29594582606893</v>
      </c>
      <c r="M70" s="13">
        <v>1.8613</v>
      </c>
      <c r="N70" s="13">
        <v>1460.8153399999999</v>
      </c>
      <c r="O70" s="13">
        <v>0</v>
      </c>
      <c r="P70" s="13">
        <f>SUM(M70:O70)</f>
        <v>1462.6766399999999</v>
      </c>
      <c r="Q70" s="13">
        <v>321.23315976000004</v>
      </c>
      <c r="R70" s="13">
        <f>P70+Q70</f>
        <v>1783.9097997599999</v>
      </c>
      <c r="S70" s="14"/>
      <c r="T70" s="15">
        <f>IFERROR(P70/S70,0)</f>
        <v>0</v>
      </c>
      <c r="U70" s="15">
        <f>IFERROR(R70/S70,0)</f>
        <v>0</v>
      </c>
      <c r="W70" s="13">
        <v>0</v>
      </c>
      <c r="X70" s="13">
        <v>1799.0180334282281</v>
      </c>
      <c r="Y70" s="13">
        <v>-1917.3365000000001</v>
      </c>
      <c r="Z70" s="13">
        <f>SUM(W70:Y70)</f>
        <v>-118.31846657177198</v>
      </c>
      <c r="AA70" s="13">
        <v>1335.0407</v>
      </c>
      <c r="AB70" s="13">
        <f>Z70+AA70</f>
        <v>1216.722233428228</v>
      </c>
      <c r="AC70" s="14"/>
      <c r="AD70" s="15">
        <f>IFERROR(Z70/AC70,0)</f>
        <v>0</v>
      </c>
      <c r="AE70" s="15">
        <f>IFERROR(AB70/AC70,0)</f>
        <v>0</v>
      </c>
    </row>
    <row r="71" spans="1:31" x14ac:dyDescent="0.25">
      <c r="A71" s="5" t="s">
        <v>132</v>
      </c>
      <c r="B71" s="5" t="s">
        <v>18</v>
      </c>
      <c r="C71" s="13">
        <v>0</v>
      </c>
      <c r="D71" s="13">
        <v>2604.0004506859441</v>
      </c>
      <c r="E71" s="13">
        <v>0</v>
      </c>
      <c r="F71" s="13">
        <f>SUM(C71:E71)</f>
        <v>2604.0004506859441</v>
      </c>
      <c r="G71" s="13">
        <v>0</v>
      </c>
      <c r="H71" s="13">
        <f>F71+G71</f>
        <v>2604.0004506859441</v>
      </c>
      <c r="I71" s="14">
        <v>10.016999999999999</v>
      </c>
      <c r="J71" s="15">
        <f>IFERROR(F71/I71,0)</f>
        <v>259.95811627093383</v>
      </c>
      <c r="K71" s="15">
        <f>IFERROR(H71/I71,0)</f>
        <v>259.95811627093383</v>
      </c>
      <c r="M71" s="13">
        <v>0</v>
      </c>
      <c r="N71" s="13">
        <v>191.63116231515073</v>
      </c>
      <c r="O71" s="13">
        <v>0</v>
      </c>
      <c r="P71" s="13">
        <f>SUM(M71:O71)</f>
        <v>191.63116231515073</v>
      </c>
      <c r="Q71" s="13">
        <v>0</v>
      </c>
      <c r="R71" s="13">
        <f>P71+Q71</f>
        <v>191.63116231515073</v>
      </c>
      <c r="S71" s="14"/>
      <c r="T71" s="15">
        <f>IFERROR(P71/S71,0)</f>
        <v>0</v>
      </c>
      <c r="U71" s="15">
        <f>IFERROR(R71/S71,0)</f>
        <v>0</v>
      </c>
      <c r="W71" s="13">
        <v>0</v>
      </c>
      <c r="X71" s="13">
        <v>2412.3691883707934</v>
      </c>
      <c r="Y71" s="13">
        <v>0</v>
      </c>
      <c r="Z71" s="13">
        <f>SUM(W71:Y71)</f>
        <v>2412.3691883707934</v>
      </c>
      <c r="AA71" s="13">
        <v>0</v>
      </c>
      <c r="AB71" s="13">
        <f>Z71+AA71</f>
        <v>2412.3691883707934</v>
      </c>
      <c r="AC71" s="14"/>
      <c r="AD71" s="15">
        <f>IFERROR(Z71/AC71,0)</f>
        <v>0</v>
      </c>
      <c r="AE71" s="15">
        <f>IFERROR(AB71/AC71,0)</f>
        <v>0</v>
      </c>
    </row>
    <row r="72" spans="1:31" x14ac:dyDescent="0.25">
      <c r="A72" s="5" t="s">
        <v>132</v>
      </c>
      <c r="B72" s="5" t="s">
        <v>16</v>
      </c>
      <c r="C72" s="13">
        <v>9011.8630312000005</v>
      </c>
      <c r="D72" s="13">
        <v>4347.8988778468265</v>
      </c>
      <c r="E72" s="13">
        <v>-14480.771000000001</v>
      </c>
      <c r="F72" s="13">
        <f>SUM(C72:E72)</f>
        <v>-1121.0090909531737</v>
      </c>
      <c r="G72" s="13">
        <v>3592.8786899999996</v>
      </c>
      <c r="H72" s="13">
        <f>F72+G72</f>
        <v>2471.8695990468259</v>
      </c>
      <c r="I72" s="14">
        <v>67.567286538461545</v>
      </c>
      <c r="J72" s="15">
        <f>IFERROR(F72/I72,0)</f>
        <v>-16.591003551919435</v>
      </c>
      <c r="K72" s="15">
        <f>IFERROR(H72/I72,0)</f>
        <v>36.583822226452078</v>
      </c>
      <c r="M72" s="13">
        <v>48.721999999999994</v>
      </c>
      <c r="N72" s="13">
        <v>1618.3967557334254</v>
      </c>
      <c r="O72" s="13">
        <v>0</v>
      </c>
      <c r="P72" s="13">
        <f>SUM(M72:O72)</f>
        <v>1667.1187557334254</v>
      </c>
      <c r="Q72" s="13">
        <v>122.6725</v>
      </c>
      <c r="R72" s="13">
        <f>P72+Q72</f>
        <v>1789.7912557334253</v>
      </c>
      <c r="S72" s="14"/>
      <c r="T72" s="15">
        <f>IFERROR(P72/S72,0)</f>
        <v>0</v>
      </c>
      <c r="U72" s="15">
        <f>IFERROR(R72/S72,0)</f>
        <v>0</v>
      </c>
      <c r="W72" s="13">
        <v>8963.1410312000007</v>
      </c>
      <c r="X72" s="13">
        <v>2729.5021221134011</v>
      </c>
      <c r="Y72" s="13">
        <v>-14480.771000000001</v>
      </c>
      <c r="Z72" s="13">
        <f>SUM(W72:Y72)</f>
        <v>-2788.1278466865988</v>
      </c>
      <c r="AA72" s="13">
        <v>3470.2061899999994</v>
      </c>
      <c r="AB72" s="13">
        <f>Z72+AA72</f>
        <v>682.07834331340064</v>
      </c>
      <c r="AC72" s="14">
        <v>58.724500144172254</v>
      </c>
      <c r="AD72" s="15">
        <f>IFERROR(Z72/AC72,0)</f>
        <v>-47.478102663140149</v>
      </c>
      <c r="AE72" s="15">
        <f>IFERROR(AB72/AC72,0)</f>
        <v>11.614885467545172</v>
      </c>
    </row>
    <row r="73" spans="1:31" x14ac:dyDescent="0.25">
      <c r="A73" s="5" t="s">
        <v>131</v>
      </c>
      <c r="B73" s="5" t="s">
        <v>56</v>
      </c>
      <c r="C73" s="13">
        <v>15.1934</v>
      </c>
      <c r="D73" s="13">
        <v>3391.6309099999999</v>
      </c>
      <c r="E73" s="13">
        <v>-2064.0358000000001</v>
      </c>
      <c r="F73" s="13">
        <f>SUM(C73:E73)</f>
        <v>1342.7885099999999</v>
      </c>
      <c r="G73" s="13">
        <v>906.12519999999995</v>
      </c>
      <c r="H73" s="13">
        <f>F73+G73</f>
        <v>2248.9137099999998</v>
      </c>
      <c r="I73" s="14">
        <v>13.049505664835163</v>
      </c>
      <c r="J73" s="15">
        <f>IFERROR(F73/I73,0)</f>
        <v>102.89956910923043</v>
      </c>
      <c r="K73" s="15">
        <f>IFERROR(H73/I73,0)</f>
        <v>172.33708063441861</v>
      </c>
      <c r="M73" s="13">
        <v>7.2566000000000006</v>
      </c>
      <c r="N73" s="13">
        <v>618.98659999999995</v>
      </c>
      <c r="O73" s="13">
        <v>0</v>
      </c>
      <c r="P73" s="13">
        <f>SUM(M73:O73)</f>
        <v>626.2432</v>
      </c>
      <c r="Q73" s="13">
        <v>0</v>
      </c>
      <c r="R73" s="13">
        <f>P73+Q73</f>
        <v>626.2432</v>
      </c>
      <c r="S73" s="14"/>
      <c r="T73" s="15">
        <f>IFERROR(P73/S73,0)</f>
        <v>0</v>
      </c>
      <c r="U73" s="15">
        <f>IFERROR(R73/S73,0)</f>
        <v>0</v>
      </c>
      <c r="W73" s="13">
        <v>7.9367999999999999</v>
      </c>
      <c r="X73" s="13">
        <v>2772.6443100000001</v>
      </c>
      <c r="Y73" s="13">
        <v>-2064.0358000000001</v>
      </c>
      <c r="Z73" s="13">
        <f>SUM(W73:Y73)</f>
        <v>716.54530999999997</v>
      </c>
      <c r="AA73" s="13">
        <v>906.12519999999995</v>
      </c>
      <c r="AB73" s="13">
        <f>Z73+AA73</f>
        <v>1622.6705099999999</v>
      </c>
      <c r="AC73" s="14">
        <v>11.392405664835163</v>
      </c>
      <c r="AD73" s="15">
        <f>IFERROR(Z73/AC73,0)</f>
        <v>62.896751667802171</v>
      </c>
      <c r="AE73" s="15">
        <f>IFERROR(AB73/AC73,0)</f>
        <v>142.43440391248379</v>
      </c>
    </row>
    <row r="74" spans="1:31" x14ac:dyDescent="0.25">
      <c r="A74" s="5" t="s">
        <v>131</v>
      </c>
      <c r="B74" s="5" t="s">
        <v>59</v>
      </c>
      <c r="C74" s="13">
        <v>0</v>
      </c>
      <c r="D74" s="13">
        <v>2243.2336</v>
      </c>
      <c r="E74" s="13">
        <v>0</v>
      </c>
      <c r="F74" s="13">
        <f>SUM(C74:E74)</f>
        <v>2243.2336</v>
      </c>
      <c r="G74" s="13">
        <v>0</v>
      </c>
      <c r="H74" s="13">
        <f>F74+G74</f>
        <v>2243.2336</v>
      </c>
      <c r="I74" s="14"/>
      <c r="J74" s="15">
        <f>IFERROR(F74/I74,0)</f>
        <v>0</v>
      </c>
      <c r="K74" s="15">
        <f>IFERROR(H74/I74,0)</f>
        <v>0</v>
      </c>
      <c r="M74" s="13">
        <v>0</v>
      </c>
      <c r="N74" s="13">
        <v>556.37009999999998</v>
      </c>
      <c r="O74" s="13">
        <v>0</v>
      </c>
      <c r="P74" s="13">
        <f>SUM(M74:O74)</f>
        <v>556.37009999999998</v>
      </c>
      <c r="Q74" s="13">
        <v>0</v>
      </c>
      <c r="R74" s="13">
        <f>P74+Q74</f>
        <v>556.37009999999998</v>
      </c>
      <c r="S74" s="14"/>
      <c r="T74" s="15">
        <f>IFERROR(P74/S74,0)</f>
        <v>0</v>
      </c>
      <c r="U74" s="15">
        <f>IFERROR(R74/S74,0)</f>
        <v>0</v>
      </c>
      <c r="W74" s="13">
        <v>0</v>
      </c>
      <c r="X74" s="13">
        <v>1686.8635000000002</v>
      </c>
      <c r="Y74" s="13">
        <v>0</v>
      </c>
      <c r="Z74" s="13">
        <f>SUM(W74:Y74)</f>
        <v>1686.8635000000002</v>
      </c>
      <c r="AA74" s="13">
        <v>0</v>
      </c>
      <c r="AB74" s="13">
        <f>Z74+AA74</f>
        <v>1686.8635000000002</v>
      </c>
      <c r="AC74" s="14"/>
      <c r="AD74" s="15">
        <f>IFERROR(Z74/AC74,0)</f>
        <v>0</v>
      </c>
      <c r="AE74" s="15">
        <f>IFERROR(AB74/AC74,0)</f>
        <v>0</v>
      </c>
    </row>
    <row r="75" spans="1:31" x14ac:dyDescent="0.25">
      <c r="A75" s="5" t="s">
        <v>131</v>
      </c>
      <c r="B75" s="5" t="s">
        <v>117</v>
      </c>
      <c r="C75" s="13">
        <v>3.3033000000000001</v>
      </c>
      <c r="D75" s="13">
        <v>1760.491</v>
      </c>
      <c r="E75" s="13">
        <v>0</v>
      </c>
      <c r="F75" s="13">
        <f>SUM(C75:E75)</f>
        <v>1763.7943</v>
      </c>
      <c r="G75" s="13">
        <v>438.3623</v>
      </c>
      <c r="H75" s="13">
        <f>F75+G75</f>
        <v>2202.1566000000003</v>
      </c>
      <c r="I75" s="14"/>
      <c r="J75" s="15">
        <f>IFERROR(F75/I75,0)</f>
        <v>0</v>
      </c>
      <c r="K75" s="15">
        <f>IFERROR(H75/I75,0)</f>
        <v>0</v>
      </c>
      <c r="M75" s="13">
        <v>3.3033000000000001</v>
      </c>
      <c r="N75" s="13">
        <v>1760.491</v>
      </c>
      <c r="O75" s="13">
        <v>0</v>
      </c>
      <c r="P75" s="13">
        <f>SUM(M75:O75)</f>
        <v>1763.7943</v>
      </c>
      <c r="Q75" s="13">
        <v>438.3623</v>
      </c>
      <c r="R75" s="13">
        <f>P75+Q75</f>
        <v>2202.1566000000003</v>
      </c>
      <c r="S75" s="14"/>
      <c r="T75" s="15">
        <f>IFERROR(P75/S75,0)</f>
        <v>0</v>
      </c>
      <c r="U75" s="15">
        <f>IFERROR(R75/S75,0)</f>
        <v>0</v>
      </c>
      <c r="W75" s="13">
        <v>0</v>
      </c>
      <c r="X75" s="13">
        <v>0</v>
      </c>
      <c r="Y75" s="13">
        <v>0</v>
      </c>
      <c r="Z75" s="13">
        <f>SUM(W75:Y75)</f>
        <v>0</v>
      </c>
      <c r="AA75" s="13">
        <v>0</v>
      </c>
      <c r="AB75" s="13">
        <f>Z75+AA75</f>
        <v>0</v>
      </c>
      <c r="AC75" s="14">
        <v>0</v>
      </c>
      <c r="AD75" s="15">
        <f>IFERROR(Z75/AC75,0)</f>
        <v>0</v>
      </c>
      <c r="AE75" s="15">
        <f>IFERROR(AB75/AC75,0)</f>
        <v>0</v>
      </c>
    </row>
    <row r="76" spans="1:31" x14ac:dyDescent="0.25">
      <c r="A76" s="5" t="s">
        <v>129</v>
      </c>
      <c r="B76" s="5" t="s">
        <v>10</v>
      </c>
      <c r="C76" s="13">
        <v>849.61799999999994</v>
      </c>
      <c r="D76" s="13">
        <v>823.39930000000004</v>
      </c>
      <c r="E76" s="13">
        <v>0</v>
      </c>
      <c r="F76" s="13">
        <f>SUM(C76:E76)</f>
        <v>1673.0173</v>
      </c>
      <c r="G76" s="13">
        <v>130.8767</v>
      </c>
      <c r="H76" s="13">
        <f>F76+G76</f>
        <v>1803.894</v>
      </c>
      <c r="I76" s="14"/>
      <c r="J76" s="15">
        <f>IFERROR(F76/I76,0)</f>
        <v>0</v>
      </c>
      <c r="K76" s="15">
        <f>IFERROR(H76/I76,0)</f>
        <v>0</v>
      </c>
      <c r="M76" s="13">
        <v>849.61799999999994</v>
      </c>
      <c r="N76" s="13">
        <v>525.12329999999997</v>
      </c>
      <c r="O76" s="13">
        <v>0</v>
      </c>
      <c r="P76" s="13">
        <f>SUM(M76:O76)</f>
        <v>1374.7412999999999</v>
      </c>
      <c r="Q76" s="13">
        <v>130.8767</v>
      </c>
      <c r="R76" s="13">
        <f>P76+Q76</f>
        <v>1505.6179999999999</v>
      </c>
      <c r="S76" s="14"/>
      <c r="T76" s="15">
        <f>IFERROR(P76/S76,0)</f>
        <v>0</v>
      </c>
      <c r="U76" s="15">
        <f>IFERROR(R76/S76,0)</f>
        <v>0</v>
      </c>
      <c r="W76" s="13">
        <v>0</v>
      </c>
      <c r="X76" s="13">
        <v>298.27600000000001</v>
      </c>
      <c r="Y76" s="13">
        <v>0</v>
      </c>
      <c r="Z76" s="13">
        <f>SUM(W76:Y76)</f>
        <v>298.27600000000001</v>
      </c>
      <c r="AA76" s="13">
        <v>0</v>
      </c>
      <c r="AB76" s="13">
        <f>Z76+AA76</f>
        <v>298.27600000000001</v>
      </c>
      <c r="AC76" s="14"/>
      <c r="AD76" s="15">
        <f>IFERROR(Z76/AC76,0)</f>
        <v>0</v>
      </c>
      <c r="AE76" s="15">
        <f>IFERROR(AB76/AC76,0)</f>
        <v>0</v>
      </c>
    </row>
    <row r="77" spans="1:31" x14ac:dyDescent="0.25">
      <c r="A77" s="5" t="s">
        <v>129</v>
      </c>
      <c r="B77" s="5" t="s">
        <v>53</v>
      </c>
      <c r="C77" s="13">
        <v>8.7072000000000003</v>
      </c>
      <c r="D77" s="13">
        <v>1789.2998640454923</v>
      </c>
      <c r="E77" s="13">
        <v>0</v>
      </c>
      <c r="F77" s="13">
        <f>SUM(C77:E77)</f>
        <v>1798.0070640454924</v>
      </c>
      <c r="G77" s="13">
        <v>0</v>
      </c>
      <c r="H77" s="13">
        <f>F77+G77</f>
        <v>1798.0070640454924</v>
      </c>
      <c r="I77" s="14">
        <v>22.320484615384618</v>
      </c>
      <c r="J77" s="15">
        <f>IFERROR(F77/I77,0)</f>
        <v>80.554123041136748</v>
      </c>
      <c r="K77" s="15">
        <f>IFERROR(H77/I77,0)</f>
        <v>80.554123041136748</v>
      </c>
      <c r="M77" s="13">
        <v>0</v>
      </c>
      <c r="N77" s="13">
        <v>69.761099999999999</v>
      </c>
      <c r="O77" s="13">
        <v>0</v>
      </c>
      <c r="P77" s="13">
        <f>SUM(M77:O77)</f>
        <v>69.761099999999999</v>
      </c>
      <c r="Q77" s="13">
        <v>0</v>
      </c>
      <c r="R77" s="13">
        <f>P77+Q77</f>
        <v>69.761099999999999</v>
      </c>
      <c r="S77" s="14"/>
      <c r="T77" s="15">
        <f>IFERROR(P77/S77,0)</f>
        <v>0</v>
      </c>
      <c r="U77" s="15">
        <f>IFERROR(R77/S77,0)</f>
        <v>0</v>
      </c>
      <c r="W77" s="13">
        <v>8.7072000000000003</v>
      </c>
      <c r="X77" s="13">
        <v>1719.5389640454923</v>
      </c>
      <c r="Y77" s="13">
        <v>0</v>
      </c>
      <c r="Z77" s="13">
        <f>SUM(W77:Y77)</f>
        <v>1728.2461640454924</v>
      </c>
      <c r="AA77" s="13">
        <v>0</v>
      </c>
      <c r="AB77" s="13">
        <f>Z77+AA77</f>
        <v>1728.2461640454924</v>
      </c>
      <c r="AC77" s="14">
        <v>21.481084615384617</v>
      </c>
      <c r="AD77" s="15">
        <f>IFERROR(Z77/AC77,0)</f>
        <v>80.454325048733025</v>
      </c>
      <c r="AE77" s="15">
        <f>IFERROR(AB77/AC77,0)</f>
        <v>80.454325048733025</v>
      </c>
    </row>
    <row r="78" spans="1:31" x14ac:dyDescent="0.25">
      <c r="A78" s="5" t="s">
        <v>129</v>
      </c>
      <c r="B78" s="5" t="s">
        <v>72</v>
      </c>
      <c r="C78" s="13">
        <v>4.2967000000000004</v>
      </c>
      <c r="D78" s="13">
        <v>1716.7652250391363</v>
      </c>
      <c r="E78" s="13">
        <v>-107.1703</v>
      </c>
      <c r="F78" s="13">
        <f>SUM(C78:E78)</f>
        <v>1613.8916250391364</v>
      </c>
      <c r="G78" s="13">
        <v>0</v>
      </c>
      <c r="H78" s="13">
        <f>F78+G78</f>
        <v>1613.8916250391364</v>
      </c>
      <c r="I78" s="14"/>
      <c r="J78" s="15">
        <f>IFERROR(F78/I78,0)</f>
        <v>0</v>
      </c>
      <c r="K78" s="15">
        <f>IFERROR(H78/I78,0)</f>
        <v>0</v>
      </c>
      <c r="M78" s="13">
        <v>4.2967000000000004</v>
      </c>
      <c r="N78" s="13">
        <v>454.20276274319923</v>
      </c>
      <c r="O78" s="13">
        <v>-0.17030000000000001</v>
      </c>
      <c r="P78" s="13">
        <f>SUM(M78:O78)</f>
        <v>458.32916274319922</v>
      </c>
      <c r="Q78" s="13">
        <v>0</v>
      </c>
      <c r="R78" s="13">
        <f>P78+Q78</f>
        <v>458.32916274319922</v>
      </c>
      <c r="S78" s="14"/>
      <c r="T78" s="15">
        <f>IFERROR(P78/S78,0)</f>
        <v>0</v>
      </c>
      <c r="U78" s="15">
        <f>IFERROR(R78/S78,0)</f>
        <v>0</v>
      </c>
      <c r="W78" s="13">
        <v>0</v>
      </c>
      <c r="X78" s="13">
        <v>1262.5625622959369</v>
      </c>
      <c r="Y78" s="13">
        <v>-107</v>
      </c>
      <c r="Z78" s="13">
        <f>SUM(W78:Y78)</f>
        <v>1155.5625622959369</v>
      </c>
      <c r="AA78" s="13">
        <v>0</v>
      </c>
      <c r="AB78" s="13">
        <f>Z78+AA78</f>
        <v>1155.5625622959369</v>
      </c>
      <c r="AC78" s="14"/>
      <c r="AD78" s="15">
        <f>IFERROR(Z78/AC78,0)</f>
        <v>0</v>
      </c>
      <c r="AE78" s="15">
        <f>IFERROR(AB78/AC78,0)</f>
        <v>0</v>
      </c>
    </row>
    <row r="79" spans="1:31" x14ac:dyDescent="0.25">
      <c r="A79" s="5" t="s">
        <v>129</v>
      </c>
      <c r="B79" s="5" t="s">
        <v>64</v>
      </c>
      <c r="C79" s="13">
        <v>526.94799999999998</v>
      </c>
      <c r="D79" s="13">
        <v>1998.9080999999999</v>
      </c>
      <c r="E79" s="13">
        <v>-2228.2802999999999</v>
      </c>
      <c r="F79" s="13">
        <f>SUM(C79:E79)</f>
        <v>297.57580000000007</v>
      </c>
      <c r="G79" s="13">
        <v>1276.3532</v>
      </c>
      <c r="H79" s="13">
        <f>F79+G79</f>
        <v>1573.9290000000001</v>
      </c>
      <c r="I79" s="14">
        <v>10.048500000000001</v>
      </c>
      <c r="J79" s="15">
        <f>IFERROR(F79/I79,0)</f>
        <v>29.613952331193715</v>
      </c>
      <c r="K79" s="15">
        <f>IFERROR(H79/I79,0)</f>
        <v>156.63322884012538</v>
      </c>
      <c r="M79" s="13">
        <v>0</v>
      </c>
      <c r="N79" s="13">
        <v>115.6343</v>
      </c>
      <c r="O79" s="13">
        <v>0</v>
      </c>
      <c r="P79" s="13">
        <f>SUM(M79:O79)</f>
        <v>115.6343</v>
      </c>
      <c r="Q79" s="13">
        <v>0</v>
      </c>
      <c r="R79" s="13">
        <f>P79+Q79</f>
        <v>115.6343</v>
      </c>
      <c r="S79" s="14"/>
      <c r="T79" s="15">
        <f>IFERROR(P79/S79,0)</f>
        <v>0</v>
      </c>
      <c r="U79" s="15">
        <f>IFERROR(R79/S79,0)</f>
        <v>0</v>
      </c>
      <c r="W79" s="13">
        <v>526.94799999999998</v>
      </c>
      <c r="X79" s="13">
        <v>1883.2738000000002</v>
      </c>
      <c r="Y79" s="13">
        <v>-2228.2802999999999</v>
      </c>
      <c r="Z79" s="13">
        <f>SUM(W79:Y79)</f>
        <v>181.94150000000036</v>
      </c>
      <c r="AA79" s="13">
        <v>1276.3532</v>
      </c>
      <c r="AB79" s="13">
        <f>Z79+AA79</f>
        <v>1458.2947000000004</v>
      </c>
      <c r="AC79" s="14"/>
      <c r="AD79" s="15">
        <f>IFERROR(Z79/AC79,0)</f>
        <v>0</v>
      </c>
      <c r="AE79" s="15">
        <f>IFERROR(AB79/AC79,0)</f>
        <v>0</v>
      </c>
    </row>
    <row r="80" spans="1:31" x14ac:dyDescent="0.25">
      <c r="A80" s="5" t="s">
        <v>129</v>
      </c>
      <c r="B80" s="5" t="s">
        <v>38</v>
      </c>
      <c r="C80" s="13">
        <v>0</v>
      </c>
      <c r="D80" s="13">
        <v>1323.574374032145</v>
      </c>
      <c r="E80" s="13">
        <v>-356.4</v>
      </c>
      <c r="F80" s="13">
        <f>SUM(C80:E80)</f>
        <v>967.17437403214501</v>
      </c>
      <c r="G80" s="13">
        <v>447.60426858</v>
      </c>
      <c r="H80" s="13">
        <f>F80+G80</f>
        <v>1414.7786426121449</v>
      </c>
      <c r="I80" s="14"/>
      <c r="J80" s="15">
        <f>IFERROR(F80/I80,0)</f>
        <v>0</v>
      </c>
      <c r="K80" s="15">
        <f>IFERROR(H80/I80,0)</f>
        <v>0</v>
      </c>
      <c r="M80" s="13">
        <v>0</v>
      </c>
      <c r="N80" s="13">
        <v>671.10161999999991</v>
      </c>
      <c r="O80" s="13">
        <v>0</v>
      </c>
      <c r="P80" s="13">
        <f>SUM(M80:O80)</f>
        <v>671.10161999999991</v>
      </c>
      <c r="Q80" s="13">
        <v>167.10426858000002</v>
      </c>
      <c r="R80" s="13">
        <f>P80+Q80</f>
        <v>838.20588857999996</v>
      </c>
      <c r="S80" s="14"/>
      <c r="T80" s="15">
        <f>IFERROR(P80/S80,0)</f>
        <v>0</v>
      </c>
      <c r="U80" s="15">
        <f>IFERROR(R80/S80,0)</f>
        <v>0</v>
      </c>
      <c r="W80" s="13">
        <v>0</v>
      </c>
      <c r="X80" s="13">
        <v>652.47275403214508</v>
      </c>
      <c r="Y80" s="13">
        <v>-356.4</v>
      </c>
      <c r="Z80" s="13">
        <f>SUM(W80:Y80)</f>
        <v>296.0727540321451</v>
      </c>
      <c r="AA80" s="13">
        <v>280.5</v>
      </c>
      <c r="AB80" s="13">
        <f>Z80+AA80</f>
        <v>576.5727540321451</v>
      </c>
      <c r="AC80" s="14"/>
      <c r="AD80" s="15">
        <f>IFERROR(Z80/AC80,0)</f>
        <v>0</v>
      </c>
      <c r="AE80" s="15">
        <f>IFERROR(AB80/AC80,0)</f>
        <v>0</v>
      </c>
    </row>
    <row r="81" spans="1:31" x14ac:dyDescent="0.25">
      <c r="A81" s="5" t="s">
        <v>132</v>
      </c>
      <c r="B81" s="5" t="s">
        <v>19</v>
      </c>
      <c r="C81" s="13">
        <v>834.92577600000016</v>
      </c>
      <c r="D81" s="13">
        <v>861.89460722697402</v>
      </c>
      <c r="E81" s="13">
        <v>-292.92958901923009</v>
      </c>
      <c r="F81" s="13">
        <f>SUM(C81:E81)</f>
        <v>1403.890794207744</v>
      </c>
      <c r="G81" s="13">
        <v>0</v>
      </c>
      <c r="H81" s="13">
        <f>F81+G81</f>
        <v>1403.890794207744</v>
      </c>
      <c r="I81" s="14">
        <v>14.202163461538461</v>
      </c>
      <c r="J81" s="15">
        <f>IFERROR(F81/I81,0)</f>
        <v>98.850488378737921</v>
      </c>
      <c r="K81" s="15">
        <f>IFERROR(H81/I81,0)</f>
        <v>98.850488378737921</v>
      </c>
      <c r="M81" s="13">
        <v>0</v>
      </c>
      <c r="N81" s="13">
        <v>47.266599999999997</v>
      </c>
      <c r="O81" s="13">
        <v>0</v>
      </c>
      <c r="P81" s="13">
        <f>SUM(M81:O81)</f>
        <v>47.266599999999997</v>
      </c>
      <c r="Q81" s="13">
        <v>0</v>
      </c>
      <c r="R81" s="13">
        <f>P81+Q81</f>
        <v>47.266599999999997</v>
      </c>
      <c r="S81" s="14"/>
      <c r="T81" s="15">
        <f>IFERROR(P81/S81,0)</f>
        <v>0</v>
      </c>
      <c r="U81" s="15">
        <f>IFERROR(R81/S81,0)</f>
        <v>0</v>
      </c>
      <c r="W81" s="13">
        <v>834.92577600000016</v>
      </c>
      <c r="X81" s="13">
        <v>814.62800722697398</v>
      </c>
      <c r="Y81" s="13">
        <v>-292.92958901923009</v>
      </c>
      <c r="Z81" s="13">
        <f>SUM(W81:Y81)</f>
        <v>1356.624194207744</v>
      </c>
      <c r="AA81" s="13">
        <v>0</v>
      </c>
      <c r="AB81" s="13">
        <f>Z81+AA81</f>
        <v>1356.624194207744</v>
      </c>
      <c r="AC81" s="14">
        <v>13.697263461538462</v>
      </c>
      <c r="AD81" s="15">
        <f>IFERROR(Z81/AC81,0)</f>
        <v>99.043447475264486</v>
      </c>
      <c r="AE81" s="15">
        <f>IFERROR(AB81/AC81,0)</f>
        <v>99.043447475264486</v>
      </c>
    </row>
    <row r="82" spans="1:31" x14ac:dyDescent="0.25">
      <c r="A82" s="5" t="s">
        <v>129</v>
      </c>
      <c r="B82" s="5" t="s">
        <v>8</v>
      </c>
      <c r="C82" s="13">
        <v>0</v>
      </c>
      <c r="D82" s="13">
        <v>1045.2550000000001</v>
      </c>
      <c r="E82" s="13">
        <v>0</v>
      </c>
      <c r="F82" s="13">
        <f>SUM(C82:E82)</f>
        <v>1045.2550000000001</v>
      </c>
      <c r="G82" s="13">
        <v>260.745</v>
      </c>
      <c r="H82" s="13">
        <f>F82+G82</f>
        <v>1306</v>
      </c>
      <c r="I82" s="14"/>
      <c r="J82" s="15">
        <f>IFERROR(F82/I82,0)</f>
        <v>0</v>
      </c>
      <c r="K82" s="15">
        <f>IFERROR(H82/I82,0)</f>
        <v>0</v>
      </c>
      <c r="M82" s="13">
        <v>0</v>
      </c>
      <c r="N82" s="13">
        <v>1045.2550000000001</v>
      </c>
      <c r="O82" s="13">
        <v>0</v>
      </c>
      <c r="P82" s="13">
        <f>SUM(M82:O82)</f>
        <v>1045.2550000000001</v>
      </c>
      <c r="Q82" s="13">
        <v>260.745</v>
      </c>
      <c r="R82" s="13">
        <f>P82+Q82</f>
        <v>1306</v>
      </c>
      <c r="S82" s="14"/>
      <c r="T82" s="15">
        <f>IFERROR(P82/S82,0)</f>
        <v>0</v>
      </c>
      <c r="U82" s="15">
        <f>IFERROR(R82/S82,0)</f>
        <v>0</v>
      </c>
      <c r="W82" s="13">
        <v>0</v>
      </c>
      <c r="X82" s="13">
        <v>0</v>
      </c>
      <c r="Y82" s="13">
        <v>0</v>
      </c>
      <c r="Z82" s="13">
        <f>SUM(W82:Y82)</f>
        <v>0</v>
      </c>
      <c r="AA82" s="13">
        <v>0</v>
      </c>
      <c r="AB82" s="13">
        <f>Z82+AA82</f>
        <v>0</v>
      </c>
      <c r="AC82" s="14">
        <v>0</v>
      </c>
      <c r="AD82" s="15">
        <f>IFERROR(Z82/AC82,0)</f>
        <v>0</v>
      </c>
      <c r="AE82" s="15">
        <f>IFERROR(AB82/AC82,0)</f>
        <v>0</v>
      </c>
    </row>
    <row r="83" spans="1:31" x14ac:dyDescent="0.25">
      <c r="A83" s="5" t="s">
        <v>129</v>
      </c>
      <c r="B83" s="5" t="s">
        <v>75</v>
      </c>
      <c r="C83" s="13">
        <v>383</v>
      </c>
      <c r="D83" s="13">
        <v>805.9973</v>
      </c>
      <c r="E83" s="13">
        <v>-205</v>
      </c>
      <c r="F83" s="13">
        <f>SUM(C83:E83)</f>
        <v>983.9973</v>
      </c>
      <c r="G83" s="13">
        <v>311.69330000000002</v>
      </c>
      <c r="H83" s="13">
        <f>F83+G83</f>
        <v>1295.6905999999999</v>
      </c>
      <c r="I83" s="14"/>
      <c r="J83" s="15">
        <f>IFERROR(F83/I83,0)</f>
        <v>0</v>
      </c>
      <c r="K83" s="15">
        <f>IFERROR(H83/I83,0)</f>
        <v>0</v>
      </c>
      <c r="M83" s="13">
        <v>0</v>
      </c>
      <c r="N83" s="13">
        <v>805.9973</v>
      </c>
      <c r="O83" s="13">
        <v>0</v>
      </c>
      <c r="P83" s="13">
        <f>SUM(M83:O83)</f>
        <v>805.9973</v>
      </c>
      <c r="Q83" s="13">
        <v>200.69329999999999</v>
      </c>
      <c r="R83" s="13">
        <f>P83+Q83</f>
        <v>1006.6906</v>
      </c>
      <c r="S83" s="14"/>
      <c r="T83" s="15">
        <f>IFERROR(P83/S83,0)</f>
        <v>0</v>
      </c>
      <c r="U83" s="15">
        <f>IFERROR(R83/S83,0)</f>
        <v>0</v>
      </c>
      <c r="W83" s="13">
        <v>383</v>
      </c>
      <c r="X83" s="13">
        <v>0</v>
      </c>
      <c r="Y83" s="13">
        <v>-205</v>
      </c>
      <c r="Z83" s="13">
        <f>SUM(W83:Y83)</f>
        <v>178</v>
      </c>
      <c r="AA83" s="13">
        <v>111</v>
      </c>
      <c r="AB83" s="13">
        <f>Z83+AA83</f>
        <v>289</v>
      </c>
      <c r="AC83" s="14"/>
      <c r="AD83" s="15">
        <f>IFERROR(Z83/AC83,0)</f>
        <v>0</v>
      </c>
      <c r="AE83" s="15">
        <f>IFERROR(AB83/AC83,0)</f>
        <v>0</v>
      </c>
    </row>
    <row r="84" spans="1:31" x14ac:dyDescent="0.25">
      <c r="A84" s="5" t="s">
        <v>131</v>
      </c>
      <c r="B84" s="5" t="s">
        <v>98</v>
      </c>
      <c r="C84" s="13">
        <v>13.712199999999999</v>
      </c>
      <c r="D84" s="13">
        <v>798.20264703278724</v>
      </c>
      <c r="E84" s="13">
        <v>-0.71540000000000004</v>
      </c>
      <c r="F84" s="13">
        <f>SUM(C84:E84)</f>
        <v>811.19944703278725</v>
      </c>
      <c r="G84" s="13">
        <v>417.26529115305618</v>
      </c>
      <c r="H84" s="13">
        <f>F84+G84</f>
        <v>1228.4647381858435</v>
      </c>
      <c r="I84" s="14"/>
      <c r="J84" s="15">
        <f>IFERROR(F84/I84,0)</f>
        <v>0</v>
      </c>
      <c r="K84" s="15">
        <f>IFERROR(H84/I84,0)</f>
        <v>0</v>
      </c>
      <c r="M84" s="13">
        <v>13.712199999999999</v>
      </c>
      <c r="N84" s="13">
        <v>0</v>
      </c>
      <c r="O84" s="13">
        <v>-0.71540000000000004</v>
      </c>
      <c r="P84" s="13">
        <f>SUM(M84:O84)</f>
        <v>12.996799999999999</v>
      </c>
      <c r="Q84" s="13">
        <v>0</v>
      </c>
      <c r="R84" s="13">
        <f>P84+Q84</f>
        <v>12.996799999999999</v>
      </c>
      <c r="S84" s="14"/>
      <c r="T84" s="15">
        <f>IFERROR(P84/S84,0)</f>
        <v>0</v>
      </c>
      <c r="U84" s="15">
        <f>IFERROR(R84/S84,0)</f>
        <v>0</v>
      </c>
      <c r="W84" s="13">
        <v>0</v>
      </c>
      <c r="X84" s="13">
        <v>798.20264703278724</v>
      </c>
      <c r="Y84" s="13">
        <v>0</v>
      </c>
      <c r="Z84" s="13">
        <f>SUM(W84:Y84)</f>
        <v>798.20264703278724</v>
      </c>
      <c r="AA84" s="13">
        <v>417.26529115305618</v>
      </c>
      <c r="AB84" s="13">
        <f>Z84+AA84</f>
        <v>1215.4679381858434</v>
      </c>
      <c r="AC84" s="14"/>
      <c r="AD84" s="15">
        <f>IFERROR(Z84/AC84,0)</f>
        <v>0</v>
      </c>
      <c r="AE84" s="15">
        <f>IFERROR(AB84/AC84,0)</f>
        <v>0</v>
      </c>
    </row>
    <row r="85" spans="1:31" x14ac:dyDescent="0.25">
      <c r="A85" s="5" t="s">
        <v>129</v>
      </c>
      <c r="B85" s="5" t="s">
        <v>43</v>
      </c>
      <c r="C85" s="13">
        <v>266.2</v>
      </c>
      <c r="D85" s="13">
        <v>1211.2280000000001</v>
      </c>
      <c r="E85" s="13">
        <v>-256</v>
      </c>
      <c r="F85" s="13">
        <f>SUM(C85:E85)</f>
        <v>1221.4280000000001</v>
      </c>
      <c r="G85" s="13">
        <v>0</v>
      </c>
      <c r="H85" s="13">
        <f>F85+G85</f>
        <v>1221.4280000000001</v>
      </c>
      <c r="I85" s="14"/>
      <c r="J85" s="15">
        <f>IFERROR(F85/I85,0)</f>
        <v>0</v>
      </c>
      <c r="K85" s="15">
        <f>IFERROR(H85/I85,0)</f>
        <v>0</v>
      </c>
      <c r="M85" s="13">
        <v>0</v>
      </c>
      <c r="N85" s="13">
        <v>1211.2280000000001</v>
      </c>
      <c r="O85" s="13">
        <v>0</v>
      </c>
      <c r="P85" s="13">
        <f>SUM(M85:O85)</f>
        <v>1211.2280000000001</v>
      </c>
      <c r="Q85" s="13">
        <v>0</v>
      </c>
      <c r="R85" s="13">
        <f>P85+Q85</f>
        <v>1211.2280000000001</v>
      </c>
      <c r="S85" s="14"/>
      <c r="T85" s="15">
        <f>IFERROR(P85/S85,0)</f>
        <v>0</v>
      </c>
      <c r="U85" s="15">
        <f>IFERROR(R85/S85,0)</f>
        <v>0</v>
      </c>
      <c r="W85" s="13">
        <v>266.2</v>
      </c>
      <c r="X85" s="13">
        <v>0</v>
      </c>
      <c r="Y85" s="13">
        <v>-256</v>
      </c>
      <c r="Z85" s="13">
        <f>SUM(W85:Y85)</f>
        <v>10.199999999999989</v>
      </c>
      <c r="AA85" s="13">
        <v>0</v>
      </c>
      <c r="AB85" s="13">
        <f>Z85+AA85</f>
        <v>10.199999999999989</v>
      </c>
      <c r="AC85" s="14"/>
      <c r="AD85" s="15">
        <f>IFERROR(Z85/AC85,0)</f>
        <v>0</v>
      </c>
      <c r="AE85" s="15">
        <f>IFERROR(AB85/AC85,0)</f>
        <v>0</v>
      </c>
    </row>
    <row r="86" spans="1:31" x14ac:dyDescent="0.25">
      <c r="A86" s="5" t="s">
        <v>129</v>
      </c>
      <c r="B86" s="5" t="s">
        <v>73</v>
      </c>
      <c r="C86" s="13">
        <v>881.96166600000004</v>
      </c>
      <c r="D86" s="13">
        <v>525.34879999999998</v>
      </c>
      <c r="E86" s="13">
        <v>-432.94336622916512</v>
      </c>
      <c r="F86" s="13">
        <f>SUM(C86:E86)</f>
        <v>974.36709977083478</v>
      </c>
      <c r="G86" s="13">
        <v>135.29249483097624</v>
      </c>
      <c r="H86" s="13">
        <f>F86+G86</f>
        <v>1109.659594601811</v>
      </c>
      <c r="I86" s="14"/>
      <c r="J86" s="15">
        <f>IFERROR(F86/I86,0)</f>
        <v>0</v>
      </c>
      <c r="K86" s="15">
        <f>IFERROR(H86/I86,0)</f>
        <v>0</v>
      </c>
      <c r="M86" s="13">
        <v>700.10926599999993</v>
      </c>
      <c r="N86" s="13">
        <v>525.34879999999998</v>
      </c>
      <c r="O86" s="13">
        <v>-164.88229622916498</v>
      </c>
      <c r="P86" s="13">
        <f>SUM(M86:O86)</f>
        <v>1060.575769770835</v>
      </c>
      <c r="Q86" s="13">
        <v>130.81180000000001</v>
      </c>
      <c r="R86" s="13">
        <f>P86+Q86</f>
        <v>1191.3875697708349</v>
      </c>
      <c r="S86" s="14"/>
      <c r="T86" s="15">
        <f>IFERROR(P86/S86,0)</f>
        <v>0</v>
      </c>
      <c r="U86" s="15">
        <f>IFERROR(R86/S86,0)</f>
        <v>0</v>
      </c>
      <c r="W86" s="13">
        <v>181.85239999999999</v>
      </c>
      <c r="X86" s="13">
        <v>0</v>
      </c>
      <c r="Y86" s="13">
        <v>-268.06107000000009</v>
      </c>
      <c r="Z86" s="13">
        <f>SUM(W86:Y86)</f>
        <v>-86.208670000000097</v>
      </c>
      <c r="AA86" s="13">
        <v>4.4806948309762458</v>
      </c>
      <c r="AB86" s="13">
        <f>Z86+AA86</f>
        <v>-81.72797516902385</v>
      </c>
      <c r="AC86" s="14"/>
      <c r="AD86" s="15">
        <f>IFERROR(Z86/AC86,0)</f>
        <v>0</v>
      </c>
      <c r="AE86" s="15">
        <f>IFERROR(AB86/AC86,0)</f>
        <v>0</v>
      </c>
    </row>
    <row r="87" spans="1:31" x14ac:dyDescent="0.25">
      <c r="A87" s="5" t="s">
        <v>130</v>
      </c>
      <c r="B87" s="5" t="s">
        <v>86</v>
      </c>
      <c r="C87" s="13">
        <v>152.65933074033865</v>
      </c>
      <c r="D87" s="13">
        <v>842.85349999999994</v>
      </c>
      <c r="E87" s="13">
        <v>-30.291580000000003</v>
      </c>
      <c r="F87" s="13">
        <f>SUM(C87:E87)</f>
        <v>965.22125074033863</v>
      </c>
      <c r="G87" s="13">
        <v>99.414100000000005</v>
      </c>
      <c r="H87" s="13">
        <f>F87+G87</f>
        <v>1064.6353507403387</v>
      </c>
      <c r="I87" s="14"/>
      <c r="J87" s="15">
        <f>IFERROR(F87/I87,0)</f>
        <v>0</v>
      </c>
      <c r="K87" s="15">
        <f>IFERROR(H87/I87,0)</f>
        <v>0</v>
      </c>
      <c r="M87" s="13">
        <v>0</v>
      </c>
      <c r="N87" s="13">
        <v>629.85349999999994</v>
      </c>
      <c r="O87" s="13">
        <v>0</v>
      </c>
      <c r="P87" s="13">
        <f>SUM(M87:O87)</f>
        <v>629.85349999999994</v>
      </c>
      <c r="Q87" s="13">
        <v>99.414100000000005</v>
      </c>
      <c r="R87" s="13">
        <f>P87+Q87</f>
        <v>729.2675999999999</v>
      </c>
      <c r="S87" s="14"/>
      <c r="T87" s="15">
        <f>IFERROR(P87/S87,0)</f>
        <v>0</v>
      </c>
      <c r="U87" s="15">
        <f>IFERROR(R87/S87,0)</f>
        <v>0</v>
      </c>
      <c r="W87" s="13">
        <v>152.65933074033865</v>
      </c>
      <c r="X87" s="13">
        <v>213</v>
      </c>
      <c r="Y87" s="13">
        <v>-30.291580000000003</v>
      </c>
      <c r="Z87" s="13">
        <f>SUM(W87:Y87)</f>
        <v>335.36775074033864</v>
      </c>
      <c r="AA87" s="13">
        <v>0</v>
      </c>
      <c r="AB87" s="13">
        <f>Z87+AA87</f>
        <v>335.36775074033864</v>
      </c>
      <c r="AC87" s="14"/>
      <c r="AD87" s="15">
        <f>IFERROR(Z87/AC87,0)</f>
        <v>0</v>
      </c>
      <c r="AE87" s="15">
        <f>IFERROR(AB87/AC87,0)</f>
        <v>0</v>
      </c>
    </row>
    <row r="88" spans="1:31" x14ac:dyDescent="0.25">
      <c r="A88" s="5" t="s">
        <v>131</v>
      </c>
      <c r="B88" s="5" t="s">
        <v>105</v>
      </c>
      <c r="C88" s="13">
        <v>1128.3861999999999</v>
      </c>
      <c r="D88" s="13">
        <v>0</v>
      </c>
      <c r="E88" s="13">
        <v>-78.167000000000002</v>
      </c>
      <c r="F88" s="13">
        <f>SUM(C88:E88)</f>
        <v>1050.2192</v>
      </c>
      <c r="G88" s="13">
        <v>0</v>
      </c>
      <c r="H88" s="13">
        <f>F88+G88</f>
        <v>1050.2192</v>
      </c>
      <c r="I88" s="14"/>
      <c r="J88" s="15">
        <f>IFERROR(F88/I88,0)</f>
        <v>0</v>
      </c>
      <c r="K88" s="15">
        <f>IFERROR(H88/I88,0)</f>
        <v>0</v>
      </c>
      <c r="M88" s="13">
        <v>1128.3861999999999</v>
      </c>
      <c r="N88" s="13">
        <v>0</v>
      </c>
      <c r="O88" s="13">
        <v>-78.167000000000002</v>
      </c>
      <c r="P88" s="13">
        <f>SUM(M88:O88)</f>
        <v>1050.2192</v>
      </c>
      <c r="Q88" s="13">
        <v>0</v>
      </c>
      <c r="R88" s="13">
        <f>P88+Q88</f>
        <v>1050.2192</v>
      </c>
      <c r="S88" s="14"/>
      <c r="T88" s="15">
        <f>IFERROR(P88/S88,0)</f>
        <v>0</v>
      </c>
      <c r="U88" s="15">
        <f>IFERROR(R88/S88,0)</f>
        <v>0</v>
      </c>
      <c r="W88" s="13">
        <v>0</v>
      </c>
      <c r="X88" s="13">
        <v>0</v>
      </c>
      <c r="Y88" s="13">
        <v>0</v>
      </c>
      <c r="Z88" s="13">
        <f>SUM(W88:Y88)</f>
        <v>0</v>
      </c>
      <c r="AA88" s="13">
        <v>0</v>
      </c>
      <c r="AB88" s="13">
        <f>Z88+AA88</f>
        <v>0</v>
      </c>
      <c r="AC88" s="14">
        <v>0</v>
      </c>
      <c r="AD88" s="15">
        <f>IFERROR(Z88/AC88,0)</f>
        <v>0</v>
      </c>
      <c r="AE88" s="15">
        <f>IFERROR(AB88/AC88,0)</f>
        <v>0</v>
      </c>
    </row>
    <row r="89" spans="1:31" x14ac:dyDescent="0.25">
      <c r="A89" s="5" t="s">
        <v>129</v>
      </c>
      <c r="B89" s="5" t="s">
        <v>37</v>
      </c>
      <c r="C89" s="13">
        <v>0</v>
      </c>
      <c r="D89" s="13">
        <v>746.61599999999999</v>
      </c>
      <c r="E89" s="13">
        <v>0</v>
      </c>
      <c r="F89" s="13">
        <f>SUM(C89:E89)</f>
        <v>746.61599999999999</v>
      </c>
      <c r="G89" s="13">
        <v>181.96899999999999</v>
      </c>
      <c r="H89" s="13">
        <f>F89+G89</f>
        <v>928.58500000000004</v>
      </c>
      <c r="I89" s="14"/>
      <c r="J89" s="15">
        <f>IFERROR(F89/I89,0)</f>
        <v>0</v>
      </c>
      <c r="K89" s="15">
        <f>IFERROR(H89/I89,0)</f>
        <v>0</v>
      </c>
      <c r="M89" s="13">
        <v>0</v>
      </c>
      <c r="N89" s="13">
        <v>746.61599999999999</v>
      </c>
      <c r="O89" s="13">
        <v>0</v>
      </c>
      <c r="P89" s="13">
        <f>SUM(M89:O89)</f>
        <v>746.61599999999999</v>
      </c>
      <c r="Q89" s="13">
        <v>181.96899999999999</v>
      </c>
      <c r="R89" s="13">
        <f>P89+Q89</f>
        <v>928.58500000000004</v>
      </c>
      <c r="S89" s="14"/>
      <c r="T89" s="15">
        <f>IFERROR(P89/S89,0)</f>
        <v>0</v>
      </c>
      <c r="U89" s="15">
        <f>IFERROR(R89/S89,0)</f>
        <v>0</v>
      </c>
      <c r="W89" s="13">
        <v>0</v>
      </c>
      <c r="X89" s="13">
        <v>0</v>
      </c>
      <c r="Y89" s="13">
        <v>0</v>
      </c>
      <c r="Z89" s="13">
        <f>SUM(W89:Y89)</f>
        <v>0</v>
      </c>
      <c r="AA89" s="13">
        <v>0</v>
      </c>
      <c r="AB89" s="13">
        <f>Z89+AA89</f>
        <v>0</v>
      </c>
      <c r="AC89" s="14">
        <v>0</v>
      </c>
      <c r="AD89" s="15">
        <f>IFERROR(Z89/AC89,0)</f>
        <v>0</v>
      </c>
      <c r="AE89" s="15">
        <f>IFERROR(AB89/AC89,0)</f>
        <v>0</v>
      </c>
    </row>
    <row r="90" spans="1:31" x14ac:dyDescent="0.25">
      <c r="A90" s="5" t="s">
        <v>129</v>
      </c>
      <c r="B90" s="5" t="s">
        <v>115</v>
      </c>
      <c r="C90" s="13">
        <v>690.77409999999998</v>
      </c>
      <c r="D90" s="13">
        <v>233.0860312793908</v>
      </c>
      <c r="E90" s="13">
        <v>0</v>
      </c>
      <c r="F90" s="13">
        <f>SUM(C90:E90)</f>
        <v>923.86013127939077</v>
      </c>
      <c r="G90" s="13">
        <v>0</v>
      </c>
      <c r="H90" s="13">
        <f>F90+G90</f>
        <v>923.86013127939077</v>
      </c>
      <c r="I90" s="14"/>
      <c r="J90" s="15">
        <f>IFERROR(F90/I90,0)</f>
        <v>0</v>
      </c>
      <c r="K90" s="15">
        <f>IFERROR(H90/I90,0)</f>
        <v>0</v>
      </c>
      <c r="M90" s="13">
        <v>690.77409999999998</v>
      </c>
      <c r="N90" s="13">
        <v>8.4236305542748866</v>
      </c>
      <c r="O90" s="13">
        <v>0</v>
      </c>
      <c r="P90" s="13">
        <f>SUM(M90:O90)</f>
        <v>699.19773055427481</v>
      </c>
      <c r="Q90" s="13">
        <v>0</v>
      </c>
      <c r="R90" s="13">
        <f>P90+Q90</f>
        <v>699.19773055427481</v>
      </c>
      <c r="S90" s="14"/>
      <c r="T90" s="15">
        <f>IFERROR(P90/S90,0)</f>
        <v>0</v>
      </c>
      <c r="U90" s="15">
        <f>IFERROR(R90/S90,0)</f>
        <v>0</v>
      </c>
      <c r="W90" s="13">
        <v>0</v>
      </c>
      <c r="X90" s="13">
        <v>224.66240072511593</v>
      </c>
      <c r="Y90" s="13">
        <v>0</v>
      </c>
      <c r="Z90" s="13">
        <f>SUM(W90:Y90)</f>
        <v>224.66240072511593</v>
      </c>
      <c r="AA90" s="13">
        <v>0</v>
      </c>
      <c r="AB90" s="13">
        <f>Z90+AA90</f>
        <v>224.66240072511593</v>
      </c>
      <c r="AC90" s="14"/>
      <c r="AD90" s="15">
        <f>IFERROR(Z90/AC90,0)</f>
        <v>0</v>
      </c>
      <c r="AE90" s="15">
        <f>IFERROR(AB90/AC90,0)</f>
        <v>0</v>
      </c>
    </row>
    <row r="91" spans="1:31" x14ac:dyDescent="0.25">
      <c r="A91" s="5" t="s">
        <v>129</v>
      </c>
      <c r="B91" s="5" t="s">
        <v>78</v>
      </c>
      <c r="C91" s="13">
        <v>397.55581000000001</v>
      </c>
      <c r="D91" s="13">
        <v>308.42849999999999</v>
      </c>
      <c r="E91" s="13">
        <v>0</v>
      </c>
      <c r="F91" s="13">
        <f>SUM(C91:E91)</f>
        <v>705.98431000000005</v>
      </c>
      <c r="G91" s="13">
        <v>76.798699999999997</v>
      </c>
      <c r="H91" s="13">
        <f>F91+G91</f>
        <v>782.7830100000001</v>
      </c>
      <c r="I91" s="14"/>
      <c r="J91" s="15">
        <f>IFERROR(F91/I91,0)</f>
        <v>0</v>
      </c>
      <c r="K91" s="15">
        <f>IFERROR(H91/I91,0)</f>
        <v>0</v>
      </c>
      <c r="M91" s="13">
        <v>397.55581000000001</v>
      </c>
      <c r="N91" s="13">
        <v>308.42849999999999</v>
      </c>
      <c r="O91" s="13">
        <v>0</v>
      </c>
      <c r="P91" s="13">
        <f>SUM(M91:O91)</f>
        <v>705.98431000000005</v>
      </c>
      <c r="Q91" s="13">
        <v>76.798699999999997</v>
      </c>
      <c r="R91" s="13">
        <f>P91+Q91</f>
        <v>782.7830100000001</v>
      </c>
      <c r="S91" s="14"/>
      <c r="T91" s="15">
        <f>IFERROR(P91/S91,0)</f>
        <v>0</v>
      </c>
      <c r="U91" s="15">
        <f>IFERROR(R91/S91,0)</f>
        <v>0</v>
      </c>
      <c r="W91" s="13">
        <v>0</v>
      </c>
      <c r="X91" s="13">
        <v>0</v>
      </c>
      <c r="Y91" s="13">
        <v>0</v>
      </c>
      <c r="Z91" s="13">
        <f>SUM(W91:Y91)</f>
        <v>0</v>
      </c>
      <c r="AA91" s="13">
        <v>0</v>
      </c>
      <c r="AB91" s="13">
        <f>Z91+AA91</f>
        <v>0</v>
      </c>
      <c r="AC91" s="14">
        <v>0</v>
      </c>
      <c r="AD91" s="15">
        <f>IFERROR(Z91/AC91,0)</f>
        <v>0</v>
      </c>
      <c r="AE91" s="15">
        <f>IFERROR(AB91/AC91,0)</f>
        <v>0</v>
      </c>
    </row>
    <row r="92" spans="1:31" x14ac:dyDescent="0.25">
      <c r="A92" s="5" t="s">
        <v>130</v>
      </c>
      <c r="B92" s="5" t="s">
        <v>66</v>
      </c>
      <c r="C92" s="13">
        <v>0</v>
      </c>
      <c r="D92" s="13">
        <v>780.56272000000013</v>
      </c>
      <c r="E92" s="13">
        <v>0</v>
      </c>
      <c r="F92" s="13">
        <f>SUM(C92:E92)</f>
        <v>780.56272000000013</v>
      </c>
      <c r="G92" s="13">
        <v>0</v>
      </c>
      <c r="H92" s="13">
        <f>F92+G92</f>
        <v>780.56272000000013</v>
      </c>
      <c r="I92" s="14"/>
      <c r="J92" s="15">
        <f>IFERROR(F92/I92,0)</f>
        <v>0</v>
      </c>
      <c r="K92" s="15">
        <f>IFERROR(H92/I92,0)</f>
        <v>0</v>
      </c>
      <c r="M92" s="13">
        <v>0</v>
      </c>
      <c r="N92" s="13">
        <v>472.76272000000006</v>
      </c>
      <c r="O92" s="13">
        <v>0</v>
      </c>
      <c r="P92" s="13">
        <f>SUM(M92:O92)</f>
        <v>472.76272000000006</v>
      </c>
      <c r="Q92" s="13">
        <v>0</v>
      </c>
      <c r="R92" s="13">
        <f>P92+Q92</f>
        <v>472.76272000000006</v>
      </c>
      <c r="S92" s="14"/>
      <c r="T92" s="15">
        <f>IFERROR(P92/S92,0)</f>
        <v>0</v>
      </c>
      <c r="U92" s="15">
        <f>IFERROR(R92/S92,0)</f>
        <v>0</v>
      </c>
      <c r="W92" s="13">
        <v>0</v>
      </c>
      <c r="X92" s="13">
        <v>307.8</v>
      </c>
      <c r="Y92" s="13">
        <v>0</v>
      </c>
      <c r="Z92" s="13">
        <f>SUM(W92:Y92)</f>
        <v>307.8</v>
      </c>
      <c r="AA92" s="13">
        <v>0</v>
      </c>
      <c r="AB92" s="13">
        <f>Z92+AA92</f>
        <v>307.8</v>
      </c>
      <c r="AC92" s="14"/>
      <c r="AD92" s="15">
        <f>IFERROR(Z92/AC92,0)</f>
        <v>0</v>
      </c>
      <c r="AE92" s="15">
        <f>IFERROR(AB92/AC92,0)</f>
        <v>0</v>
      </c>
    </row>
    <row r="93" spans="1:31" x14ac:dyDescent="0.25">
      <c r="A93" s="5" t="s">
        <v>129</v>
      </c>
      <c r="B93" s="5" t="s">
        <v>31</v>
      </c>
      <c r="C93" s="13">
        <v>456.46094282327863</v>
      </c>
      <c r="D93" s="13">
        <v>364.70620000000002</v>
      </c>
      <c r="E93" s="13">
        <v>-1179.0331238954034</v>
      </c>
      <c r="F93" s="13">
        <f>SUM(C93:E93)</f>
        <v>-357.86598107212467</v>
      </c>
      <c r="G93" s="13">
        <v>970.50569158955886</v>
      </c>
      <c r="H93" s="13">
        <f>F93+G93</f>
        <v>612.6397105174342</v>
      </c>
      <c r="I93" s="14"/>
      <c r="J93" s="15">
        <f>IFERROR(F93/I93,0)</f>
        <v>0</v>
      </c>
      <c r="K93" s="15">
        <f>IFERROR(H93/I93,0)</f>
        <v>0</v>
      </c>
      <c r="M93" s="13">
        <v>116.68857394169973</v>
      </c>
      <c r="N93" s="13">
        <v>0</v>
      </c>
      <c r="O93" s="13">
        <v>-86.289923895403277</v>
      </c>
      <c r="P93" s="13">
        <f>SUM(M93:O93)</f>
        <v>30.398650046296453</v>
      </c>
      <c r="Q93" s="13">
        <v>0</v>
      </c>
      <c r="R93" s="13">
        <f>P93+Q93</f>
        <v>30.398650046296453</v>
      </c>
      <c r="S93" s="14"/>
      <c r="T93" s="15">
        <f>IFERROR(P93/S93,0)</f>
        <v>0</v>
      </c>
      <c r="U93" s="15">
        <f>IFERROR(R93/S93,0)</f>
        <v>0</v>
      </c>
      <c r="W93" s="13">
        <v>339.77236888157893</v>
      </c>
      <c r="X93" s="13">
        <v>364.70620000000002</v>
      </c>
      <c r="Y93" s="13">
        <v>-1092.7431999999999</v>
      </c>
      <c r="Z93" s="13">
        <f>SUM(W93:Y93)</f>
        <v>-388.26463111842099</v>
      </c>
      <c r="AA93" s="13">
        <v>970.50569158955886</v>
      </c>
      <c r="AB93" s="13">
        <f>Z93+AA93</f>
        <v>582.24106047113787</v>
      </c>
      <c r="AC93" s="14"/>
      <c r="AD93" s="15">
        <f>IFERROR(Z93/AC93,0)</f>
        <v>0</v>
      </c>
      <c r="AE93" s="15">
        <f>IFERROR(AB93/AC93,0)</f>
        <v>0</v>
      </c>
    </row>
    <row r="94" spans="1:31" x14ac:dyDescent="0.25">
      <c r="A94" s="5" t="s">
        <v>129</v>
      </c>
      <c r="B94" s="5" t="s">
        <v>88</v>
      </c>
      <c r="C94" s="13">
        <v>847.69891064167723</v>
      </c>
      <c r="D94" s="13">
        <v>253.5339306049822</v>
      </c>
      <c r="E94" s="13">
        <v>-747.71654999999998</v>
      </c>
      <c r="F94" s="13">
        <f>SUM(C94:E94)</f>
        <v>353.51629124665953</v>
      </c>
      <c r="G94" s="13">
        <v>186.92256284000001</v>
      </c>
      <c r="H94" s="13">
        <f>F94+G94</f>
        <v>540.4388540866596</v>
      </c>
      <c r="I94" s="14"/>
      <c r="J94" s="15">
        <f>IFERROR(F94/I94,0)</f>
        <v>0</v>
      </c>
      <c r="K94" s="15">
        <f>IFERROR(H94/I94,0)</f>
        <v>0</v>
      </c>
      <c r="M94" s="13">
        <v>0</v>
      </c>
      <c r="N94" s="13">
        <v>70.7346306049822</v>
      </c>
      <c r="O94" s="13">
        <v>0</v>
      </c>
      <c r="P94" s="13">
        <f>SUM(M94:O94)</f>
        <v>70.7346306049822</v>
      </c>
      <c r="Q94" s="13">
        <v>0</v>
      </c>
      <c r="R94" s="13">
        <f>P94+Q94</f>
        <v>70.7346306049822</v>
      </c>
      <c r="S94" s="14"/>
      <c r="T94" s="15">
        <f>IFERROR(P94/S94,0)</f>
        <v>0</v>
      </c>
      <c r="U94" s="15">
        <f>IFERROR(R94/S94,0)</f>
        <v>0</v>
      </c>
      <c r="W94" s="13">
        <v>847.69891064167723</v>
      </c>
      <c r="X94" s="13">
        <v>182.79930000000002</v>
      </c>
      <c r="Y94" s="13">
        <v>-747.71654999999998</v>
      </c>
      <c r="Z94" s="13">
        <f>SUM(W94:Y94)</f>
        <v>282.78166064167738</v>
      </c>
      <c r="AA94" s="13">
        <v>186.92256284000001</v>
      </c>
      <c r="AB94" s="13">
        <f>Z94+AA94</f>
        <v>469.70422348167739</v>
      </c>
      <c r="AC94" s="14"/>
      <c r="AD94" s="15">
        <f>IFERROR(Z94/AC94,0)</f>
        <v>0</v>
      </c>
      <c r="AE94" s="15">
        <f>IFERROR(AB94/AC94,0)</f>
        <v>0</v>
      </c>
    </row>
    <row r="95" spans="1:31" x14ac:dyDescent="0.25">
      <c r="A95" s="5" t="s">
        <v>129</v>
      </c>
      <c r="B95" s="5" t="s">
        <v>11</v>
      </c>
      <c r="C95" s="13">
        <v>0</v>
      </c>
      <c r="D95" s="13">
        <v>339.83660000000003</v>
      </c>
      <c r="E95" s="13">
        <v>0</v>
      </c>
      <c r="F95" s="13">
        <f>SUM(C95:E95)</f>
        <v>339.83660000000003</v>
      </c>
      <c r="G95" s="13">
        <v>73.090599999999995</v>
      </c>
      <c r="H95" s="13">
        <f>F95+G95</f>
        <v>412.92720000000003</v>
      </c>
      <c r="I95" s="14"/>
      <c r="J95" s="15">
        <f>IFERROR(F95/I95,0)</f>
        <v>0</v>
      </c>
      <c r="K95" s="15">
        <f>IFERROR(H95/I95,0)</f>
        <v>0</v>
      </c>
      <c r="M95" s="13">
        <v>0</v>
      </c>
      <c r="N95" s="13">
        <v>339.83660000000003</v>
      </c>
      <c r="O95" s="13">
        <v>0</v>
      </c>
      <c r="P95" s="13">
        <f>SUM(M95:O95)</f>
        <v>339.83660000000003</v>
      </c>
      <c r="Q95" s="13">
        <v>73.090599999999995</v>
      </c>
      <c r="R95" s="13">
        <f>P95+Q95</f>
        <v>412.92720000000003</v>
      </c>
      <c r="S95" s="14"/>
      <c r="T95" s="15">
        <f>IFERROR(P95/S95,0)</f>
        <v>0</v>
      </c>
      <c r="U95" s="15">
        <f>IFERROR(R95/S95,0)</f>
        <v>0</v>
      </c>
      <c r="W95" s="13">
        <v>0</v>
      </c>
      <c r="X95" s="13">
        <v>0</v>
      </c>
      <c r="Y95" s="13">
        <v>0</v>
      </c>
      <c r="Z95" s="13">
        <f>SUM(W95:Y95)</f>
        <v>0</v>
      </c>
      <c r="AA95" s="13">
        <v>0</v>
      </c>
      <c r="AB95" s="13">
        <f>Z95+AA95</f>
        <v>0</v>
      </c>
      <c r="AC95" s="14">
        <v>0</v>
      </c>
      <c r="AD95" s="15">
        <f>IFERROR(Z95/AC95,0)</f>
        <v>0</v>
      </c>
      <c r="AE95" s="15">
        <f>IFERROR(AB95/AC95,0)</f>
        <v>0</v>
      </c>
    </row>
    <row r="96" spans="1:31" x14ac:dyDescent="0.25">
      <c r="A96" s="5" t="s">
        <v>131</v>
      </c>
      <c r="B96" s="5" t="s">
        <v>58</v>
      </c>
      <c r="C96" s="13">
        <v>0</v>
      </c>
      <c r="D96" s="13">
        <v>309.50650000000002</v>
      </c>
      <c r="E96" s="13">
        <v>0</v>
      </c>
      <c r="F96" s="13">
        <f>SUM(C96:E96)</f>
        <v>309.50650000000002</v>
      </c>
      <c r="G96" s="13">
        <v>77.067099999999996</v>
      </c>
      <c r="H96" s="13">
        <f>F96+G96</f>
        <v>386.5736</v>
      </c>
      <c r="I96" s="14"/>
      <c r="J96" s="15">
        <f>IFERROR(F96/I96,0)</f>
        <v>0</v>
      </c>
      <c r="K96" s="15">
        <f>IFERROR(H96/I96,0)</f>
        <v>0</v>
      </c>
      <c r="M96" s="13">
        <v>0</v>
      </c>
      <c r="N96" s="13">
        <v>309.50650000000002</v>
      </c>
      <c r="O96" s="13">
        <v>0</v>
      </c>
      <c r="P96" s="13">
        <f>SUM(M96:O96)</f>
        <v>309.50650000000002</v>
      </c>
      <c r="Q96" s="13">
        <v>77.067099999999996</v>
      </c>
      <c r="R96" s="13">
        <f>P96+Q96</f>
        <v>386.5736</v>
      </c>
      <c r="S96" s="14"/>
      <c r="T96" s="15">
        <f>IFERROR(P96/S96,0)</f>
        <v>0</v>
      </c>
      <c r="U96" s="15">
        <f>IFERROR(R96/S96,0)</f>
        <v>0</v>
      </c>
      <c r="W96" s="13">
        <v>0</v>
      </c>
      <c r="X96" s="13">
        <v>0</v>
      </c>
      <c r="Y96" s="13">
        <v>0</v>
      </c>
      <c r="Z96" s="13">
        <f>SUM(W96:Y96)</f>
        <v>0</v>
      </c>
      <c r="AA96" s="13">
        <v>0</v>
      </c>
      <c r="AB96" s="13">
        <f>Z96+AA96</f>
        <v>0</v>
      </c>
      <c r="AC96" s="14">
        <v>0</v>
      </c>
      <c r="AD96" s="15">
        <f>IFERROR(Z96/AC96,0)</f>
        <v>0</v>
      </c>
      <c r="AE96" s="15">
        <f>IFERROR(AB96/AC96,0)</f>
        <v>0</v>
      </c>
    </row>
    <row r="97" spans="1:31" x14ac:dyDescent="0.25">
      <c r="A97" s="5" t="s">
        <v>132</v>
      </c>
      <c r="B97" s="5" t="s">
        <v>15</v>
      </c>
      <c r="C97" s="13">
        <v>269.02092770000002</v>
      </c>
      <c r="D97" s="13">
        <v>165.52847573105814</v>
      </c>
      <c r="E97" s="13">
        <v>-54.123228534548005</v>
      </c>
      <c r="F97" s="13">
        <f>SUM(C97:E97)</f>
        <v>380.42617489651019</v>
      </c>
      <c r="G97" s="13">
        <v>0</v>
      </c>
      <c r="H97" s="13">
        <f>F97+G97</f>
        <v>380.42617489651019</v>
      </c>
      <c r="I97" s="14"/>
      <c r="J97" s="15">
        <f>IFERROR(F97/I97,0)</f>
        <v>0</v>
      </c>
      <c r="K97" s="15">
        <f>IFERROR(H97/I97,0)</f>
        <v>0</v>
      </c>
      <c r="M97" s="13">
        <v>29.029557699999998</v>
      </c>
      <c r="N97" s="13">
        <v>96.174994213940749</v>
      </c>
      <c r="O97" s="13">
        <v>-27.061614267274003</v>
      </c>
      <c r="P97" s="13">
        <f>SUM(M97:O97)</f>
        <v>98.142937646666752</v>
      </c>
      <c r="Q97" s="13">
        <v>0</v>
      </c>
      <c r="R97" s="13">
        <f>P97+Q97</f>
        <v>98.142937646666752</v>
      </c>
      <c r="S97" s="14"/>
      <c r="T97" s="15">
        <f>IFERROR(P97/S97,0)</f>
        <v>0</v>
      </c>
      <c r="U97" s="15">
        <f>IFERROR(R97/S97,0)</f>
        <v>0</v>
      </c>
      <c r="W97" s="13">
        <v>239.99136999999999</v>
      </c>
      <c r="X97" s="13">
        <v>69.353481517117402</v>
      </c>
      <c r="Y97" s="13">
        <v>-27.061614267274003</v>
      </c>
      <c r="Z97" s="13">
        <f>SUM(W97:Y97)</f>
        <v>282.28323724984335</v>
      </c>
      <c r="AA97" s="13">
        <v>0</v>
      </c>
      <c r="AB97" s="13">
        <f>Z97+AA97</f>
        <v>282.28323724984335</v>
      </c>
      <c r="AC97" s="14"/>
      <c r="AD97" s="15">
        <f>IFERROR(Z97/AC97,0)</f>
        <v>0</v>
      </c>
      <c r="AE97" s="15">
        <f>IFERROR(AB97/AC97,0)</f>
        <v>0</v>
      </c>
    </row>
    <row r="98" spans="1:31" x14ac:dyDescent="0.25">
      <c r="A98" s="5" t="s">
        <v>129</v>
      </c>
      <c r="B98" s="5" t="s">
        <v>87</v>
      </c>
      <c r="C98" s="13">
        <v>827.49368000000004</v>
      </c>
      <c r="D98" s="13">
        <v>950.85582999999986</v>
      </c>
      <c r="E98" s="13">
        <v>-1790.4717699999999</v>
      </c>
      <c r="F98" s="13">
        <f>SUM(C98:E98)</f>
        <v>-12.122259999999869</v>
      </c>
      <c r="G98" s="13">
        <v>381.29040456276891</v>
      </c>
      <c r="H98" s="13">
        <f>F98+G98</f>
        <v>369.16814456276904</v>
      </c>
      <c r="I98" s="14"/>
      <c r="J98" s="15">
        <f>IFERROR(F98/I98,0)</f>
        <v>0</v>
      </c>
      <c r="K98" s="15">
        <f>IFERROR(H98/I98,0)</f>
        <v>0</v>
      </c>
      <c r="M98" s="13">
        <v>0</v>
      </c>
      <c r="N98" s="13">
        <v>460.68092999999999</v>
      </c>
      <c r="O98" s="13">
        <v>0</v>
      </c>
      <c r="P98" s="13">
        <f>SUM(M98:O98)</f>
        <v>460.68092999999999</v>
      </c>
      <c r="Q98" s="13">
        <v>37.493057970000024</v>
      </c>
      <c r="R98" s="13">
        <f>P98+Q98</f>
        <v>498.17398796999998</v>
      </c>
      <c r="S98" s="14"/>
      <c r="T98" s="15">
        <f>IFERROR(P98/S98,0)</f>
        <v>0</v>
      </c>
      <c r="U98" s="15">
        <f>IFERROR(R98/S98,0)</f>
        <v>0</v>
      </c>
      <c r="W98" s="13">
        <v>827.49368000000004</v>
      </c>
      <c r="X98" s="13">
        <v>490.17489999999992</v>
      </c>
      <c r="Y98" s="13">
        <v>-1790.4717699999999</v>
      </c>
      <c r="Z98" s="13">
        <f>SUM(W98:Y98)</f>
        <v>-472.80318999999986</v>
      </c>
      <c r="AA98" s="13">
        <v>343.79734659276886</v>
      </c>
      <c r="AB98" s="13">
        <f>Z98+AA98</f>
        <v>-129.005843407231</v>
      </c>
      <c r="AC98" s="14"/>
      <c r="AD98" s="15">
        <f>IFERROR(Z98/AC98,0)</f>
        <v>0</v>
      </c>
      <c r="AE98" s="15">
        <f>IFERROR(AB98/AC98,0)</f>
        <v>0</v>
      </c>
    </row>
    <row r="99" spans="1:31" x14ac:dyDescent="0.25">
      <c r="A99" s="5" t="s">
        <v>131</v>
      </c>
      <c r="B99" s="5" t="s">
        <v>52</v>
      </c>
      <c r="C99" s="13">
        <v>408.67662507690085</v>
      </c>
      <c r="D99" s="13">
        <v>131</v>
      </c>
      <c r="E99" s="13">
        <v>-190.03318999999993</v>
      </c>
      <c r="F99" s="13">
        <f>SUM(C99:E99)</f>
        <v>349.64343507690086</v>
      </c>
      <c r="G99" s="13">
        <v>0</v>
      </c>
      <c r="H99" s="13">
        <f>F99+G99</f>
        <v>349.64343507690086</v>
      </c>
      <c r="I99" s="14"/>
      <c r="J99" s="15">
        <f>IFERROR(F99/I99,0)</f>
        <v>0</v>
      </c>
      <c r="K99" s="15">
        <f>IFERROR(H99/I99,0)</f>
        <v>0</v>
      </c>
      <c r="M99" s="13">
        <v>155.17566170875219</v>
      </c>
      <c r="N99" s="13">
        <v>0</v>
      </c>
      <c r="O99" s="13">
        <v>0</v>
      </c>
      <c r="P99" s="13">
        <f>SUM(M99:O99)</f>
        <v>155.17566170875219</v>
      </c>
      <c r="Q99" s="13">
        <v>0</v>
      </c>
      <c r="R99" s="13">
        <f>P99+Q99</f>
        <v>155.17566170875219</v>
      </c>
      <c r="S99" s="14"/>
      <c r="T99" s="15">
        <f>IFERROR(P99/S99,0)</f>
        <v>0</v>
      </c>
      <c r="U99" s="15">
        <f>IFERROR(R99/S99,0)</f>
        <v>0</v>
      </c>
      <c r="W99" s="13">
        <v>253.50096336814869</v>
      </c>
      <c r="X99" s="13">
        <v>131</v>
      </c>
      <c r="Y99" s="13">
        <v>-190.03318999999993</v>
      </c>
      <c r="Z99" s="13">
        <f>SUM(W99:Y99)</f>
        <v>194.46777336814876</v>
      </c>
      <c r="AA99" s="13">
        <v>0</v>
      </c>
      <c r="AB99" s="13">
        <f>Z99+AA99</f>
        <v>194.46777336814876</v>
      </c>
      <c r="AC99" s="14"/>
      <c r="AD99" s="15">
        <f>IFERROR(Z99/AC99,0)</f>
        <v>0</v>
      </c>
      <c r="AE99" s="15">
        <f>IFERROR(AB99/AC99,0)</f>
        <v>0</v>
      </c>
    </row>
    <row r="100" spans="1:31" x14ac:dyDescent="0.25">
      <c r="A100" s="5" t="s">
        <v>129</v>
      </c>
      <c r="B100" s="5" t="s">
        <v>22</v>
      </c>
      <c r="C100" s="13">
        <v>232.77008853824421</v>
      </c>
      <c r="D100" s="13">
        <v>160.53620000000001</v>
      </c>
      <c r="E100" s="13">
        <v>-100.16595000000001</v>
      </c>
      <c r="F100" s="13">
        <f>SUM(C100:E100)</f>
        <v>293.14033853824418</v>
      </c>
      <c r="G100" s="13">
        <v>54.804500000000004</v>
      </c>
      <c r="H100" s="13">
        <f>F100+G100</f>
        <v>347.9448385382442</v>
      </c>
      <c r="I100" s="14"/>
      <c r="J100" s="15">
        <f>IFERROR(F100/I100,0)</f>
        <v>0</v>
      </c>
      <c r="K100" s="15">
        <f>IFERROR(H100/I100,0)</f>
        <v>0</v>
      </c>
      <c r="M100" s="13">
        <v>0</v>
      </c>
      <c r="N100" s="13">
        <v>160.53620000000001</v>
      </c>
      <c r="O100" s="13">
        <v>0</v>
      </c>
      <c r="P100" s="13">
        <f>SUM(M100:O100)</f>
        <v>160.53620000000001</v>
      </c>
      <c r="Q100" s="13">
        <v>39.973500000000001</v>
      </c>
      <c r="R100" s="13">
        <f>P100+Q100</f>
        <v>200.50970000000001</v>
      </c>
      <c r="S100" s="14"/>
      <c r="T100" s="15">
        <f>IFERROR(P100/S100,0)</f>
        <v>0</v>
      </c>
      <c r="U100" s="15">
        <f>IFERROR(R100/S100,0)</f>
        <v>0</v>
      </c>
      <c r="W100" s="13">
        <v>232.77008853824421</v>
      </c>
      <c r="X100" s="13">
        <v>0</v>
      </c>
      <c r="Y100" s="13">
        <v>-100.16595000000001</v>
      </c>
      <c r="Z100" s="13">
        <f>SUM(W100:Y100)</f>
        <v>132.6041385382442</v>
      </c>
      <c r="AA100" s="13">
        <v>14.831</v>
      </c>
      <c r="AB100" s="13">
        <f>Z100+AA100</f>
        <v>147.43513853824419</v>
      </c>
      <c r="AC100" s="14"/>
      <c r="AD100" s="15">
        <f>IFERROR(Z100/AC100,0)</f>
        <v>0</v>
      </c>
      <c r="AE100" s="15">
        <f>IFERROR(AB100/AC100,0)</f>
        <v>0</v>
      </c>
    </row>
    <row r="101" spans="1:31" x14ac:dyDescent="0.25">
      <c r="A101" s="5" t="s">
        <v>129</v>
      </c>
      <c r="B101" s="5" t="s">
        <v>21</v>
      </c>
      <c r="C101" s="13">
        <v>61.35277</v>
      </c>
      <c r="D101" s="13">
        <v>255</v>
      </c>
      <c r="E101" s="13">
        <v>0</v>
      </c>
      <c r="F101" s="13">
        <f>SUM(C101:E101)</f>
        <v>316.35277000000002</v>
      </c>
      <c r="G101" s="13">
        <v>0</v>
      </c>
      <c r="H101" s="13">
        <f>F101+G101</f>
        <v>316.35277000000002</v>
      </c>
      <c r="I101" s="14"/>
      <c r="J101" s="15">
        <f>IFERROR(F101/I101,0)</f>
        <v>0</v>
      </c>
      <c r="K101" s="15">
        <f>IFERROR(H101/I101,0)</f>
        <v>0</v>
      </c>
      <c r="M101" s="13">
        <v>61.35277</v>
      </c>
      <c r="N101" s="13">
        <v>255</v>
      </c>
      <c r="O101" s="13">
        <v>0</v>
      </c>
      <c r="P101" s="13">
        <f>SUM(M101:O101)</f>
        <v>316.35277000000002</v>
      </c>
      <c r="Q101" s="13">
        <v>0</v>
      </c>
      <c r="R101" s="13">
        <f>P101+Q101</f>
        <v>316.35277000000002</v>
      </c>
      <c r="S101" s="14"/>
      <c r="T101" s="15">
        <f>IFERROR(P101/S101,0)</f>
        <v>0</v>
      </c>
      <c r="U101" s="15">
        <f>IFERROR(R101/S101,0)</f>
        <v>0</v>
      </c>
      <c r="W101" s="13">
        <v>0</v>
      </c>
      <c r="X101" s="13">
        <v>0</v>
      </c>
      <c r="Y101" s="13">
        <v>0</v>
      </c>
      <c r="Z101" s="13">
        <f>SUM(W101:Y101)</f>
        <v>0</v>
      </c>
      <c r="AA101" s="13">
        <v>0</v>
      </c>
      <c r="AB101" s="13">
        <f>Z101+AA101</f>
        <v>0</v>
      </c>
      <c r="AC101" s="14">
        <v>0</v>
      </c>
      <c r="AD101" s="15">
        <f>IFERROR(Z101/AC101,0)</f>
        <v>0</v>
      </c>
      <c r="AE101" s="15">
        <f>IFERROR(AB101/AC101,0)</f>
        <v>0</v>
      </c>
    </row>
    <row r="102" spans="1:31" x14ac:dyDescent="0.25">
      <c r="A102" s="5" t="s">
        <v>129</v>
      </c>
      <c r="B102" s="5" t="s">
        <v>74</v>
      </c>
      <c r="C102" s="13">
        <v>305.02776</v>
      </c>
      <c r="D102" s="13">
        <v>0</v>
      </c>
      <c r="E102" s="13">
        <v>0</v>
      </c>
      <c r="F102" s="13">
        <f>SUM(C102:E102)</f>
        <v>305.02776</v>
      </c>
      <c r="G102" s="13">
        <v>0</v>
      </c>
      <c r="H102" s="13">
        <f>F102+G102</f>
        <v>305.02776</v>
      </c>
      <c r="I102" s="14"/>
      <c r="J102" s="15">
        <f>IFERROR(F102/I102,0)</f>
        <v>0</v>
      </c>
      <c r="K102" s="15">
        <f>IFERROR(H102/I102,0)</f>
        <v>0</v>
      </c>
      <c r="M102" s="13">
        <v>129.07651000000001</v>
      </c>
      <c r="N102" s="13">
        <v>0</v>
      </c>
      <c r="O102" s="13">
        <v>0</v>
      </c>
      <c r="P102" s="13">
        <f>SUM(M102:O102)</f>
        <v>129.07651000000001</v>
      </c>
      <c r="Q102" s="13">
        <v>0</v>
      </c>
      <c r="R102" s="13">
        <f>P102+Q102</f>
        <v>129.07651000000001</v>
      </c>
      <c r="S102" s="14">
        <v>0</v>
      </c>
      <c r="T102" s="15">
        <f>IFERROR(P102/S102,0)</f>
        <v>0</v>
      </c>
      <c r="U102" s="15">
        <f>IFERROR(R102/S102,0)</f>
        <v>0</v>
      </c>
      <c r="W102" s="13">
        <v>175.95124999999999</v>
      </c>
      <c r="X102" s="13">
        <v>0</v>
      </c>
      <c r="Y102" s="13">
        <v>0</v>
      </c>
      <c r="Z102" s="13">
        <f>SUM(W102:Y102)</f>
        <v>175.95124999999999</v>
      </c>
      <c r="AA102" s="13">
        <v>0</v>
      </c>
      <c r="AB102" s="13">
        <f>Z102+AA102</f>
        <v>175.95124999999999</v>
      </c>
      <c r="AC102" s="14"/>
      <c r="AD102" s="15">
        <f>IFERROR(Z102/AC102,0)</f>
        <v>0</v>
      </c>
      <c r="AE102" s="15">
        <f>IFERROR(AB102/AC102,0)</f>
        <v>0</v>
      </c>
    </row>
    <row r="103" spans="1:31" x14ac:dyDescent="0.25">
      <c r="A103" s="5" t="s">
        <v>129</v>
      </c>
      <c r="B103" s="5" t="s">
        <v>46</v>
      </c>
      <c r="C103" s="13">
        <v>325.41000000000003</v>
      </c>
      <c r="D103" s="13">
        <v>0</v>
      </c>
      <c r="E103" s="13">
        <v>-194.232</v>
      </c>
      <c r="F103" s="13">
        <f>SUM(C103:E103)</f>
        <v>131.17800000000003</v>
      </c>
      <c r="G103" s="13">
        <v>93.475999999999999</v>
      </c>
      <c r="H103" s="13">
        <f>F103+G103</f>
        <v>224.65400000000002</v>
      </c>
      <c r="I103" s="14"/>
      <c r="J103" s="15">
        <f>IFERROR(F103/I103,0)</f>
        <v>0</v>
      </c>
      <c r="K103" s="15">
        <f>IFERROR(H103/I103,0)</f>
        <v>0</v>
      </c>
      <c r="M103" s="13">
        <v>154.16</v>
      </c>
      <c r="N103" s="13">
        <v>0</v>
      </c>
      <c r="O103" s="13">
        <v>0</v>
      </c>
      <c r="P103" s="13">
        <f>SUM(M103:O103)</f>
        <v>154.16</v>
      </c>
      <c r="Q103" s="13">
        <v>42.903999999999996</v>
      </c>
      <c r="R103" s="13">
        <f>P103+Q103</f>
        <v>197.06399999999999</v>
      </c>
      <c r="S103" s="14"/>
      <c r="T103" s="15">
        <f>IFERROR(P103/S103,0)</f>
        <v>0</v>
      </c>
      <c r="U103" s="15">
        <f>IFERROR(R103/S103,0)</f>
        <v>0</v>
      </c>
      <c r="W103" s="13">
        <v>171.25</v>
      </c>
      <c r="X103" s="13">
        <v>0</v>
      </c>
      <c r="Y103" s="13">
        <v>-194.232</v>
      </c>
      <c r="Z103" s="13">
        <f>SUM(W103:Y103)</f>
        <v>-22.981999999999999</v>
      </c>
      <c r="AA103" s="13">
        <v>50.572000000000003</v>
      </c>
      <c r="AB103" s="13">
        <f>Z103+AA103</f>
        <v>27.590000000000003</v>
      </c>
      <c r="AC103" s="14"/>
      <c r="AD103" s="15">
        <f>IFERROR(Z103/AC103,0)</f>
        <v>0</v>
      </c>
      <c r="AE103" s="15">
        <f>IFERROR(AB103/AC103,0)</f>
        <v>0</v>
      </c>
    </row>
    <row r="104" spans="1:31" x14ac:dyDescent="0.25">
      <c r="A104" s="5" t="s">
        <v>131</v>
      </c>
      <c r="B104" s="5" t="s">
        <v>93</v>
      </c>
      <c r="C104" s="13">
        <v>0</v>
      </c>
      <c r="D104" s="13">
        <v>203.04989788942686</v>
      </c>
      <c r="E104" s="13">
        <v>0</v>
      </c>
      <c r="F104" s="13">
        <f>SUM(C104:E104)</f>
        <v>203.04989788942686</v>
      </c>
      <c r="G104" s="13">
        <v>0</v>
      </c>
      <c r="H104" s="13">
        <f>F104+G104</f>
        <v>203.04989788942686</v>
      </c>
      <c r="I104" s="14"/>
      <c r="J104" s="15">
        <f>IFERROR(F104/I104,0)</f>
        <v>0</v>
      </c>
      <c r="K104" s="15">
        <f>IFERROR(H104/I104,0)</f>
        <v>0</v>
      </c>
      <c r="M104" s="13">
        <v>0</v>
      </c>
      <c r="N104" s="13">
        <v>34.207134201674506</v>
      </c>
      <c r="O104" s="13">
        <v>0</v>
      </c>
      <c r="P104" s="13">
        <f>SUM(M104:O104)</f>
        <v>34.207134201674506</v>
      </c>
      <c r="Q104" s="13">
        <v>0</v>
      </c>
      <c r="R104" s="13">
        <f>P104+Q104</f>
        <v>34.207134201674506</v>
      </c>
      <c r="S104" s="14"/>
      <c r="T104" s="15">
        <f>IFERROR(P104/S104,0)</f>
        <v>0</v>
      </c>
      <c r="U104" s="15">
        <f>IFERROR(R104/S104,0)</f>
        <v>0</v>
      </c>
      <c r="W104" s="13">
        <v>0</v>
      </c>
      <c r="X104" s="13">
        <v>168.84276368775232</v>
      </c>
      <c r="Y104" s="13">
        <v>0</v>
      </c>
      <c r="Z104" s="13">
        <f>SUM(W104:Y104)</f>
        <v>168.84276368775232</v>
      </c>
      <c r="AA104" s="13">
        <v>0</v>
      </c>
      <c r="AB104" s="13">
        <f>Z104+AA104</f>
        <v>168.84276368775232</v>
      </c>
      <c r="AC104" s="14"/>
      <c r="AD104" s="15">
        <f>IFERROR(Z104/AC104,0)</f>
        <v>0</v>
      </c>
      <c r="AE104" s="15">
        <f>IFERROR(AB104/AC104,0)</f>
        <v>0</v>
      </c>
    </row>
    <row r="105" spans="1:31" x14ac:dyDescent="0.25">
      <c r="A105" s="5" t="s">
        <v>131</v>
      </c>
      <c r="B105" s="5" t="s">
        <v>99</v>
      </c>
      <c r="C105" s="13">
        <v>0</v>
      </c>
      <c r="D105" s="13">
        <v>194.54599999999999</v>
      </c>
      <c r="E105" s="13">
        <v>0</v>
      </c>
      <c r="F105" s="13">
        <f>SUM(C105:E105)</f>
        <v>194.54599999999999</v>
      </c>
      <c r="G105" s="13">
        <v>0</v>
      </c>
      <c r="H105" s="13">
        <f>F105+G105</f>
        <v>194.54599999999999</v>
      </c>
      <c r="I105" s="14"/>
      <c r="J105" s="15">
        <f>IFERROR(F105/I105,0)</f>
        <v>0</v>
      </c>
      <c r="K105" s="15">
        <f>IFERROR(H105/I105,0)</f>
        <v>0</v>
      </c>
      <c r="M105" s="13">
        <v>0</v>
      </c>
      <c r="N105" s="13">
        <v>188.64599999999999</v>
      </c>
      <c r="O105" s="13">
        <v>0</v>
      </c>
      <c r="P105" s="13">
        <f>SUM(M105:O105)</f>
        <v>188.64599999999999</v>
      </c>
      <c r="Q105" s="13">
        <v>0</v>
      </c>
      <c r="R105" s="13">
        <f>P105+Q105</f>
        <v>188.64599999999999</v>
      </c>
      <c r="S105" s="14">
        <v>0</v>
      </c>
      <c r="T105" s="15">
        <f>IFERROR(P105/S105,0)</f>
        <v>0</v>
      </c>
      <c r="U105" s="15">
        <f>IFERROR(R105/S105,0)</f>
        <v>0</v>
      </c>
      <c r="W105" s="13">
        <v>0</v>
      </c>
      <c r="X105" s="13">
        <v>5.9</v>
      </c>
      <c r="Y105" s="13">
        <v>0</v>
      </c>
      <c r="Z105" s="13">
        <f>SUM(W105:Y105)</f>
        <v>5.9</v>
      </c>
      <c r="AA105" s="13">
        <v>0</v>
      </c>
      <c r="AB105" s="13">
        <f>Z105+AA105</f>
        <v>5.9</v>
      </c>
      <c r="AC105" s="14">
        <v>0</v>
      </c>
      <c r="AD105" s="15">
        <f>IFERROR(Z105/AC105,0)</f>
        <v>0</v>
      </c>
      <c r="AE105" s="15">
        <f>IFERROR(AB105/AC105,0)</f>
        <v>0</v>
      </c>
    </row>
    <row r="106" spans="1:31" x14ac:dyDescent="0.25">
      <c r="A106" s="5" t="s">
        <v>129</v>
      </c>
      <c r="B106" s="5" t="s">
        <v>3</v>
      </c>
      <c r="C106" s="13">
        <v>0</v>
      </c>
      <c r="D106" s="13">
        <v>137.94999999999999</v>
      </c>
      <c r="E106" s="13">
        <v>0</v>
      </c>
      <c r="F106" s="13">
        <f>SUM(C106:E106)</f>
        <v>137.94999999999999</v>
      </c>
      <c r="G106" s="13">
        <v>0</v>
      </c>
      <c r="H106" s="13">
        <f>F106+G106</f>
        <v>137.94999999999999</v>
      </c>
      <c r="I106" s="14"/>
      <c r="J106" s="15">
        <f>IFERROR(F106/I106,0)</f>
        <v>0</v>
      </c>
      <c r="K106" s="15">
        <f>IFERROR(H106/I106,0)</f>
        <v>0</v>
      </c>
      <c r="M106" s="13">
        <v>0</v>
      </c>
      <c r="N106" s="13">
        <v>0</v>
      </c>
      <c r="O106" s="13">
        <v>0</v>
      </c>
      <c r="P106" s="13">
        <f>SUM(M106:O106)</f>
        <v>0</v>
      </c>
      <c r="Q106" s="13">
        <v>0</v>
      </c>
      <c r="R106" s="13">
        <f>P106+Q106</f>
        <v>0</v>
      </c>
      <c r="S106" s="14">
        <v>0</v>
      </c>
      <c r="T106" s="15">
        <f>IFERROR(P106/S106,0)</f>
        <v>0</v>
      </c>
      <c r="U106" s="15">
        <f>IFERROR(R106/S106,0)</f>
        <v>0</v>
      </c>
      <c r="W106" s="13">
        <v>0</v>
      </c>
      <c r="X106" s="13">
        <v>137.94999999999999</v>
      </c>
      <c r="Y106" s="13">
        <v>0</v>
      </c>
      <c r="Z106" s="13">
        <f>SUM(W106:Y106)</f>
        <v>137.94999999999999</v>
      </c>
      <c r="AA106" s="13">
        <v>0</v>
      </c>
      <c r="AB106" s="13">
        <f>Z106+AA106</f>
        <v>137.94999999999999</v>
      </c>
      <c r="AC106" s="14"/>
      <c r="AD106" s="15">
        <f>IFERROR(Z106/AC106,0)</f>
        <v>0</v>
      </c>
      <c r="AE106" s="15">
        <f>IFERROR(AB106/AC106,0)</f>
        <v>0</v>
      </c>
    </row>
    <row r="107" spans="1:31" x14ac:dyDescent="0.25">
      <c r="A107" s="5" t="s">
        <v>130</v>
      </c>
      <c r="B107" s="5" t="s">
        <v>85</v>
      </c>
      <c r="C107" s="13">
        <v>263.83800000000002</v>
      </c>
      <c r="D107" s="13">
        <v>0</v>
      </c>
      <c r="E107" s="13">
        <v>-180.636</v>
      </c>
      <c r="F107" s="13">
        <f>SUM(C107:E107)</f>
        <v>83.202000000000027</v>
      </c>
      <c r="G107" s="13">
        <v>3.8660000000000001</v>
      </c>
      <c r="H107" s="13">
        <f>F107+G107</f>
        <v>87.068000000000026</v>
      </c>
      <c r="I107" s="14"/>
      <c r="J107" s="15">
        <f>IFERROR(F107/I107,0)</f>
        <v>0</v>
      </c>
      <c r="K107" s="15">
        <f>IFERROR(H107/I107,0)</f>
        <v>0</v>
      </c>
      <c r="M107" s="13">
        <v>0</v>
      </c>
      <c r="N107" s="13">
        <v>0</v>
      </c>
      <c r="O107" s="13">
        <v>0</v>
      </c>
      <c r="P107" s="13">
        <f>SUM(M107:O107)</f>
        <v>0</v>
      </c>
      <c r="Q107" s="13">
        <v>0</v>
      </c>
      <c r="R107" s="13">
        <f>P107+Q107</f>
        <v>0</v>
      </c>
      <c r="S107" s="14">
        <v>0</v>
      </c>
      <c r="T107" s="15">
        <f>IFERROR(P107/S107,0)</f>
        <v>0</v>
      </c>
      <c r="U107" s="15">
        <f>IFERROR(R107/S107,0)</f>
        <v>0</v>
      </c>
      <c r="W107" s="13">
        <v>263.83800000000002</v>
      </c>
      <c r="X107" s="13">
        <v>0</v>
      </c>
      <c r="Y107" s="13">
        <v>-180.636</v>
      </c>
      <c r="Z107" s="13">
        <f>SUM(W107:Y107)</f>
        <v>83.202000000000027</v>
      </c>
      <c r="AA107" s="13">
        <v>3.8660000000000001</v>
      </c>
      <c r="AB107" s="13">
        <f>Z107+AA107</f>
        <v>87.068000000000026</v>
      </c>
      <c r="AC107" s="14"/>
      <c r="AD107" s="15">
        <f>IFERROR(Z107/AC107,0)</f>
        <v>0</v>
      </c>
      <c r="AE107" s="15">
        <f>IFERROR(AB107/AC107,0)</f>
        <v>0</v>
      </c>
    </row>
    <row r="108" spans="1:31" x14ac:dyDescent="0.25">
      <c r="A108" s="5" t="s">
        <v>129</v>
      </c>
      <c r="B108" s="5" t="s">
        <v>114</v>
      </c>
      <c r="C108" s="13">
        <v>0</v>
      </c>
      <c r="D108" s="13">
        <v>60.748600000000003</v>
      </c>
      <c r="E108" s="13">
        <v>0</v>
      </c>
      <c r="F108" s="13">
        <f>SUM(C108:E108)</f>
        <v>60.748600000000003</v>
      </c>
      <c r="G108" s="13">
        <v>0</v>
      </c>
      <c r="H108" s="13">
        <f>F108+G108</f>
        <v>60.748600000000003</v>
      </c>
      <c r="I108" s="14"/>
      <c r="J108" s="15">
        <f>IFERROR(F108/I108,0)</f>
        <v>0</v>
      </c>
      <c r="K108" s="15">
        <f>IFERROR(H108/I108,0)</f>
        <v>0</v>
      </c>
      <c r="M108" s="13">
        <v>0</v>
      </c>
      <c r="N108" s="13">
        <v>0</v>
      </c>
      <c r="O108" s="13">
        <v>0</v>
      </c>
      <c r="P108" s="13">
        <f>SUM(M108:O108)</f>
        <v>0</v>
      </c>
      <c r="Q108" s="13">
        <v>0</v>
      </c>
      <c r="R108" s="13">
        <f>P108+Q108</f>
        <v>0</v>
      </c>
      <c r="S108" s="14">
        <v>0</v>
      </c>
      <c r="T108" s="15">
        <f>IFERROR(P108/S108,0)</f>
        <v>0</v>
      </c>
      <c r="U108" s="15">
        <f>IFERROR(R108/S108,0)</f>
        <v>0</v>
      </c>
      <c r="W108" s="13">
        <v>0</v>
      </c>
      <c r="X108" s="13">
        <v>60.748600000000003</v>
      </c>
      <c r="Y108" s="13">
        <v>0</v>
      </c>
      <c r="Z108" s="13">
        <f>SUM(W108:Y108)</f>
        <v>60.748600000000003</v>
      </c>
      <c r="AA108" s="13">
        <v>0</v>
      </c>
      <c r="AB108" s="13">
        <f>Z108+AA108</f>
        <v>60.748600000000003</v>
      </c>
      <c r="AC108" s="14"/>
      <c r="AD108" s="15">
        <f>IFERROR(Z108/AC108,0)</f>
        <v>0</v>
      </c>
      <c r="AE108" s="15">
        <f>IFERROR(AB108/AC108,0)</f>
        <v>0</v>
      </c>
    </row>
    <row r="109" spans="1:31" x14ac:dyDescent="0.25">
      <c r="A109" s="5" t="s">
        <v>131</v>
      </c>
      <c r="B109" s="5" t="s">
        <v>50</v>
      </c>
      <c r="C109" s="13">
        <v>0</v>
      </c>
      <c r="D109" s="13">
        <v>41</v>
      </c>
      <c r="E109" s="13">
        <v>0</v>
      </c>
      <c r="F109" s="13">
        <f>SUM(C109:E109)</f>
        <v>41</v>
      </c>
      <c r="G109" s="13">
        <v>0</v>
      </c>
      <c r="H109" s="13">
        <f>F109+G109</f>
        <v>41</v>
      </c>
      <c r="I109" s="14"/>
      <c r="J109" s="15">
        <f>IFERROR(F109/I109,0)</f>
        <v>0</v>
      </c>
      <c r="K109" s="15">
        <f>IFERROR(H109/I109,0)</f>
        <v>0</v>
      </c>
      <c r="M109" s="13">
        <v>0</v>
      </c>
      <c r="N109" s="13">
        <v>41</v>
      </c>
      <c r="O109" s="13">
        <v>0</v>
      </c>
      <c r="P109" s="13">
        <f>SUM(M109:O109)</f>
        <v>41</v>
      </c>
      <c r="Q109" s="13">
        <v>0</v>
      </c>
      <c r="R109" s="13">
        <f>P109+Q109</f>
        <v>41</v>
      </c>
      <c r="S109" s="14"/>
      <c r="T109" s="15">
        <f>IFERROR(P109/S109,0)</f>
        <v>0</v>
      </c>
      <c r="U109" s="15">
        <f>IFERROR(R109/S109,0)</f>
        <v>0</v>
      </c>
      <c r="W109" s="13">
        <v>0</v>
      </c>
      <c r="X109" s="13">
        <v>0</v>
      </c>
      <c r="Y109" s="13">
        <v>0</v>
      </c>
      <c r="Z109" s="13">
        <f>SUM(W109:Y109)</f>
        <v>0</v>
      </c>
      <c r="AA109" s="13">
        <v>0</v>
      </c>
      <c r="AB109" s="13">
        <f>Z109+AA109</f>
        <v>0</v>
      </c>
      <c r="AC109" s="14">
        <v>0</v>
      </c>
      <c r="AD109" s="15">
        <f>IFERROR(Z109/AC109,0)</f>
        <v>0</v>
      </c>
      <c r="AE109" s="15">
        <f>IFERROR(AB109/AC109,0)</f>
        <v>0</v>
      </c>
    </row>
    <row r="110" spans="1:31" x14ac:dyDescent="0.25">
      <c r="A110" s="5" t="s">
        <v>129</v>
      </c>
      <c r="B110" s="5" t="s">
        <v>0</v>
      </c>
      <c r="C110" s="13">
        <v>0</v>
      </c>
      <c r="D110" s="13">
        <v>0</v>
      </c>
      <c r="E110" s="13">
        <v>0</v>
      </c>
      <c r="F110" s="13">
        <f>SUM(C110:E110)</f>
        <v>0</v>
      </c>
      <c r="G110" s="13">
        <v>0</v>
      </c>
      <c r="H110" s="13">
        <f>F110+G110</f>
        <v>0</v>
      </c>
      <c r="I110" s="14">
        <v>0</v>
      </c>
      <c r="J110" s="15">
        <f>IFERROR(F110/I110,0)</f>
        <v>0</v>
      </c>
      <c r="K110" s="15">
        <f>IFERROR(H110/I110,0)</f>
        <v>0</v>
      </c>
      <c r="M110" s="13">
        <v>0</v>
      </c>
      <c r="N110" s="13">
        <v>0</v>
      </c>
      <c r="O110" s="13">
        <v>0</v>
      </c>
      <c r="P110" s="13">
        <f>SUM(M110:O110)</f>
        <v>0</v>
      </c>
      <c r="Q110" s="13">
        <v>0</v>
      </c>
      <c r="R110" s="13">
        <f>P110+Q110</f>
        <v>0</v>
      </c>
      <c r="S110" s="14">
        <v>0</v>
      </c>
      <c r="T110" s="15">
        <f>IFERROR(P110/S110,0)</f>
        <v>0</v>
      </c>
      <c r="U110" s="15">
        <f>IFERROR(R110/S110,0)</f>
        <v>0</v>
      </c>
      <c r="W110" s="13">
        <v>0</v>
      </c>
      <c r="X110" s="13">
        <v>0</v>
      </c>
      <c r="Y110" s="13">
        <v>0</v>
      </c>
      <c r="Z110" s="13">
        <f>SUM(W110:Y110)</f>
        <v>0</v>
      </c>
      <c r="AA110" s="13">
        <v>0</v>
      </c>
      <c r="AB110" s="13">
        <f>Z110+AA110</f>
        <v>0</v>
      </c>
      <c r="AC110" s="14">
        <v>0</v>
      </c>
      <c r="AD110" s="15">
        <f>IFERROR(Z110/AC110,0)</f>
        <v>0</v>
      </c>
      <c r="AE110" s="15">
        <f>IFERROR(AB110/AC110,0)</f>
        <v>0</v>
      </c>
    </row>
    <row r="111" spans="1:31" x14ac:dyDescent="0.25">
      <c r="A111" s="5" t="s">
        <v>131</v>
      </c>
      <c r="B111" s="5" t="s">
        <v>12</v>
      </c>
      <c r="C111" s="13">
        <v>0</v>
      </c>
      <c r="D111" s="13">
        <v>0</v>
      </c>
      <c r="E111" s="13">
        <v>0</v>
      </c>
      <c r="F111" s="13">
        <f>SUM(C111:E111)</f>
        <v>0</v>
      </c>
      <c r="G111" s="13">
        <v>0</v>
      </c>
      <c r="H111" s="13">
        <f>F111+G111</f>
        <v>0</v>
      </c>
      <c r="I111" s="14">
        <v>0</v>
      </c>
      <c r="J111" s="15">
        <f>IFERROR(F111/I111,0)</f>
        <v>0</v>
      </c>
      <c r="K111" s="15">
        <f>IFERROR(H111/I111,0)</f>
        <v>0</v>
      </c>
      <c r="M111" s="13">
        <v>0</v>
      </c>
      <c r="N111" s="13">
        <v>0</v>
      </c>
      <c r="O111" s="13">
        <v>0</v>
      </c>
      <c r="P111" s="13">
        <f>SUM(M111:O111)</f>
        <v>0</v>
      </c>
      <c r="Q111" s="13">
        <v>0</v>
      </c>
      <c r="R111" s="13">
        <f>P111+Q111</f>
        <v>0</v>
      </c>
      <c r="S111" s="14">
        <v>0</v>
      </c>
      <c r="T111" s="15">
        <f>IFERROR(P111/S111,0)</f>
        <v>0</v>
      </c>
      <c r="U111" s="15">
        <f>IFERROR(R111/S111,0)</f>
        <v>0</v>
      </c>
      <c r="W111" s="13">
        <v>0</v>
      </c>
      <c r="X111" s="13">
        <v>0</v>
      </c>
      <c r="Y111" s="13">
        <v>0</v>
      </c>
      <c r="Z111" s="13">
        <f>SUM(W111:Y111)</f>
        <v>0</v>
      </c>
      <c r="AA111" s="13">
        <v>0</v>
      </c>
      <c r="AB111" s="13">
        <f>Z111+AA111</f>
        <v>0</v>
      </c>
      <c r="AC111" s="14">
        <v>0</v>
      </c>
      <c r="AD111" s="15">
        <f>IFERROR(Z111/AC111,0)</f>
        <v>0</v>
      </c>
      <c r="AE111" s="15">
        <f>IFERROR(AB111/AC111,0)</f>
        <v>0</v>
      </c>
    </row>
    <row r="112" spans="1:31" x14ac:dyDescent="0.25">
      <c r="A112" s="5" t="s">
        <v>131</v>
      </c>
      <c r="B112" s="5" t="s">
        <v>48</v>
      </c>
      <c r="C112" s="13">
        <v>0</v>
      </c>
      <c r="D112" s="13">
        <v>0</v>
      </c>
      <c r="E112" s="13">
        <v>0</v>
      </c>
      <c r="F112" s="13">
        <f>SUM(C112:E112)</f>
        <v>0</v>
      </c>
      <c r="G112" s="13">
        <v>0</v>
      </c>
      <c r="H112" s="13">
        <f>F112+G112</f>
        <v>0</v>
      </c>
      <c r="I112" s="14">
        <v>0</v>
      </c>
      <c r="J112" s="15">
        <f>IFERROR(F112/I112,0)</f>
        <v>0</v>
      </c>
      <c r="K112" s="15">
        <f>IFERROR(H112/I112,0)</f>
        <v>0</v>
      </c>
      <c r="M112" s="13">
        <v>0</v>
      </c>
      <c r="N112" s="13">
        <v>0</v>
      </c>
      <c r="O112" s="13">
        <v>0</v>
      </c>
      <c r="P112" s="13">
        <f>SUM(M112:O112)</f>
        <v>0</v>
      </c>
      <c r="Q112" s="13">
        <v>0</v>
      </c>
      <c r="R112" s="13">
        <f>P112+Q112</f>
        <v>0</v>
      </c>
      <c r="S112" s="14">
        <v>0</v>
      </c>
      <c r="T112" s="15">
        <f>IFERROR(P112/S112,0)</f>
        <v>0</v>
      </c>
      <c r="U112" s="15">
        <f>IFERROR(R112/S112,0)</f>
        <v>0</v>
      </c>
      <c r="W112" s="13">
        <v>0</v>
      </c>
      <c r="X112" s="13">
        <v>0</v>
      </c>
      <c r="Y112" s="13">
        <v>0</v>
      </c>
      <c r="Z112" s="13">
        <f>SUM(W112:Y112)</f>
        <v>0</v>
      </c>
      <c r="AA112" s="13">
        <v>0</v>
      </c>
      <c r="AB112" s="13">
        <f>Z112+AA112</f>
        <v>0</v>
      </c>
      <c r="AC112" s="14">
        <v>0</v>
      </c>
      <c r="AD112" s="15">
        <f>IFERROR(Z112/AC112,0)</f>
        <v>0</v>
      </c>
      <c r="AE112" s="15">
        <f>IFERROR(AB112/AC112,0)</f>
        <v>0</v>
      </c>
    </row>
    <row r="113" spans="1:31" x14ac:dyDescent="0.25">
      <c r="A113" s="5" t="s">
        <v>131</v>
      </c>
      <c r="B113" s="5" t="s">
        <v>49</v>
      </c>
      <c r="C113" s="13">
        <v>0</v>
      </c>
      <c r="D113" s="13">
        <v>0</v>
      </c>
      <c r="E113" s="13">
        <v>0</v>
      </c>
      <c r="F113" s="13">
        <f>SUM(C113:E113)</f>
        <v>0</v>
      </c>
      <c r="G113" s="13">
        <v>0</v>
      </c>
      <c r="H113" s="13">
        <f>F113+G113</f>
        <v>0</v>
      </c>
      <c r="I113" s="14">
        <v>0</v>
      </c>
      <c r="J113" s="15">
        <f>IFERROR(F113/I113,0)</f>
        <v>0</v>
      </c>
      <c r="K113" s="15">
        <f>IFERROR(H113/I113,0)</f>
        <v>0</v>
      </c>
      <c r="M113" s="13">
        <v>0</v>
      </c>
      <c r="N113" s="13">
        <v>0</v>
      </c>
      <c r="O113" s="13">
        <v>0</v>
      </c>
      <c r="P113" s="13">
        <f>SUM(M113:O113)</f>
        <v>0</v>
      </c>
      <c r="Q113" s="13">
        <v>0</v>
      </c>
      <c r="R113" s="13">
        <f>P113+Q113</f>
        <v>0</v>
      </c>
      <c r="S113" s="14">
        <v>0</v>
      </c>
      <c r="T113" s="15">
        <f>IFERROR(P113/S113,0)</f>
        <v>0</v>
      </c>
      <c r="U113" s="15">
        <f>IFERROR(R113/S113,0)</f>
        <v>0</v>
      </c>
      <c r="W113" s="13">
        <v>0</v>
      </c>
      <c r="X113" s="13">
        <v>0</v>
      </c>
      <c r="Y113" s="13">
        <v>0</v>
      </c>
      <c r="Z113" s="13">
        <f>SUM(W113:Y113)</f>
        <v>0</v>
      </c>
      <c r="AA113" s="13">
        <v>0</v>
      </c>
      <c r="AB113" s="13">
        <f>Z113+AA113</f>
        <v>0</v>
      </c>
      <c r="AC113" s="14">
        <v>0</v>
      </c>
      <c r="AD113" s="15">
        <f>IFERROR(Z113/AC113,0)</f>
        <v>0</v>
      </c>
      <c r="AE113" s="15">
        <f>IFERROR(AB113/AC113,0)</f>
        <v>0</v>
      </c>
    </row>
    <row r="114" spans="1:31" x14ac:dyDescent="0.25">
      <c r="A114" s="5" t="s">
        <v>131</v>
      </c>
      <c r="B114" s="5" t="s">
        <v>51</v>
      </c>
      <c r="C114" s="13">
        <v>0</v>
      </c>
      <c r="D114" s="13">
        <v>0</v>
      </c>
      <c r="E114" s="13">
        <v>0</v>
      </c>
      <c r="F114" s="13">
        <f>SUM(C114:E114)</f>
        <v>0</v>
      </c>
      <c r="G114" s="13">
        <v>0</v>
      </c>
      <c r="H114" s="13">
        <f>F114+G114</f>
        <v>0</v>
      </c>
      <c r="I114" s="14">
        <v>0</v>
      </c>
      <c r="J114" s="15">
        <f>IFERROR(F114/I114,0)</f>
        <v>0</v>
      </c>
      <c r="K114" s="15">
        <f>IFERROR(H114/I114,0)</f>
        <v>0</v>
      </c>
      <c r="M114" s="13">
        <v>0</v>
      </c>
      <c r="N114" s="13">
        <v>0</v>
      </c>
      <c r="O114" s="13">
        <v>0</v>
      </c>
      <c r="P114" s="13">
        <f>SUM(M114:O114)</f>
        <v>0</v>
      </c>
      <c r="Q114" s="13">
        <v>0</v>
      </c>
      <c r="R114" s="13">
        <f>P114+Q114</f>
        <v>0</v>
      </c>
      <c r="S114" s="14">
        <v>0</v>
      </c>
      <c r="T114" s="15">
        <f>IFERROR(P114/S114,0)</f>
        <v>0</v>
      </c>
      <c r="U114" s="15">
        <f>IFERROR(R114/S114,0)</f>
        <v>0</v>
      </c>
      <c r="W114" s="13">
        <v>0</v>
      </c>
      <c r="X114" s="13">
        <v>0</v>
      </c>
      <c r="Y114" s="13">
        <v>0</v>
      </c>
      <c r="Z114" s="13">
        <f>SUM(W114:Y114)</f>
        <v>0</v>
      </c>
      <c r="AA114" s="13">
        <v>0</v>
      </c>
      <c r="AB114" s="13">
        <f>Z114+AA114</f>
        <v>0</v>
      </c>
      <c r="AC114" s="14">
        <v>0</v>
      </c>
      <c r="AD114" s="15">
        <f>IFERROR(Z114/AC114,0)</f>
        <v>0</v>
      </c>
      <c r="AE114" s="15">
        <f>IFERROR(AB114/AC114,0)</f>
        <v>0</v>
      </c>
    </row>
    <row r="115" spans="1:31" x14ac:dyDescent="0.25">
      <c r="A115" s="5" t="s">
        <v>129</v>
      </c>
      <c r="B115" s="5" t="s">
        <v>76</v>
      </c>
      <c r="C115" s="13">
        <v>0</v>
      </c>
      <c r="D115" s="13">
        <v>0</v>
      </c>
      <c r="E115" s="13">
        <v>0</v>
      </c>
      <c r="F115" s="13">
        <f>SUM(C115:E115)</f>
        <v>0</v>
      </c>
      <c r="G115" s="13">
        <v>0</v>
      </c>
      <c r="H115" s="13">
        <f>F115+G115</f>
        <v>0</v>
      </c>
      <c r="I115" s="14">
        <v>0</v>
      </c>
      <c r="J115" s="15">
        <f>IFERROR(F115/I115,0)</f>
        <v>0</v>
      </c>
      <c r="K115" s="15">
        <f>IFERROR(H115/I115,0)</f>
        <v>0</v>
      </c>
      <c r="M115" s="13">
        <v>0</v>
      </c>
      <c r="N115" s="13">
        <v>0</v>
      </c>
      <c r="O115" s="13">
        <v>0</v>
      </c>
      <c r="P115" s="13">
        <f>SUM(M115:O115)</f>
        <v>0</v>
      </c>
      <c r="Q115" s="13">
        <v>0</v>
      </c>
      <c r="R115" s="13">
        <f>P115+Q115</f>
        <v>0</v>
      </c>
      <c r="S115" s="14">
        <v>0</v>
      </c>
      <c r="T115" s="15">
        <f>IFERROR(P115/S115,0)</f>
        <v>0</v>
      </c>
      <c r="U115" s="15">
        <f>IFERROR(R115/S115,0)</f>
        <v>0</v>
      </c>
      <c r="W115" s="13">
        <v>0</v>
      </c>
      <c r="X115" s="13">
        <v>0</v>
      </c>
      <c r="Y115" s="13">
        <v>0</v>
      </c>
      <c r="Z115" s="13">
        <f>SUM(W115:Y115)</f>
        <v>0</v>
      </c>
      <c r="AA115" s="13">
        <v>0</v>
      </c>
      <c r="AB115" s="13">
        <f>Z115+AA115</f>
        <v>0</v>
      </c>
      <c r="AC115" s="14">
        <v>0</v>
      </c>
      <c r="AD115" s="15">
        <f>IFERROR(Z115/AC115,0)</f>
        <v>0</v>
      </c>
      <c r="AE115" s="15">
        <f>IFERROR(AB115/AC115,0)</f>
        <v>0</v>
      </c>
    </row>
    <row r="116" spans="1:31" x14ac:dyDescent="0.25">
      <c r="A116" s="5" t="s">
        <v>131</v>
      </c>
      <c r="B116" s="5" t="s">
        <v>94</v>
      </c>
      <c r="C116" s="13">
        <v>0</v>
      </c>
      <c r="D116" s="13">
        <v>0</v>
      </c>
      <c r="E116" s="13">
        <v>0</v>
      </c>
      <c r="F116" s="13">
        <f>SUM(C116:E116)</f>
        <v>0</v>
      </c>
      <c r="G116" s="13">
        <v>0</v>
      </c>
      <c r="H116" s="13">
        <f>F116+G116</f>
        <v>0</v>
      </c>
      <c r="I116" s="14">
        <v>0</v>
      </c>
      <c r="J116" s="15">
        <f>IFERROR(F116/I116,0)</f>
        <v>0</v>
      </c>
      <c r="K116" s="15">
        <f>IFERROR(H116/I116,0)</f>
        <v>0</v>
      </c>
      <c r="M116" s="13">
        <v>0</v>
      </c>
      <c r="N116" s="13">
        <v>0</v>
      </c>
      <c r="O116" s="13">
        <v>0</v>
      </c>
      <c r="P116" s="13">
        <f>SUM(M116:O116)</f>
        <v>0</v>
      </c>
      <c r="Q116" s="13">
        <v>0</v>
      </c>
      <c r="R116" s="13">
        <f>P116+Q116</f>
        <v>0</v>
      </c>
      <c r="S116" s="14">
        <v>0</v>
      </c>
      <c r="T116" s="15">
        <f>IFERROR(P116/S116,0)</f>
        <v>0</v>
      </c>
      <c r="U116" s="15">
        <f>IFERROR(R116/S116,0)</f>
        <v>0</v>
      </c>
      <c r="W116" s="13">
        <v>0</v>
      </c>
      <c r="X116" s="13">
        <v>0</v>
      </c>
      <c r="Y116" s="13">
        <v>0</v>
      </c>
      <c r="Z116" s="13">
        <f>SUM(W116:Y116)</f>
        <v>0</v>
      </c>
      <c r="AA116" s="13">
        <v>0</v>
      </c>
      <c r="AB116" s="13">
        <f>Z116+AA116</f>
        <v>0</v>
      </c>
      <c r="AC116" s="14">
        <v>0</v>
      </c>
      <c r="AD116" s="15">
        <f>IFERROR(Z116/AC116,0)</f>
        <v>0</v>
      </c>
      <c r="AE116" s="15">
        <f>IFERROR(AB116/AC116,0)</f>
        <v>0</v>
      </c>
    </row>
    <row r="117" spans="1:31" x14ac:dyDescent="0.25">
      <c r="A117" s="5" t="s">
        <v>131</v>
      </c>
      <c r="B117" s="5" t="s">
        <v>101</v>
      </c>
      <c r="C117" s="13">
        <v>0</v>
      </c>
      <c r="D117" s="13">
        <v>0</v>
      </c>
      <c r="E117" s="13">
        <v>0</v>
      </c>
      <c r="F117" s="13">
        <f>SUM(C117:E117)</f>
        <v>0</v>
      </c>
      <c r="G117" s="13">
        <v>0</v>
      </c>
      <c r="H117" s="13">
        <f>F117+G117</f>
        <v>0</v>
      </c>
      <c r="I117" s="14">
        <v>0</v>
      </c>
      <c r="J117" s="15">
        <f>IFERROR(F117/I117,0)</f>
        <v>0</v>
      </c>
      <c r="K117" s="15">
        <f>IFERROR(H117/I117,0)</f>
        <v>0</v>
      </c>
      <c r="M117" s="13">
        <v>0</v>
      </c>
      <c r="N117" s="13">
        <v>0</v>
      </c>
      <c r="O117" s="13">
        <v>0</v>
      </c>
      <c r="P117" s="13">
        <f>SUM(M117:O117)</f>
        <v>0</v>
      </c>
      <c r="Q117" s="13">
        <v>0</v>
      </c>
      <c r="R117" s="13">
        <f>P117+Q117</f>
        <v>0</v>
      </c>
      <c r="S117" s="14">
        <v>0</v>
      </c>
      <c r="T117" s="15">
        <f>IFERROR(P117/S117,0)</f>
        <v>0</v>
      </c>
      <c r="U117" s="15">
        <f>IFERROR(R117/S117,0)</f>
        <v>0</v>
      </c>
      <c r="W117" s="13">
        <v>0</v>
      </c>
      <c r="X117" s="13">
        <v>0</v>
      </c>
      <c r="Y117" s="13">
        <v>0</v>
      </c>
      <c r="Z117" s="13">
        <f>SUM(W117:Y117)</f>
        <v>0</v>
      </c>
      <c r="AA117" s="13">
        <v>0</v>
      </c>
      <c r="AB117" s="13">
        <f>Z117+AA117</f>
        <v>0</v>
      </c>
      <c r="AC117" s="14">
        <v>0</v>
      </c>
      <c r="AD117" s="15">
        <f>IFERROR(Z117/AC117,0)</f>
        <v>0</v>
      </c>
      <c r="AE117" s="15">
        <f>IFERROR(AB117/AC117,0)</f>
        <v>0</v>
      </c>
    </row>
    <row r="118" spans="1:31" x14ac:dyDescent="0.25">
      <c r="A118" s="5" t="s">
        <v>131</v>
      </c>
      <c r="B118" s="5" t="s">
        <v>104</v>
      </c>
      <c r="C118" s="13">
        <v>0</v>
      </c>
      <c r="D118" s="13">
        <v>0</v>
      </c>
      <c r="E118" s="13">
        <v>0</v>
      </c>
      <c r="F118" s="13">
        <f>SUM(C118:E118)</f>
        <v>0</v>
      </c>
      <c r="G118" s="13">
        <v>0</v>
      </c>
      <c r="H118" s="13">
        <f>F118+G118</f>
        <v>0</v>
      </c>
      <c r="I118" s="14">
        <v>0</v>
      </c>
      <c r="J118" s="15">
        <f>IFERROR(F118/I118,0)</f>
        <v>0</v>
      </c>
      <c r="K118" s="15">
        <f>IFERROR(H118/I118,0)</f>
        <v>0</v>
      </c>
      <c r="M118" s="13">
        <v>0</v>
      </c>
      <c r="N118" s="13">
        <v>0</v>
      </c>
      <c r="O118" s="13">
        <v>0</v>
      </c>
      <c r="P118" s="13">
        <f>SUM(M118:O118)</f>
        <v>0</v>
      </c>
      <c r="Q118" s="13">
        <v>0</v>
      </c>
      <c r="R118" s="13">
        <f>P118+Q118</f>
        <v>0</v>
      </c>
      <c r="S118" s="14">
        <v>0</v>
      </c>
      <c r="T118" s="15">
        <f>IFERROR(P118/S118,0)</f>
        <v>0</v>
      </c>
      <c r="U118" s="15">
        <f>IFERROR(R118/S118,0)</f>
        <v>0</v>
      </c>
      <c r="W118" s="13">
        <v>0</v>
      </c>
      <c r="X118" s="13">
        <v>0</v>
      </c>
      <c r="Y118" s="13">
        <v>0</v>
      </c>
      <c r="Z118" s="13">
        <f>SUM(W118:Y118)</f>
        <v>0</v>
      </c>
      <c r="AA118" s="13">
        <v>0</v>
      </c>
      <c r="AB118" s="13">
        <f>Z118+AA118</f>
        <v>0</v>
      </c>
      <c r="AC118" s="14">
        <v>0</v>
      </c>
      <c r="AD118" s="15">
        <f>IFERROR(Z118/AC118,0)</f>
        <v>0</v>
      </c>
      <c r="AE118" s="15">
        <f>IFERROR(AB118/AC118,0)</f>
        <v>0</v>
      </c>
    </row>
    <row r="119" spans="1:31" x14ac:dyDescent="0.25">
      <c r="A119" s="5" t="s">
        <v>131</v>
      </c>
      <c r="B119" s="5" t="s">
        <v>106</v>
      </c>
      <c r="C119" s="13">
        <v>0</v>
      </c>
      <c r="D119" s="13">
        <v>0</v>
      </c>
      <c r="E119" s="13">
        <v>0</v>
      </c>
      <c r="F119" s="13">
        <f>SUM(C119:E119)</f>
        <v>0</v>
      </c>
      <c r="G119" s="13">
        <v>0</v>
      </c>
      <c r="H119" s="13">
        <f>F119+G119</f>
        <v>0</v>
      </c>
      <c r="I119" s="14">
        <v>0</v>
      </c>
      <c r="J119" s="15">
        <f>IFERROR(F119/I119,0)</f>
        <v>0</v>
      </c>
      <c r="K119" s="15">
        <f>IFERROR(H119/I119,0)</f>
        <v>0</v>
      </c>
      <c r="M119" s="13">
        <v>0</v>
      </c>
      <c r="N119" s="13">
        <v>0</v>
      </c>
      <c r="O119" s="13">
        <v>0</v>
      </c>
      <c r="P119" s="13">
        <f>SUM(M119:O119)</f>
        <v>0</v>
      </c>
      <c r="Q119" s="13">
        <v>0</v>
      </c>
      <c r="R119" s="13">
        <f>P119+Q119</f>
        <v>0</v>
      </c>
      <c r="S119" s="14">
        <v>0</v>
      </c>
      <c r="T119" s="15">
        <f>IFERROR(P119/S119,0)</f>
        <v>0</v>
      </c>
      <c r="U119" s="15">
        <f>IFERROR(R119/S119,0)</f>
        <v>0</v>
      </c>
      <c r="W119" s="13">
        <v>0</v>
      </c>
      <c r="X119" s="13">
        <v>0</v>
      </c>
      <c r="Y119" s="13">
        <v>0</v>
      </c>
      <c r="Z119" s="13">
        <f>SUM(W119:Y119)</f>
        <v>0</v>
      </c>
      <c r="AA119" s="13">
        <v>0</v>
      </c>
      <c r="AB119" s="13">
        <f>Z119+AA119</f>
        <v>0</v>
      </c>
      <c r="AC119" s="14">
        <v>0</v>
      </c>
      <c r="AD119" s="15">
        <f>IFERROR(Z119/AC119,0)</f>
        <v>0</v>
      </c>
      <c r="AE119" s="15">
        <f>IFERROR(AB119/AC119,0)</f>
        <v>0</v>
      </c>
    </row>
    <row r="120" spans="1:31" x14ac:dyDescent="0.25">
      <c r="A120" s="5" t="s">
        <v>131</v>
      </c>
      <c r="B120" s="5" t="s">
        <v>107</v>
      </c>
      <c r="C120" s="13">
        <v>0</v>
      </c>
      <c r="D120" s="13">
        <v>0</v>
      </c>
      <c r="E120" s="13">
        <v>0</v>
      </c>
      <c r="F120" s="13">
        <f>SUM(C120:E120)</f>
        <v>0</v>
      </c>
      <c r="G120" s="13">
        <v>0</v>
      </c>
      <c r="H120" s="13">
        <f>F120+G120</f>
        <v>0</v>
      </c>
      <c r="I120" s="14">
        <v>0</v>
      </c>
      <c r="J120" s="15">
        <f>IFERROR(F120/I120,0)</f>
        <v>0</v>
      </c>
      <c r="K120" s="15">
        <f>IFERROR(H120/I120,0)</f>
        <v>0</v>
      </c>
      <c r="M120" s="13">
        <v>0</v>
      </c>
      <c r="N120" s="13">
        <v>0</v>
      </c>
      <c r="O120" s="13">
        <v>0</v>
      </c>
      <c r="P120" s="13">
        <f>SUM(M120:O120)</f>
        <v>0</v>
      </c>
      <c r="Q120" s="13">
        <v>0</v>
      </c>
      <c r="R120" s="13">
        <f>P120+Q120</f>
        <v>0</v>
      </c>
      <c r="S120" s="14">
        <v>0</v>
      </c>
      <c r="T120" s="15">
        <f>IFERROR(P120/S120,0)</f>
        <v>0</v>
      </c>
      <c r="U120" s="15">
        <f>IFERROR(R120/S120,0)</f>
        <v>0</v>
      </c>
      <c r="W120" s="13">
        <v>0</v>
      </c>
      <c r="X120" s="13">
        <v>0</v>
      </c>
      <c r="Y120" s="13">
        <v>0</v>
      </c>
      <c r="Z120" s="13">
        <f>SUM(W120:Y120)</f>
        <v>0</v>
      </c>
      <c r="AA120" s="13">
        <v>0</v>
      </c>
      <c r="AB120" s="13">
        <f>Z120+AA120</f>
        <v>0</v>
      </c>
      <c r="AC120" s="14">
        <v>0</v>
      </c>
      <c r="AD120" s="15">
        <f>IFERROR(Z120/AC120,0)</f>
        <v>0</v>
      </c>
      <c r="AE120" s="15">
        <f>IFERROR(AB120/AC120,0)</f>
        <v>0</v>
      </c>
    </row>
    <row r="121" spans="1:31" x14ac:dyDescent="0.25">
      <c r="A121" s="5" t="s">
        <v>131</v>
      </c>
      <c r="B121" s="5" t="s">
        <v>109</v>
      </c>
      <c r="C121" s="13">
        <v>0</v>
      </c>
      <c r="D121" s="13">
        <v>0</v>
      </c>
      <c r="E121" s="13">
        <v>0</v>
      </c>
      <c r="F121" s="13">
        <f>SUM(C121:E121)</f>
        <v>0</v>
      </c>
      <c r="G121" s="13">
        <v>0</v>
      </c>
      <c r="H121" s="13">
        <f>F121+G121</f>
        <v>0</v>
      </c>
      <c r="I121" s="14">
        <v>0</v>
      </c>
      <c r="J121" s="15">
        <f>IFERROR(F121/I121,0)</f>
        <v>0</v>
      </c>
      <c r="K121" s="15">
        <f>IFERROR(H121/I121,0)</f>
        <v>0</v>
      </c>
      <c r="M121" s="13">
        <v>0</v>
      </c>
      <c r="N121" s="13">
        <v>0</v>
      </c>
      <c r="O121" s="13">
        <v>0</v>
      </c>
      <c r="P121" s="13">
        <f>SUM(M121:O121)</f>
        <v>0</v>
      </c>
      <c r="Q121" s="13">
        <v>0</v>
      </c>
      <c r="R121" s="13">
        <f>P121+Q121</f>
        <v>0</v>
      </c>
      <c r="S121" s="14">
        <v>0</v>
      </c>
      <c r="T121" s="15">
        <f>IFERROR(P121/S121,0)</f>
        <v>0</v>
      </c>
      <c r="U121" s="15">
        <f>IFERROR(R121/S121,0)</f>
        <v>0</v>
      </c>
      <c r="W121" s="13">
        <v>0</v>
      </c>
      <c r="X121" s="13">
        <v>0</v>
      </c>
      <c r="Y121" s="13">
        <v>0</v>
      </c>
      <c r="Z121" s="13">
        <f>SUM(W121:Y121)</f>
        <v>0</v>
      </c>
      <c r="AA121" s="13">
        <v>0</v>
      </c>
      <c r="AB121" s="13">
        <f>Z121+AA121</f>
        <v>0</v>
      </c>
      <c r="AC121" s="14">
        <v>0</v>
      </c>
      <c r="AD121" s="15">
        <f>IFERROR(Z121/AC121,0)</f>
        <v>0</v>
      </c>
      <c r="AE121" s="15">
        <f>IFERROR(AB121/AC121,0)</f>
        <v>0</v>
      </c>
    </row>
    <row r="122" spans="1:31" x14ac:dyDescent="0.25">
      <c r="C122" s="13"/>
      <c r="D122" s="13"/>
      <c r="E122" s="13"/>
      <c r="F122" s="13"/>
      <c r="G122" s="13"/>
      <c r="H122" s="13"/>
      <c r="K122" s="15"/>
    </row>
    <row r="123" spans="1:31" x14ac:dyDescent="0.25">
      <c r="A123" s="16" t="s">
        <v>112</v>
      </c>
      <c r="B123" s="16"/>
      <c r="C123" s="17">
        <f t="shared" ref="C123:I123" si="0">SUM(C6:C121)</f>
        <v>557547.60603673395</v>
      </c>
      <c r="D123" s="17">
        <f t="shared" si="0"/>
        <v>1152203.4588179386</v>
      </c>
      <c r="E123" s="17">
        <f t="shared" si="0"/>
        <v>-837841.6425184391</v>
      </c>
      <c r="F123" s="17">
        <f>SUM(F6:F121)</f>
        <v>871909.42233623483</v>
      </c>
      <c r="G123" s="17">
        <f>SUM(G6:G121)</f>
        <v>478458.82277601882</v>
      </c>
      <c r="H123" s="17">
        <f t="shared" si="0"/>
        <v>1350368.2451122536</v>
      </c>
      <c r="I123" s="18">
        <f t="shared" si="0"/>
        <v>5447.8524271870538</v>
      </c>
      <c r="J123" s="19">
        <f t="shared" ref="J123" si="1">IFERROR(F123/I123,0)</f>
        <v>160.04644655663643</v>
      </c>
      <c r="K123" s="19">
        <f t="shared" ref="K123" si="2">IFERROR(H123/I123,0)</f>
        <v>247.87166377219643</v>
      </c>
      <c r="M123" s="17">
        <f t="shared" ref="M123:S123" si="3">SUM(M6:M121)</f>
        <v>133785.26752991544</v>
      </c>
      <c r="N123" s="17">
        <f t="shared" si="3"/>
        <v>286110.32816200767</v>
      </c>
      <c r="O123" s="17">
        <f t="shared" si="3"/>
        <v>-20653.619037530989</v>
      </c>
      <c r="P123" s="17">
        <f>SUM(P6:P121)</f>
        <v>399241.97665439226</v>
      </c>
      <c r="Q123" s="17">
        <f>SUM(Q6:Q121)</f>
        <v>40187.012689910029</v>
      </c>
      <c r="R123" s="17">
        <f t="shared" si="3"/>
        <v>439428.98934430239</v>
      </c>
      <c r="S123" s="18">
        <f t="shared" si="3"/>
        <v>998.25597781990905</v>
      </c>
      <c r="T123" s="19">
        <f t="shared" ref="T123" si="4">IFERROR(P123/S123,0)</f>
        <v>399.93947997816821</v>
      </c>
      <c r="U123" s="19">
        <f t="shared" ref="U123" si="5">IFERROR(R123/S123,0)</f>
        <v>440.19670215646613</v>
      </c>
      <c r="W123" s="17">
        <f t="shared" ref="W123:AC123" si="6">SUM(W6:W121)</f>
        <v>423762.33840681886</v>
      </c>
      <c r="X123" s="17">
        <f t="shared" si="6"/>
        <v>866093.43035593093</v>
      </c>
      <c r="Y123" s="17">
        <f t="shared" si="6"/>
        <v>-817188.0234809079</v>
      </c>
      <c r="Z123" s="17">
        <f>SUM(Z6:Z121)</f>
        <v>472667.7452818426</v>
      </c>
      <c r="AA123" s="17">
        <f>SUM(AA6:AA121)</f>
        <v>438271.81008610886</v>
      </c>
      <c r="AB123" s="17">
        <f t="shared" si="6"/>
        <v>910939.55536795093</v>
      </c>
      <c r="AC123" s="18">
        <f t="shared" si="6"/>
        <v>4207.1091194243463</v>
      </c>
      <c r="AD123" s="19">
        <f t="shared" ref="AD123" si="7">IFERROR(Z123/AC123,0)</f>
        <v>112.34977079617967</v>
      </c>
      <c r="AE123" s="19">
        <f t="shared" ref="AE123" si="8">IFERROR(AB123/AC123,0)</f>
        <v>216.52387173941275</v>
      </c>
    </row>
    <row r="125" spans="1:31" x14ac:dyDescent="0.25">
      <c r="H125" s="20"/>
    </row>
  </sheetData>
  <sortState xmlns:xlrd2="http://schemas.microsoft.com/office/spreadsheetml/2017/richdata2" ref="A6:AE121">
    <sortCondition descending="1" ref="H6:H12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E7AE-03E6-43D5-B307-C9BE75DE4C90}">
  <sheetPr>
    <tabColor theme="7" tint="0.79998168889431442"/>
  </sheetPr>
  <dimension ref="A1:AG40"/>
  <sheetViews>
    <sheetView zoomScaleNormal="100" workbookViewId="0">
      <selection activeCell="A18" sqref="A18"/>
    </sheetView>
  </sheetViews>
  <sheetFormatPr defaultRowHeight="15" x14ac:dyDescent="0.25"/>
  <cols>
    <col min="1" max="1" width="26.85546875" customWidth="1"/>
    <col min="2" max="2" width="19.7109375" customWidth="1"/>
    <col min="3" max="3" width="19.42578125" customWidth="1"/>
    <col min="4" max="4" width="18.85546875" customWidth="1"/>
    <col min="5" max="5" width="16.140625" customWidth="1"/>
    <col min="6" max="6" width="18.85546875" customWidth="1"/>
    <col min="7" max="7" width="15.42578125" customWidth="1"/>
    <col min="8" max="11" width="14.28515625" style="5" customWidth="1"/>
    <col min="12" max="12" width="2.42578125" customWidth="1"/>
    <col min="13" max="13" width="17" bestFit="1" customWidth="1"/>
    <col min="14" max="14" width="19.42578125" customWidth="1"/>
    <col min="15" max="17" width="18.85546875" customWidth="1"/>
    <col min="18" max="18" width="17" customWidth="1"/>
    <col min="19" max="19" width="14.28515625" customWidth="1"/>
    <col min="20" max="22" width="14.28515625" style="5" customWidth="1"/>
    <col min="23" max="23" width="3" customWidth="1"/>
    <col min="24" max="24" width="17" bestFit="1" customWidth="1"/>
    <col min="25" max="25" width="19.42578125" customWidth="1"/>
    <col min="26" max="28" width="18.85546875" customWidth="1"/>
    <col min="29" max="29" width="16.85546875" customWidth="1"/>
    <col min="30" max="30" width="14.28515625" customWidth="1"/>
    <col min="31" max="33" width="14.28515625" style="5" customWidth="1"/>
  </cols>
  <sheetData>
    <row r="1" spans="1:33" s="5" customFormat="1" ht="33.75" x14ac:dyDescent="0.5">
      <c r="A1" s="2" t="s">
        <v>148</v>
      </c>
      <c r="B1" s="3" t="s">
        <v>146</v>
      </c>
      <c r="C1" s="4"/>
      <c r="D1" s="4"/>
      <c r="E1" s="4"/>
      <c r="F1" s="4"/>
      <c r="G1" s="4"/>
      <c r="H1" s="4"/>
      <c r="I1" s="4"/>
      <c r="J1" s="4"/>
      <c r="K1" s="4"/>
      <c r="L1" s="23"/>
      <c r="M1" s="23"/>
      <c r="T1" s="23"/>
      <c r="U1" s="23"/>
      <c r="V1" s="23"/>
      <c r="X1" s="23"/>
    </row>
    <row r="3" spans="1:33" ht="18.75" x14ac:dyDescent="0.3">
      <c r="B3" s="39" t="s">
        <v>112</v>
      </c>
      <c r="C3" s="39"/>
      <c r="D3" s="39"/>
      <c r="E3" s="39"/>
      <c r="F3" s="39"/>
      <c r="G3" s="39"/>
      <c r="H3" s="22"/>
      <c r="I3" s="22"/>
      <c r="J3" s="22"/>
      <c r="K3" s="22"/>
      <c r="M3" s="39" t="s">
        <v>118</v>
      </c>
      <c r="N3" s="39"/>
      <c r="O3" s="39"/>
      <c r="P3" s="39"/>
      <c r="Q3" s="39"/>
      <c r="R3" s="39"/>
      <c r="S3" s="22"/>
      <c r="T3" s="22"/>
      <c r="U3" s="22"/>
      <c r="V3" s="22"/>
      <c r="X3" s="39" t="s">
        <v>116</v>
      </c>
      <c r="Y3" s="39"/>
      <c r="Z3" s="39"/>
      <c r="AA3" s="39"/>
      <c r="AB3" s="39"/>
      <c r="AC3" s="39"/>
      <c r="AD3" s="22"/>
      <c r="AE3" s="22"/>
      <c r="AF3" s="22"/>
      <c r="AG3" s="22"/>
    </row>
    <row r="4" spans="1:33" ht="30" x14ac:dyDescent="0.25">
      <c r="A4" s="9" t="s">
        <v>139</v>
      </c>
      <c r="B4" s="25" t="s">
        <v>124</v>
      </c>
      <c r="C4" s="25" t="s">
        <v>134</v>
      </c>
      <c r="D4" s="25" t="s">
        <v>125</v>
      </c>
      <c r="E4" s="25" t="s">
        <v>161</v>
      </c>
      <c r="F4" s="24" t="s">
        <v>135</v>
      </c>
      <c r="G4" s="24" t="s">
        <v>126</v>
      </c>
      <c r="H4" s="47" t="s">
        <v>140</v>
      </c>
      <c r="I4" s="48" t="s">
        <v>127</v>
      </c>
      <c r="J4" s="48" t="s">
        <v>167</v>
      </c>
      <c r="K4" s="48" t="s">
        <v>166</v>
      </c>
      <c r="M4" s="25" t="s">
        <v>124</v>
      </c>
      <c r="N4" s="25" t="s">
        <v>134</v>
      </c>
      <c r="O4" s="25" t="s">
        <v>125</v>
      </c>
      <c r="P4" s="25" t="s">
        <v>161</v>
      </c>
      <c r="Q4" s="24" t="s">
        <v>135</v>
      </c>
      <c r="R4" s="24" t="s">
        <v>126</v>
      </c>
      <c r="S4" s="47" t="s">
        <v>140</v>
      </c>
      <c r="T4" s="48" t="s">
        <v>127</v>
      </c>
      <c r="U4" s="48" t="s">
        <v>167</v>
      </c>
      <c r="V4" s="48" t="s">
        <v>166</v>
      </c>
      <c r="X4" s="25" t="s">
        <v>124</v>
      </c>
      <c r="Y4" s="25" t="s">
        <v>134</v>
      </c>
      <c r="Z4" s="25" t="s">
        <v>125</v>
      </c>
      <c r="AA4" s="25" t="s">
        <v>161</v>
      </c>
      <c r="AB4" s="24" t="s">
        <v>135</v>
      </c>
      <c r="AC4" s="24" t="s">
        <v>126</v>
      </c>
      <c r="AD4" s="47" t="s">
        <v>140</v>
      </c>
      <c r="AE4" s="48" t="s">
        <v>127</v>
      </c>
      <c r="AF4" s="48" t="s">
        <v>167</v>
      </c>
      <c r="AG4" s="48" t="s">
        <v>166</v>
      </c>
    </row>
    <row r="5" spans="1:33" x14ac:dyDescent="0.25">
      <c r="A5" s="26" t="s">
        <v>141</v>
      </c>
      <c r="B5" s="27"/>
      <c r="C5" s="27"/>
      <c r="D5" s="27"/>
      <c r="E5" s="27"/>
      <c r="F5" s="27"/>
      <c r="G5" s="27"/>
      <c r="H5" s="27"/>
      <c r="I5" s="27"/>
      <c r="J5" s="27"/>
      <c r="K5" s="27"/>
      <c r="M5" s="27"/>
      <c r="N5" s="27"/>
      <c r="O5" s="27"/>
      <c r="P5" s="27"/>
      <c r="Q5" s="27"/>
      <c r="R5" s="27"/>
      <c r="S5" s="27"/>
      <c r="T5" s="27"/>
      <c r="U5" s="27"/>
      <c r="V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3" x14ac:dyDescent="0.25">
      <c r="A6" s="5" t="s">
        <v>130</v>
      </c>
      <c r="B6" s="13">
        <v>59214.263705361023</v>
      </c>
      <c r="C6" s="13">
        <v>170421.80897788508</v>
      </c>
      <c r="D6" s="13">
        <v>-30567.933806997207</v>
      </c>
      <c r="E6" s="13">
        <f>SUM(B6:D6)</f>
        <v>199068.13887624891</v>
      </c>
      <c r="F6" s="13">
        <v>19046.654936633728</v>
      </c>
      <c r="G6" s="20">
        <f>E6+F6</f>
        <v>218114.79381288262</v>
      </c>
      <c r="H6" s="28">
        <f>G6/$G$10</f>
        <v>0.36710520045546419</v>
      </c>
      <c r="I6" s="14">
        <v>750.8446525827095</v>
      </c>
      <c r="J6" s="43">
        <f>E6/I6</f>
        <v>265.12559980484178</v>
      </c>
      <c r="K6" s="43">
        <f>G6/I6</f>
        <v>290.49257134964563</v>
      </c>
      <c r="M6" s="13">
        <v>16482.047689968011</v>
      </c>
      <c r="N6" s="13">
        <v>91405.991476288342</v>
      </c>
      <c r="O6" s="13">
        <v>-2096.5572189748514</v>
      </c>
      <c r="P6" s="13">
        <f>SUM(M6:O6)</f>
        <v>105791.4819472815</v>
      </c>
      <c r="Q6" s="13">
        <v>13493.25850996</v>
      </c>
      <c r="R6" s="20">
        <f>P6+Q6</f>
        <v>119284.7404572415</v>
      </c>
      <c r="S6" s="28">
        <f>R6/R$10</f>
        <v>0.34519592240733843</v>
      </c>
      <c r="T6" s="14">
        <v>295.25718308398035</v>
      </c>
      <c r="U6" s="43">
        <f>P6/T6</f>
        <v>358.30282211014355</v>
      </c>
      <c r="V6" s="43">
        <f>R6/T6</f>
        <v>404.00283986761872</v>
      </c>
      <c r="X6" s="13">
        <v>42732.216015393016</v>
      </c>
      <c r="Y6" s="13">
        <v>79015.817601596733</v>
      </c>
      <c r="Z6" s="13">
        <v>-28471.376588022358</v>
      </c>
      <c r="AA6" s="13">
        <f>SUM(X6:Z6)</f>
        <v>93276.657028967398</v>
      </c>
      <c r="AB6" s="13">
        <v>5553.3964266737312</v>
      </c>
      <c r="AC6" s="20">
        <f>AA6+AB6</f>
        <v>98830.053455641129</v>
      </c>
      <c r="AD6" s="28">
        <f>AC6/AC$10</f>
        <v>0.39756039661486142</v>
      </c>
      <c r="AE6" s="14">
        <v>455.58766949872916</v>
      </c>
      <c r="AF6" s="43">
        <f>AA6/AE6</f>
        <v>204.73920449075629</v>
      </c>
      <c r="AG6" s="43">
        <f>AC6/AE6</f>
        <v>216.92872760226626</v>
      </c>
    </row>
    <row r="7" spans="1:33" x14ac:dyDescent="0.25">
      <c r="A7" s="5" t="s">
        <v>129</v>
      </c>
      <c r="B7" s="13">
        <v>88132.227400299336</v>
      </c>
      <c r="C7" s="13">
        <v>89649.669364837609</v>
      </c>
      <c r="D7" s="13">
        <v>-56075.947222373128</v>
      </c>
      <c r="E7" s="13">
        <f t="shared" ref="E7:E9" si="0">SUM(B7:D7)</f>
        <v>121705.94954276382</v>
      </c>
      <c r="F7" s="13">
        <v>35360.949534641346</v>
      </c>
      <c r="G7" s="20">
        <f t="shared" ref="G7:G9" si="1">E7+F7</f>
        <v>157066.89907740516</v>
      </c>
      <c r="H7" s="28">
        <f>G7/$G$10</f>
        <v>0.26435655492581894</v>
      </c>
      <c r="I7" s="14">
        <v>638.25647547680353</v>
      </c>
      <c r="J7" s="43">
        <f t="shared" ref="J7:J9" si="2">E7/I7</f>
        <v>190.68502117717571</v>
      </c>
      <c r="K7" s="43">
        <f t="shared" ref="K7:K9" si="3">G7/I7</f>
        <v>246.08743524312825</v>
      </c>
      <c r="M7" s="13">
        <v>34739.208943187623</v>
      </c>
      <c r="N7" s="13">
        <v>54868.298874837594</v>
      </c>
      <c r="O7" s="13">
        <v>-3751.0295386913822</v>
      </c>
      <c r="P7" s="13">
        <f t="shared" ref="P7:P9" si="4">SUM(M7:O7)</f>
        <v>85856.478279333838</v>
      </c>
      <c r="Q7" s="13">
        <v>10548.625244280003</v>
      </c>
      <c r="R7" s="20">
        <f t="shared" ref="R7:R9" si="5">P7+Q7</f>
        <v>96405.103523613841</v>
      </c>
      <c r="S7" s="28">
        <f t="shared" ref="S7:S9" si="6">R7/R$10</f>
        <v>0.27898496075898166</v>
      </c>
      <c r="T7" s="14">
        <v>329.03324823593073</v>
      </c>
      <c r="U7" s="43">
        <f t="shared" ref="U7:U10" si="7">P7/T7</f>
        <v>260.935570309816</v>
      </c>
      <c r="V7" s="43">
        <f t="shared" ref="V7:V10" si="8">R7/T7</f>
        <v>292.99502114293114</v>
      </c>
      <c r="X7" s="13">
        <v>53393.018557111711</v>
      </c>
      <c r="Y7" s="13">
        <v>34781.370490000001</v>
      </c>
      <c r="Z7" s="13">
        <v>-52324.917683681757</v>
      </c>
      <c r="AA7" s="13">
        <f t="shared" ref="AA7:AA9" si="9">SUM(X7:Z7)</f>
        <v>35849.471363429948</v>
      </c>
      <c r="AB7" s="13">
        <v>24812.324290361343</v>
      </c>
      <c r="AC7" s="20">
        <f t="shared" ref="AC7:AC9" si="10">AA7+AB7</f>
        <v>60661.795653791291</v>
      </c>
      <c r="AD7" s="28">
        <f t="shared" ref="AD7:AD9" si="11">AC7/AC$10</f>
        <v>0.2440222047468131</v>
      </c>
      <c r="AE7" s="14">
        <v>309.22332724087289</v>
      </c>
      <c r="AF7" s="43">
        <f t="shared" ref="AF7:AF10" si="12">AA7/AE7</f>
        <v>115.93391638110346</v>
      </c>
      <c r="AG7" s="43">
        <f t="shared" ref="AG7:AG10" si="13">AC7/AE7</f>
        <v>196.17470711237164</v>
      </c>
    </row>
    <row r="8" spans="1:33" x14ac:dyDescent="0.25">
      <c r="A8" s="5" t="s">
        <v>132</v>
      </c>
      <c r="B8" s="13">
        <v>48097.071976876818</v>
      </c>
      <c r="C8" s="13">
        <v>26994.340890000003</v>
      </c>
      <c r="D8" s="13">
        <v>-36475.181741085602</v>
      </c>
      <c r="E8" s="13">
        <f t="shared" si="0"/>
        <v>38616.231125791222</v>
      </c>
      <c r="F8" s="13">
        <v>9900.0712534983522</v>
      </c>
      <c r="G8" s="20">
        <f t="shared" si="1"/>
        <v>48516.302379289576</v>
      </c>
      <c r="H8" s="28">
        <f>G8/$G$10</f>
        <v>8.1656941278299741E-2</v>
      </c>
      <c r="I8" s="14">
        <v>279.96763538577858</v>
      </c>
      <c r="J8" s="43">
        <f t="shared" si="2"/>
        <v>137.93105432554864</v>
      </c>
      <c r="K8" s="43">
        <f t="shared" si="3"/>
        <v>173.29253901950855</v>
      </c>
      <c r="M8" s="13">
        <v>13534.255270408685</v>
      </c>
      <c r="N8" s="13">
        <v>9492.8408399999989</v>
      </c>
      <c r="O8" s="13">
        <v>-850.70291945600479</v>
      </c>
      <c r="P8" s="13">
        <f t="shared" si="4"/>
        <v>22176.393190952676</v>
      </c>
      <c r="Q8" s="13">
        <v>1019.88466082</v>
      </c>
      <c r="R8" s="20">
        <f t="shared" si="5"/>
        <v>23196.277851772677</v>
      </c>
      <c r="S8" s="28">
        <f t="shared" si="6"/>
        <v>6.7127282993333467E-2</v>
      </c>
      <c r="T8" s="14">
        <v>88.037114257952581</v>
      </c>
      <c r="U8" s="43">
        <f t="shared" si="7"/>
        <v>251.89822926243218</v>
      </c>
      <c r="V8" s="43">
        <f t="shared" si="8"/>
        <v>263.48294179437289</v>
      </c>
      <c r="X8" s="13">
        <v>34562.816606468128</v>
      </c>
      <c r="Y8" s="13">
        <v>17501.499749999999</v>
      </c>
      <c r="Z8" s="13">
        <v>-35624.4788216296</v>
      </c>
      <c r="AA8" s="13">
        <f t="shared" si="9"/>
        <v>16439.837534838531</v>
      </c>
      <c r="AB8" s="13">
        <v>8880.1865926783539</v>
      </c>
      <c r="AC8" s="20">
        <f t="shared" si="10"/>
        <v>25320.024127516885</v>
      </c>
      <c r="AD8" s="28">
        <f t="shared" si="11"/>
        <v>0.10185402600183358</v>
      </c>
      <c r="AE8" s="14">
        <v>191.931121127826</v>
      </c>
      <c r="AF8" s="43">
        <f t="shared" si="12"/>
        <v>85.654882013061396</v>
      </c>
      <c r="AG8" s="43">
        <f t="shared" si="13"/>
        <v>131.9224520689053</v>
      </c>
    </row>
    <row r="9" spans="1:33" x14ac:dyDescent="0.25">
      <c r="A9" s="5" t="s">
        <v>131</v>
      </c>
      <c r="B9" s="13">
        <v>83190.134672566492</v>
      </c>
      <c r="C9" s="13">
        <v>100111.63608488342</v>
      </c>
      <c r="D9" s="13">
        <v>-43470.189939544063</v>
      </c>
      <c r="E9" s="13">
        <f t="shared" si="0"/>
        <v>139831.58081790584</v>
      </c>
      <c r="F9" s="13">
        <v>30618.350834471385</v>
      </c>
      <c r="G9" s="20">
        <f t="shared" si="1"/>
        <v>170449.93165237721</v>
      </c>
      <c r="H9" s="28">
        <f>G9/$G$10</f>
        <v>0.28688130334041706</v>
      </c>
      <c r="I9" s="14">
        <v>514.45189277796089</v>
      </c>
      <c r="J9" s="43">
        <f t="shared" si="2"/>
        <v>271.80691291237525</v>
      </c>
      <c r="K9" s="43">
        <f t="shared" si="3"/>
        <v>331.32336384646942</v>
      </c>
      <c r="M9" s="13">
        <v>27462.269749610412</v>
      </c>
      <c r="N9" s="13">
        <v>67260.214749999985</v>
      </c>
      <c r="O9" s="13">
        <v>-2665.2272304087469</v>
      </c>
      <c r="P9" s="13">
        <f t="shared" si="4"/>
        <v>92057.25726920164</v>
      </c>
      <c r="Q9" s="13">
        <v>14613.253274850002</v>
      </c>
      <c r="R9" s="20">
        <f t="shared" si="5"/>
        <v>106670.51054405165</v>
      </c>
      <c r="S9" s="28">
        <f t="shared" si="6"/>
        <v>0.30869183384034632</v>
      </c>
      <c r="T9" s="14">
        <v>243.24850348647632</v>
      </c>
      <c r="U9" s="43">
        <f t="shared" si="7"/>
        <v>378.44942908074114</v>
      </c>
      <c r="V9" s="43">
        <f t="shared" si="8"/>
        <v>438.52483783104594</v>
      </c>
      <c r="X9" s="13">
        <v>55727.864922956076</v>
      </c>
      <c r="Y9" s="13">
        <v>32851.421034883424</v>
      </c>
      <c r="Z9" s="13">
        <v>-40804.962709135318</v>
      </c>
      <c r="AA9" s="13">
        <f t="shared" si="9"/>
        <v>47774.323248704182</v>
      </c>
      <c r="AB9" s="13">
        <v>16005.097559621385</v>
      </c>
      <c r="AC9" s="20">
        <f t="shared" si="10"/>
        <v>63779.420808325565</v>
      </c>
      <c r="AD9" s="28">
        <f t="shared" si="11"/>
        <v>0.25656337263649176</v>
      </c>
      <c r="AE9" s="14">
        <v>271.20338929148454</v>
      </c>
      <c r="AF9" s="43">
        <f t="shared" si="12"/>
        <v>176.15680752926431</v>
      </c>
      <c r="AG9" s="43">
        <f t="shared" si="13"/>
        <v>235.17191645336183</v>
      </c>
    </row>
    <row r="10" spans="1:33" s="1" customFormat="1" x14ac:dyDescent="0.25">
      <c r="A10" s="29" t="s">
        <v>112</v>
      </c>
      <c r="B10" s="30">
        <f>SUM(B6:B9)</f>
        <v>278633.6977551037</v>
      </c>
      <c r="C10" s="30">
        <f t="shared" ref="C10:H10" si="14">SUM(C6:C9)</f>
        <v>387177.4553176061</v>
      </c>
      <c r="D10" s="30">
        <f t="shared" si="14"/>
        <v>-166589.25271</v>
      </c>
      <c r="E10" s="30">
        <f>SUM(E6:E9)</f>
        <v>499221.90036270977</v>
      </c>
      <c r="F10" s="30">
        <f>SUM(F6:F9)</f>
        <v>94926.026559244812</v>
      </c>
      <c r="G10" s="30">
        <f t="shared" si="14"/>
        <v>594147.92692195461</v>
      </c>
      <c r="H10" s="31">
        <f t="shared" si="14"/>
        <v>0.99999999999999989</v>
      </c>
      <c r="I10" s="42">
        <f>SUM(I6:I9)</f>
        <v>2183.5206562232524</v>
      </c>
      <c r="J10" s="44">
        <f t="shared" ref="J10" si="15">E10/I10</f>
        <v>228.63163622468025</v>
      </c>
      <c r="K10" s="44">
        <f t="shared" ref="K10" si="16">G10/I10</f>
        <v>272.10547572727262</v>
      </c>
      <c r="M10" s="30">
        <f>SUM(M6:M9)</f>
        <v>92217.781653174723</v>
      </c>
      <c r="N10" s="30">
        <f t="shared" ref="N10:S10" si="17">SUM(N6:N9)</f>
        <v>223027.34594112591</v>
      </c>
      <c r="O10" s="30">
        <f t="shared" si="17"/>
        <v>-9363.5169075309841</v>
      </c>
      <c r="P10" s="30">
        <f>SUM(P6:P9)</f>
        <v>305881.61068676965</v>
      </c>
      <c r="Q10" s="30">
        <f>SUM(Q6:Q9)</f>
        <v>39675.021689910005</v>
      </c>
      <c r="R10" s="30">
        <f t="shared" ref="R10" si="18">SUM(R6:R9)</f>
        <v>345556.63237667968</v>
      </c>
      <c r="S10" s="31">
        <f t="shared" si="17"/>
        <v>0.99999999999999978</v>
      </c>
      <c r="T10" s="42">
        <f>SUM(T6:T9)</f>
        <v>955.57604906433994</v>
      </c>
      <c r="U10" s="44">
        <f t="shared" si="7"/>
        <v>320.1017972209288</v>
      </c>
      <c r="V10" s="44">
        <f t="shared" si="8"/>
        <v>361.62127830122392</v>
      </c>
      <c r="X10" s="30">
        <f>SUM(X6:X9)</f>
        <v>186415.91610192895</v>
      </c>
      <c r="Y10" s="30">
        <f t="shared" ref="Y10:AD10" si="19">SUM(Y6:Y9)</f>
        <v>164150.10887648014</v>
      </c>
      <c r="Z10" s="30">
        <f t="shared" si="19"/>
        <v>-157225.73580246902</v>
      </c>
      <c r="AA10" s="30">
        <f>SUM(AA6:AA9)</f>
        <v>193340.28917594004</v>
      </c>
      <c r="AB10" s="30">
        <f>SUM(AB6:AB9)</f>
        <v>55251.004869334807</v>
      </c>
      <c r="AC10" s="30">
        <f t="shared" ref="AC10" si="20">SUM(AC6:AC9)</f>
        <v>248591.2940452749</v>
      </c>
      <c r="AD10" s="31">
        <f t="shared" si="19"/>
        <v>0.99999999999999989</v>
      </c>
      <c r="AE10" s="42">
        <f>SUM(AE6:AE9)</f>
        <v>1227.9455071589127</v>
      </c>
      <c r="AF10" s="44">
        <f t="shared" si="12"/>
        <v>157.450219125171</v>
      </c>
      <c r="AG10" s="44">
        <f t="shared" si="13"/>
        <v>202.44489075125043</v>
      </c>
    </row>
    <row r="11" spans="1:33" x14ac:dyDescent="0.25">
      <c r="S11" s="5"/>
      <c r="AD11" s="5"/>
    </row>
    <row r="12" spans="1:33" x14ac:dyDescent="0.25">
      <c r="A12" s="26" t="s">
        <v>142</v>
      </c>
      <c r="B12" s="32"/>
      <c r="C12" s="32"/>
      <c r="D12" s="32"/>
      <c r="E12" s="32"/>
      <c r="F12" s="32"/>
      <c r="G12" s="32"/>
      <c r="M12" s="32"/>
      <c r="N12" s="32"/>
      <c r="O12" s="32"/>
      <c r="P12" s="32"/>
      <c r="Q12" s="32"/>
      <c r="R12" s="32"/>
      <c r="S12" s="5"/>
      <c r="X12" s="32"/>
      <c r="Y12" s="32"/>
      <c r="Z12" s="32"/>
      <c r="AA12" s="32"/>
      <c r="AB12" s="32"/>
      <c r="AC12" s="32"/>
      <c r="AD12" s="5"/>
    </row>
    <row r="13" spans="1:33" x14ac:dyDescent="0.25">
      <c r="A13" s="5" t="s">
        <v>130</v>
      </c>
      <c r="B13" s="13">
        <v>57458.071966355339</v>
      </c>
      <c r="C13" s="13">
        <v>186423.69175486299</v>
      </c>
      <c r="D13" s="13">
        <v>-98215.09762037023</v>
      </c>
      <c r="E13" s="13">
        <f>SUM(B13:D13)</f>
        <v>145666.66610084812</v>
      </c>
      <c r="F13" s="13">
        <v>30315.240452150458</v>
      </c>
      <c r="G13" s="20">
        <f>E13+F13</f>
        <v>175981.90655299858</v>
      </c>
      <c r="H13" s="28">
        <f>G13/$G$17</f>
        <v>0.39224609482897427</v>
      </c>
      <c r="I13" s="14">
        <v>905.99064240578502</v>
      </c>
      <c r="J13" s="43">
        <f>E13/I13</f>
        <v>160.78164528724275</v>
      </c>
      <c r="K13" s="43">
        <f>G13/I13</f>
        <v>194.24252118729706</v>
      </c>
      <c r="M13" s="13">
        <v>4221.3923010820481</v>
      </c>
      <c r="N13" s="13">
        <v>10192.361333989063</v>
      </c>
      <c r="O13" s="13">
        <v>0</v>
      </c>
      <c r="P13" s="13">
        <f>SUM(M13:O13)</f>
        <v>14413.753635071113</v>
      </c>
      <c r="Q13" s="13">
        <v>139.87299999999999</v>
      </c>
      <c r="R13" s="20">
        <f>P13+Q13</f>
        <v>14553.626635071112</v>
      </c>
      <c r="S13" s="28">
        <f>R13/R$17</f>
        <v>0.30202676978994969</v>
      </c>
      <c r="T13" s="14">
        <v>51.183075812376437</v>
      </c>
      <c r="U13" s="43">
        <f>P13/T13</f>
        <v>281.61171258851471</v>
      </c>
      <c r="V13" s="43">
        <f>R13/T13</f>
        <v>284.34451044757145</v>
      </c>
      <c r="X13" s="13">
        <v>53236.679665273288</v>
      </c>
      <c r="Y13" s="13">
        <v>176231.5305208739</v>
      </c>
      <c r="Z13" s="13">
        <v>-98215.09762037023</v>
      </c>
      <c r="AA13" s="13">
        <f>SUM(X13:Z13)</f>
        <v>131253.11256577697</v>
      </c>
      <c r="AB13" s="13">
        <v>30175.367452150458</v>
      </c>
      <c r="AC13" s="20">
        <f>AA13+AB13</f>
        <v>161428.48001792742</v>
      </c>
      <c r="AD13" s="28">
        <f>AC13/AC$17</f>
        <v>0.40310206015662131</v>
      </c>
      <c r="AE13" s="14">
        <v>854.80756659340852</v>
      </c>
      <c r="AF13" s="43">
        <f>AA13/AE13</f>
        <v>153.54697091516022</v>
      </c>
      <c r="AG13" s="43">
        <f>AC13/AE13</f>
        <v>188.84774342985116</v>
      </c>
    </row>
    <row r="14" spans="1:33" x14ac:dyDescent="0.25">
      <c r="A14" s="5" t="s">
        <v>129</v>
      </c>
      <c r="B14" s="13">
        <v>38377.043661958021</v>
      </c>
      <c r="C14" s="13">
        <v>97722.043147207849</v>
      </c>
      <c r="D14" s="13">
        <v>-105732.67692776557</v>
      </c>
      <c r="E14" s="13">
        <f t="shared" ref="E14:E16" si="21">SUM(B14:D14)</f>
        <v>30366.409881400294</v>
      </c>
      <c r="F14" s="13">
        <v>78172.530683668258</v>
      </c>
      <c r="G14" s="20">
        <f t="shared" ref="G14:G16" si="22">E14+F14</f>
        <v>108538.94056506855</v>
      </c>
      <c r="H14" s="28">
        <f>G14/$G$17</f>
        <v>0.24192245900404957</v>
      </c>
      <c r="I14" s="14">
        <v>426.27602236407841</v>
      </c>
      <c r="J14" s="43">
        <f t="shared" ref="J14:J17" si="23">E14/I14</f>
        <v>71.236495341660628</v>
      </c>
      <c r="K14" s="43">
        <f t="shared" ref="K14:K17" si="24">G14/I14</f>
        <v>254.62126620006424</v>
      </c>
      <c r="M14" s="13">
        <v>5690.6578009567456</v>
      </c>
      <c r="N14" s="13">
        <v>7379.0705114017346</v>
      </c>
      <c r="O14" s="13">
        <v>0</v>
      </c>
      <c r="P14" s="13">
        <f t="shared" ref="P14:P16" si="25">SUM(M14:O14)</f>
        <v>13069.72831235848</v>
      </c>
      <c r="Q14" s="13">
        <v>97.251999999999995</v>
      </c>
      <c r="R14" s="20">
        <f t="shared" ref="R14:R16" si="26">P14+Q14</f>
        <v>13166.980312358481</v>
      </c>
      <c r="S14" s="28">
        <f t="shared" ref="S14:S16" si="27">R14/R$17</f>
        <v>0.27325014110546908</v>
      </c>
      <c r="T14" s="14">
        <v>35.67060650253174</v>
      </c>
      <c r="U14" s="43">
        <f t="shared" ref="U14:U17" si="28">P14/T14</f>
        <v>366.40050713549965</v>
      </c>
      <c r="V14" s="43">
        <f t="shared" ref="V14:V17" si="29">R14/T14</f>
        <v>369.12689755987043</v>
      </c>
      <c r="X14" s="13">
        <v>32686.385861001279</v>
      </c>
      <c r="Y14" s="13">
        <v>90342.973035806121</v>
      </c>
      <c r="Z14" s="13">
        <v>-105732.67692776557</v>
      </c>
      <c r="AA14" s="13">
        <f t="shared" ref="AA14:AA16" si="30">SUM(X14:Z14)</f>
        <v>17296.681969041834</v>
      </c>
      <c r="AB14" s="13">
        <v>78075.27868366825</v>
      </c>
      <c r="AC14" s="20">
        <f t="shared" ref="AC14:AC16" si="31">AA14+AB14</f>
        <v>95371.960652710084</v>
      </c>
      <c r="AD14" s="28">
        <f t="shared" ref="AD14:AD16" si="32">AC14/AC$17</f>
        <v>0.23815273374322918</v>
      </c>
      <c r="AE14" s="14">
        <v>390.60561586154677</v>
      </c>
      <c r="AF14" s="43">
        <f t="shared" ref="AF14:AF17" si="33">AA14/AE14</f>
        <v>44.281703249173916</v>
      </c>
      <c r="AG14" s="43">
        <f t="shared" ref="AG14:AG17" si="34">AC14/AE14</f>
        <v>244.16433553406827</v>
      </c>
    </row>
    <row r="15" spans="1:33" x14ac:dyDescent="0.25">
      <c r="A15" s="5" t="s">
        <v>132</v>
      </c>
      <c r="B15" s="13">
        <v>30311.625888711318</v>
      </c>
      <c r="C15" s="13">
        <v>64441.209674481252</v>
      </c>
      <c r="D15" s="13">
        <v>-84287.269311673605</v>
      </c>
      <c r="E15" s="13">
        <f t="shared" si="21"/>
        <v>10465.566251518962</v>
      </c>
      <c r="F15" s="13">
        <v>53999.593374807169</v>
      </c>
      <c r="G15" s="20">
        <f t="shared" si="22"/>
        <v>64465.159626326131</v>
      </c>
      <c r="H15" s="28">
        <f>G15/$G$17</f>
        <v>0.14368640283106437</v>
      </c>
      <c r="I15" s="14">
        <v>384.31767997317814</v>
      </c>
      <c r="J15" s="43">
        <f t="shared" si="23"/>
        <v>27.231550347226705</v>
      </c>
      <c r="K15" s="43">
        <f t="shared" si="24"/>
        <v>167.73925058775649</v>
      </c>
      <c r="M15" s="13">
        <v>6666.928948440519</v>
      </c>
      <c r="N15" s="13">
        <v>4154.170059029092</v>
      </c>
      <c r="O15" s="13">
        <v>0</v>
      </c>
      <c r="P15" s="13">
        <f t="shared" si="25"/>
        <v>10821.099007469611</v>
      </c>
      <c r="Q15" s="13">
        <v>10.028</v>
      </c>
      <c r="R15" s="20">
        <f t="shared" si="26"/>
        <v>10831.127007469611</v>
      </c>
      <c r="S15" s="28">
        <f t="shared" si="27"/>
        <v>0.22477492279262026</v>
      </c>
      <c r="T15" s="14">
        <v>31.384614678852547</v>
      </c>
      <c r="U15" s="43">
        <f t="shared" si="28"/>
        <v>344.78992710912712</v>
      </c>
      <c r="V15" s="43">
        <f t="shared" si="29"/>
        <v>345.10944672415548</v>
      </c>
      <c r="X15" s="13">
        <v>23644.696840270808</v>
      </c>
      <c r="Y15" s="13">
        <v>60287.039615452159</v>
      </c>
      <c r="Z15" s="13">
        <v>-84287.269311673605</v>
      </c>
      <c r="AA15" s="13">
        <f t="shared" si="30"/>
        <v>-355.53285595063062</v>
      </c>
      <c r="AB15" s="13">
        <v>53989.565374807164</v>
      </c>
      <c r="AC15" s="20">
        <f t="shared" si="31"/>
        <v>53634.032518856533</v>
      </c>
      <c r="AD15" s="28">
        <f t="shared" si="32"/>
        <v>0.13392921125477539</v>
      </c>
      <c r="AE15" s="14">
        <v>352.93326529432562</v>
      </c>
      <c r="AF15" s="43">
        <f t="shared" si="33"/>
        <v>-1.0073656719610635</v>
      </c>
      <c r="AG15" s="43">
        <f t="shared" si="34"/>
        <v>151.96649846573374</v>
      </c>
    </row>
    <row r="16" spans="1:33" x14ac:dyDescent="0.25">
      <c r="A16" s="5" t="s">
        <v>131</v>
      </c>
      <c r="B16" s="13">
        <v>34596.987605229362</v>
      </c>
      <c r="C16" s="13">
        <v>100962.52061638772</v>
      </c>
      <c r="D16" s="13">
        <v>-84564.805736223381</v>
      </c>
      <c r="E16" s="13">
        <f t="shared" si="21"/>
        <v>50994.702485393704</v>
      </c>
      <c r="F16" s="13">
        <v>48671.0654417482</v>
      </c>
      <c r="G16" s="20">
        <f t="shared" si="22"/>
        <v>99665.767927141904</v>
      </c>
      <c r="H16" s="28">
        <f>G16/$G$17</f>
        <v>0.22214504333591176</v>
      </c>
      <c r="I16" s="14">
        <v>423.63777323971931</v>
      </c>
      <c r="J16" s="43">
        <f t="shared" si="23"/>
        <v>120.37336070251196</v>
      </c>
      <c r="K16" s="43">
        <f t="shared" si="24"/>
        <v>235.26175950968639</v>
      </c>
      <c r="M16" s="13">
        <v>1523.7072262613544</v>
      </c>
      <c r="N16" s="13">
        <v>8099.1101545151832</v>
      </c>
      <c r="O16" s="13">
        <v>0</v>
      </c>
      <c r="P16" s="13">
        <f t="shared" si="25"/>
        <v>9622.8173807765379</v>
      </c>
      <c r="Q16" s="13">
        <v>11.994</v>
      </c>
      <c r="R16" s="20">
        <f t="shared" si="26"/>
        <v>9634.8113807765385</v>
      </c>
      <c r="S16" s="28">
        <f t="shared" si="27"/>
        <v>0.19994816631196094</v>
      </c>
      <c r="T16" s="14">
        <v>20.655611592070908</v>
      </c>
      <c r="U16" s="43">
        <f t="shared" si="28"/>
        <v>465.86940008450097</v>
      </c>
      <c r="V16" s="43">
        <f t="shared" si="29"/>
        <v>466.45006553449446</v>
      </c>
      <c r="X16" s="13">
        <v>33073.280378968004</v>
      </c>
      <c r="Y16" s="13">
        <v>92863.510361872541</v>
      </c>
      <c r="Z16" s="13">
        <v>-84564.805736223381</v>
      </c>
      <c r="AA16" s="13">
        <f t="shared" si="30"/>
        <v>41371.985004617163</v>
      </c>
      <c r="AB16" s="13">
        <v>48659.071441748194</v>
      </c>
      <c r="AC16" s="20">
        <f t="shared" si="31"/>
        <v>90031.056446365357</v>
      </c>
      <c r="AD16" s="28">
        <f t="shared" si="32"/>
        <v>0.22481599484537404</v>
      </c>
      <c r="AE16" s="14">
        <v>402.98216164764841</v>
      </c>
      <c r="AF16" s="43">
        <f t="shared" si="33"/>
        <v>102.66455675224449</v>
      </c>
      <c r="AG16" s="43">
        <f t="shared" si="34"/>
        <v>223.41201426450468</v>
      </c>
    </row>
    <row r="17" spans="1:33" s="1" customFormat="1" x14ac:dyDescent="0.25">
      <c r="A17" s="29" t="s">
        <v>112</v>
      </c>
      <c r="B17" s="30">
        <f>SUM(B13:B16)</f>
        <v>160743.72912225404</v>
      </c>
      <c r="C17" s="30">
        <f t="shared" ref="C17:H17" si="35">SUM(C13:C16)</f>
        <v>449549.4651929398</v>
      </c>
      <c r="D17" s="30">
        <f t="shared" si="35"/>
        <v>-372799.84959603276</v>
      </c>
      <c r="E17" s="30">
        <f>SUM(E13:E16)</f>
        <v>237493.34471916108</v>
      </c>
      <c r="F17" s="30">
        <f>SUM(F13:F16)</f>
        <v>211158.42995237408</v>
      </c>
      <c r="G17" s="30">
        <f t="shared" si="35"/>
        <v>448651.77467153518</v>
      </c>
      <c r="H17" s="31">
        <f t="shared" si="35"/>
        <v>1</v>
      </c>
      <c r="I17" s="42">
        <f>SUM(I13:I16)</f>
        <v>2140.2221179827611</v>
      </c>
      <c r="J17" s="44">
        <f t="shared" si="23"/>
        <v>110.96668085226938</v>
      </c>
      <c r="K17" s="44">
        <f t="shared" si="24"/>
        <v>209.62860392004833</v>
      </c>
      <c r="M17" s="30">
        <f>SUM(M13:M16)</f>
        <v>18102.686276740667</v>
      </c>
      <c r="N17" s="30">
        <f t="shared" ref="N17:S17" si="36">SUM(N13:N16)</f>
        <v>29824.712058935074</v>
      </c>
      <c r="O17" s="30">
        <f t="shared" si="36"/>
        <v>0</v>
      </c>
      <c r="P17" s="30">
        <f>SUM(P13:P16)</f>
        <v>47927.398335675738</v>
      </c>
      <c r="Q17" s="30">
        <f>SUM(Q13:Q16)</f>
        <v>259.14699999999999</v>
      </c>
      <c r="R17" s="30">
        <f t="shared" ref="R17" si="37">SUM(R13:R16)</f>
        <v>48186.545335675743</v>
      </c>
      <c r="S17" s="31">
        <f t="shared" si="36"/>
        <v>1</v>
      </c>
      <c r="T17" s="42">
        <f>SUM(T13:T16)</f>
        <v>138.89390858583164</v>
      </c>
      <c r="U17" s="44">
        <f t="shared" si="28"/>
        <v>345.06479674778728</v>
      </c>
      <c r="V17" s="44">
        <f t="shared" si="29"/>
        <v>346.93058771470976</v>
      </c>
      <c r="X17" s="30">
        <f>SUM(X13:X16)</f>
        <v>142641.04274551338</v>
      </c>
      <c r="Y17" s="30">
        <f t="shared" ref="Y17:AD17" si="38">SUM(Y13:Y16)</f>
        <v>419725.05353400478</v>
      </c>
      <c r="Z17" s="30">
        <f t="shared" si="38"/>
        <v>-372799.84959603276</v>
      </c>
      <c r="AA17" s="30">
        <f>SUM(AA13:AA16)</f>
        <v>189566.24668348531</v>
      </c>
      <c r="AB17" s="30">
        <f>SUM(AB13:AB16)</f>
        <v>210899.28295237408</v>
      </c>
      <c r="AC17" s="30">
        <f t="shared" ref="AC17" si="39">SUM(AC13:AC16)</f>
        <v>400465.52963585942</v>
      </c>
      <c r="AD17" s="31">
        <f t="shared" si="38"/>
        <v>1</v>
      </c>
      <c r="AE17" s="42">
        <f>SUM(AE13:AE16)</f>
        <v>2001.3286093969293</v>
      </c>
      <c r="AF17" s="44">
        <f t="shared" si="33"/>
        <v>94.720200267665334</v>
      </c>
      <c r="AG17" s="44">
        <f t="shared" si="34"/>
        <v>200.09983755567944</v>
      </c>
    </row>
    <row r="18" spans="1:33" x14ac:dyDescent="0.25">
      <c r="S18" s="5"/>
      <c r="AD18" s="5"/>
    </row>
    <row r="19" spans="1:33" x14ac:dyDescent="0.25">
      <c r="A19" s="26" t="s">
        <v>143</v>
      </c>
      <c r="B19" s="32"/>
      <c r="C19" s="32"/>
      <c r="D19" s="32"/>
      <c r="E19" s="32"/>
      <c r="F19" s="32"/>
      <c r="G19" s="32"/>
      <c r="M19" s="32"/>
      <c r="N19" s="32"/>
      <c r="O19" s="32"/>
      <c r="P19" s="32"/>
      <c r="Q19" s="32"/>
      <c r="R19" s="32"/>
      <c r="S19" s="5"/>
      <c r="X19" s="32"/>
      <c r="Y19" s="32"/>
      <c r="Z19" s="32"/>
      <c r="AA19" s="32"/>
      <c r="AB19" s="32"/>
      <c r="AC19" s="32"/>
      <c r="AD19" s="5"/>
    </row>
    <row r="20" spans="1:33" x14ac:dyDescent="0.25">
      <c r="A20" s="5" t="s">
        <v>130</v>
      </c>
      <c r="B20" s="13">
        <v>35997.650240000003</v>
      </c>
      <c r="C20" s="13">
        <v>50933.033300000003</v>
      </c>
      <c r="D20" s="13">
        <v>-39071.262199999997</v>
      </c>
      <c r="E20" s="13">
        <f>SUM(B20:D20)</f>
        <v>47859.421340000001</v>
      </c>
      <c r="F20" s="13">
        <v>6707.234660000001</v>
      </c>
      <c r="G20" s="20">
        <f>E20+F20</f>
        <v>54566.656000000003</v>
      </c>
      <c r="H20" s="28">
        <f>G20/$G$24</f>
        <v>0.38414037017963437</v>
      </c>
      <c r="I20" s="14">
        <v>251.39929999999998</v>
      </c>
      <c r="J20" s="43">
        <f>E20/I20</f>
        <v>190.37213444906172</v>
      </c>
      <c r="K20" s="43">
        <f>G20/I20</f>
        <v>217.05174198973509</v>
      </c>
      <c r="M20" s="13">
        <v>894</v>
      </c>
      <c r="N20" s="13">
        <v>3822.3651</v>
      </c>
      <c r="O20" s="13">
        <v>-2335.62</v>
      </c>
      <c r="P20" s="13">
        <f>SUM(M20:O20)</f>
        <v>2380.7451000000001</v>
      </c>
      <c r="Q20" s="13">
        <v>67</v>
      </c>
      <c r="R20" s="20">
        <f>P20+Q20</f>
        <v>2447.7451000000001</v>
      </c>
      <c r="S20" s="28">
        <f>R20/R$24</f>
        <v>0.33207237603656747</v>
      </c>
      <c r="T20" s="14">
        <v>24.3489</v>
      </c>
      <c r="U20" s="43">
        <f>IFERROR(P20/T20,0)</f>
        <v>97.776289688651232</v>
      </c>
      <c r="V20" s="43">
        <f>IFERROR(R20/T20,0)</f>
        <v>100.52795403488453</v>
      </c>
      <c r="X20" s="13">
        <v>35103.650240000003</v>
      </c>
      <c r="Y20" s="13">
        <v>47110.6682</v>
      </c>
      <c r="Z20" s="13">
        <v>-36735.642200000002</v>
      </c>
      <c r="AA20" s="13">
        <f>SUM(X20:Z20)</f>
        <v>45478.676240000001</v>
      </c>
      <c r="AB20" s="13">
        <v>6640.234660000001</v>
      </c>
      <c r="AC20" s="20">
        <f>AA20+AB20</f>
        <v>52118.910900000003</v>
      </c>
      <c r="AD20" s="28">
        <f>AC20/AC$24</f>
        <v>0.38699013329496318</v>
      </c>
      <c r="AE20" s="14">
        <v>227.0504</v>
      </c>
      <c r="AF20" s="43">
        <f>AA20/AE20</f>
        <v>200.30211900089145</v>
      </c>
      <c r="AG20" s="43">
        <f>AC20/AE20</f>
        <v>229.54776076148732</v>
      </c>
    </row>
    <row r="21" spans="1:33" x14ac:dyDescent="0.25">
      <c r="A21" s="5" t="s">
        <v>129</v>
      </c>
      <c r="B21" s="13">
        <v>18100.268256000003</v>
      </c>
      <c r="C21" s="13">
        <v>45080.138399999996</v>
      </c>
      <c r="D21" s="13">
        <v>-63103.403999999995</v>
      </c>
      <c r="E21" s="13">
        <f t="shared" ref="E21:E23" si="40">SUM(B21:D21)</f>
        <v>77.002656000004208</v>
      </c>
      <c r="F21" s="13">
        <v>39583.041739600005</v>
      </c>
      <c r="G21" s="20">
        <f t="shared" ref="G21:G23" si="41">E21+F21</f>
        <v>39660.044395600009</v>
      </c>
      <c r="H21" s="28">
        <f>G21/$G$24</f>
        <v>0.27920025254005892</v>
      </c>
      <c r="I21" s="14">
        <v>176.66190000000003</v>
      </c>
      <c r="J21" s="43">
        <f t="shared" ref="J21:J24" si="42">E21/I21</f>
        <v>0.43587585098996556</v>
      </c>
      <c r="K21" s="43">
        <f t="shared" ref="K21:K24" si="43">G21/I21</f>
        <v>224.49687451340668</v>
      </c>
      <c r="M21" s="13">
        <v>1506.7</v>
      </c>
      <c r="N21" s="13">
        <v>609.52369999999996</v>
      </c>
      <c r="O21" s="13">
        <v>-113.9224</v>
      </c>
      <c r="P21" s="13">
        <f t="shared" ref="P21:P23" si="44">SUM(M21:O21)</f>
        <v>2002.3013000000001</v>
      </c>
      <c r="Q21" s="13">
        <v>0</v>
      </c>
      <c r="R21" s="20">
        <f t="shared" ref="R21:R23" si="45">P21+Q21</f>
        <v>2002.3013000000001</v>
      </c>
      <c r="S21" s="28">
        <f t="shared" ref="S21:S23" si="46">R21/R$24</f>
        <v>0.271641418149344</v>
      </c>
      <c r="T21" s="14"/>
      <c r="U21" s="43">
        <f t="shared" ref="U21:U23" si="47">IFERROR(P21/T21,0)</f>
        <v>0</v>
      </c>
      <c r="V21" s="43">
        <f t="shared" ref="V21:V23" si="48">IFERROR(R21/T21,0)</f>
        <v>0</v>
      </c>
      <c r="X21" s="13">
        <v>16593.568255999999</v>
      </c>
      <c r="Y21" s="13">
        <v>44470.614799999996</v>
      </c>
      <c r="Z21" s="13">
        <v>-62989.481599999999</v>
      </c>
      <c r="AA21" s="13">
        <f t="shared" ref="AA21:AA23" si="49">SUM(X21:Z21)</f>
        <v>-1925.2985440000048</v>
      </c>
      <c r="AB21" s="13">
        <v>39583.041739600005</v>
      </c>
      <c r="AC21" s="20">
        <f t="shared" ref="AC21:AC23" si="50">AA21+AB21</f>
        <v>37657.7431956</v>
      </c>
      <c r="AD21" s="28">
        <f t="shared" ref="AD21:AD23" si="51">AC21/AC$24</f>
        <v>0.2796139598314733</v>
      </c>
      <c r="AE21" s="14">
        <v>171.95050000000003</v>
      </c>
      <c r="AF21" s="43">
        <f t="shared" ref="AF21:AF24" si="52">AA21/AE21</f>
        <v>-11.196818526261945</v>
      </c>
      <c r="AG21" s="43">
        <f t="shared" ref="AG21:AG24" si="53">AC21/AE21</f>
        <v>219.00339455599135</v>
      </c>
    </row>
    <row r="22" spans="1:33" x14ac:dyDescent="0.25">
      <c r="A22" s="5" t="s">
        <v>132</v>
      </c>
      <c r="B22" s="13">
        <v>7925.5706064000005</v>
      </c>
      <c r="C22" s="13">
        <v>19973.1607</v>
      </c>
      <c r="D22" s="13">
        <v>-40125.340900000003</v>
      </c>
      <c r="E22" s="13">
        <f t="shared" si="40"/>
        <v>-12226.609593600002</v>
      </c>
      <c r="F22" s="13">
        <v>30175.791924799996</v>
      </c>
      <c r="G22" s="20">
        <f t="shared" si="41"/>
        <v>17949.182331199994</v>
      </c>
      <c r="H22" s="28">
        <f>G22/$G$24</f>
        <v>0.1263593199687538</v>
      </c>
      <c r="I22" s="14">
        <v>119.94640000000003</v>
      </c>
      <c r="J22" s="43">
        <f t="shared" si="42"/>
        <v>-101.93394377488612</v>
      </c>
      <c r="K22" s="43">
        <f t="shared" si="43"/>
        <v>149.64336012752355</v>
      </c>
      <c r="M22" s="13">
        <v>2240.0450000000001</v>
      </c>
      <c r="N22" s="13">
        <v>70.561300000000003</v>
      </c>
      <c r="O22" s="13">
        <v>0</v>
      </c>
      <c r="P22" s="13">
        <f t="shared" si="44"/>
        <v>2310.6062999999999</v>
      </c>
      <c r="Q22" s="13">
        <v>0</v>
      </c>
      <c r="R22" s="20">
        <f t="shared" si="45"/>
        <v>2310.6062999999999</v>
      </c>
      <c r="S22" s="28">
        <f t="shared" si="46"/>
        <v>0.31346749468564428</v>
      </c>
      <c r="T22" s="14"/>
      <c r="U22" s="43">
        <f t="shared" si="47"/>
        <v>0</v>
      </c>
      <c r="V22" s="43">
        <f t="shared" si="48"/>
        <v>0</v>
      </c>
      <c r="X22" s="13">
        <v>5685.5256064000005</v>
      </c>
      <c r="Y22" s="13">
        <v>19902.599399999999</v>
      </c>
      <c r="Z22" s="13">
        <v>-40125.340900000003</v>
      </c>
      <c r="AA22" s="13">
        <f t="shared" si="49"/>
        <v>-14537.215893600005</v>
      </c>
      <c r="AB22" s="13">
        <v>30175.791924799996</v>
      </c>
      <c r="AC22" s="20">
        <f t="shared" si="50"/>
        <v>15638.576031199991</v>
      </c>
      <c r="AD22" s="28">
        <f t="shared" si="51"/>
        <v>0.11611859339250891</v>
      </c>
      <c r="AE22" s="14">
        <v>113.98690000000001</v>
      </c>
      <c r="AF22" s="43">
        <f t="shared" si="52"/>
        <v>-127.53409289663992</v>
      </c>
      <c r="AG22" s="43">
        <f t="shared" si="53"/>
        <v>137.19625703655413</v>
      </c>
    </row>
    <row r="23" spans="1:33" x14ac:dyDescent="0.25">
      <c r="A23" s="5" t="s">
        <v>131</v>
      </c>
      <c r="B23" s="13">
        <v>12847.30176</v>
      </c>
      <c r="C23" s="13">
        <v>25929.846799999999</v>
      </c>
      <c r="D23" s="13">
        <v>-37559.476500000004</v>
      </c>
      <c r="E23" s="13">
        <f t="shared" si="40"/>
        <v>1217.6720599999971</v>
      </c>
      <c r="F23" s="13">
        <v>28655.186339999997</v>
      </c>
      <c r="G23" s="20">
        <f t="shared" si="41"/>
        <v>29872.858399999994</v>
      </c>
      <c r="H23" s="28">
        <f>G23/$G$24</f>
        <v>0.21030005731155302</v>
      </c>
      <c r="I23" s="14">
        <v>83.587199999999996</v>
      </c>
      <c r="J23" s="43">
        <f t="shared" si="42"/>
        <v>14.567685722215808</v>
      </c>
      <c r="K23" s="43">
        <f t="shared" si="43"/>
        <v>357.38556142567279</v>
      </c>
      <c r="M23" s="13">
        <v>444</v>
      </c>
      <c r="N23" s="13">
        <v>166.4666</v>
      </c>
      <c r="O23" s="13">
        <v>0</v>
      </c>
      <c r="P23" s="13">
        <f t="shared" si="44"/>
        <v>610.46659999999997</v>
      </c>
      <c r="Q23" s="13">
        <v>0</v>
      </c>
      <c r="R23" s="20">
        <f t="shared" si="45"/>
        <v>610.46659999999997</v>
      </c>
      <c r="S23" s="28">
        <f t="shared" si="46"/>
        <v>8.2818711128444217E-2</v>
      </c>
      <c r="T23" s="14"/>
      <c r="U23" s="43">
        <f t="shared" si="47"/>
        <v>0</v>
      </c>
      <c r="V23" s="43">
        <f t="shared" si="48"/>
        <v>0</v>
      </c>
      <c r="X23" s="13">
        <v>12403.30176</v>
      </c>
      <c r="Y23" s="13">
        <v>25763.380300000004</v>
      </c>
      <c r="Z23" s="13">
        <v>-37559.476500000004</v>
      </c>
      <c r="AA23" s="13">
        <f t="shared" si="49"/>
        <v>607.20556000000215</v>
      </c>
      <c r="AB23" s="13">
        <v>28655.186339999997</v>
      </c>
      <c r="AC23" s="20">
        <f t="shared" si="50"/>
        <v>29262.391899999999</v>
      </c>
      <c r="AD23" s="28">
        <f t="shared" si="51"/>
        <v>0.21727731348105453</v>
      </c>
      <c r="AE23" s="14">
        <v>82.16149999999999</v>
      </c>
      <c r="AF23" s="43">
        <f t="shared" si="52"/>
        <v>7.3903903896594176</v>
      </c>
      <c r="AG23" s="43">
        <f t="shared" si="53"/>
        <v>356.15698228489015</v>
      </c>
    </row>
    <row r="24" spans="1:33" x14ac:dyDescent="0.25">
      <c r="A24" s="29" t="s">
        <v>112</v>
      </c>
      <c r="B24" s="30">
        <f>SUM(B20:B23)</f>
        <v>74870.790862400012</v>
      </c>
      <c r="C24" s="30">
        <f t="shared" ref="C24:H24" si="54">SUM(C20:C23)</f>
        <v>141916.17920000001</v>
      </c>
      <c r="D24" s="30">
        <f t="shared" si="54"/>
        <v>-179859.48359999998</v>
      </c>
      <c r="E24" s="30">
        <f>SUM(E20:E23)</f>
        <v>36927.486462400004</v>
      </c>
      <c r="F24" s="30">
        <f>SUM(F20:F23)</f>
        <v>105121.2546644</v>
      </c>
      <c r="G24" s="30">
        <f t="shared" si="54"/>
        <v>142048.74112679999</v>
      </c>
      <c r="H24" s="31">
        <f t="shared" si="54"/>
        <v>1.0000000000000002</v>
      </c>
      <c r="I24" s="42">
        <f>SUM(I20:I23)</f>
        <v>631.59480000000008</v>
      </c>
      <c r="J24" s="44">
        <f t="shared" si="42"/>
        <v>58.467052709110334</v>
      </c>
      <c r="K24" s="44">
        <f t="shared" si="43"/>
        <v>224.90486167207197</v>
      </c>
      <c r="M24" s="30">
        <f>SUM(M20:M23)</f>
        <v>5084.7449999999999</v>
      </c>
      <c r="N24" s="30">
        <f t="shared" ref="N24:S24" si="55">SUM(N20:N23)</f>
        <v>4668.9166999999998</v>
      </c>
      <c r="O24" s="30">
        <f t="shared" si="55"/>
        <v>-2449.5423999999998</v>
      </c>
      <c r="P24" s="30">
        <f>SUM(P20:P23)</f>
        <v>7304.1193000000003</v>
      </c>
      <c r="Q24" s="30">
        <f>SUM(Q20:Q23)</f>
        <v>67</v>
      </c>
      <c r="R24" s="30">
        <f t="shared" ref="R24" si="56">SUM(R20:R23)</f>
        <v>7371.1193000000003</v>
      </c>
      <c r="S24" s="31">
        <f t="shared" si="55"/>
        <v>0.99999999999999989</v>
      </c>
      <c r="T24" s="42">
        <f>SUM(T20:T23)</f>
        <v>24.3489</v>
      </c>
      <c r="U24" s="44">
        <f t="shared" ref="U21:U24" si="57">P24/T24</f>
        <v>299.97738296185867</v>
      </c>
      <c r="V24" s="44">
        <f t="shared" ref="V21:V24" si="58">R24/T24</f>
        <v>302.72904730809194</v>
      </c>
      <c r="X24" s="30">
        <f>SUM(X20:X23)</f>
        <v>69786.045862400002</v>
      </c>
      <c r="Y24" s="30">
        <f t="shared" ref="Y24:AD24" si="59">SUM(Y20:Y23)</f>
        <v>137247.26270000002</v>
      </c>
      <c r="Z24" s="30">
        <f t="shared" si="59"/>
        <v>-177409.9412</v>
      </c>
      <c r="AA24" s="30">
        <f>SUM(AA20:AA23)</f>
        <v>29623.367362399993</v>
      </c>
      <c r="AB24" s="30">
        <f>SUM(AB20:AB23)</f>
        <v>105054.2546644</v>
      </c>
      <c r="AC24" s="30">
        <f t="shared" ref="AC24" si="60">SUM(AC20:AC23)</f>
        <v>134677.6220268</v>
      </c>
      <c r="AD24" s="31">
        <f t="shared" si="59"/>
        <v>0.99999999999999989</v>
      </c>
      <c r="AE24" s="42">
        <f>SUM(AE20:AE23)</f>
        <v>595.14930000000004</v>
      </c>
      <c r="AF24" s="44">
        <f t="shared" si="52"/>
        <v>49.774682356847251</v>
      </c>
      <c r="AG24" s="44">
        <f t="shared" si="53"/>
        <v>226.29216236463691</v>
      </c>
    </row>
    <row r="25" spans="1:33" x14ac:dyDescent="0.25">
      <c r="S25" s="5"/>
      <c r="AD25" s="5"/>
    </row>
    <row r="26" spans="1:33" x14ac:dyDescent="0.25">
      <c r="A26" s="26" t="s">
        <v>144</v>
      </c>
      <c r="B26" s="32"/>
      <c r="C26" s="32"/>
      <c r="D26" s="32"/>
      <c r="E26" s="32"/>
      <c r="F26" s="32"/>
      <c r="G26" s="32"/>
      <c r="M26" s="32"/>
      <c r="N26" s="32"/>
      <c r="O26" s="32"/>
      <c r="P26" s="32"/>
      <c r="Q26" s="32"/>
      <c r="R26" s="32"/>
      <c r="S26" s="5"/>
      <c r="X26" s="32"/>
      <c r="Y26" s="32"/>
      <c r="Z26" s="32"/>
      <c r="AA26" s="32"/>
      <c r="AB26" s="32"/>
      <c r="AC26" s="32"/>
      <c r="AD26" s="5"/>
    </row>
    <row r="27" spans="1:33" x14ac:dyDescent="0.25">
      <c r="A27" s="5" t="s">
        <v>130</v>
      </c>
      <c r="B27" s="13">
        <v>21652.82634</v>
      </c>
      <c r="C27" s="13">
        <v>98170.927664350238</v>
      </c>
      <c r="D27" s="13">
        <v>-25847.195899999999</v>
      </c>
      <c r="E27" s="13">
        <f>SUM(B27:D27)</f>
        <v>93976.558104350232</v>
      </c>
      <c r="F27" s="13">
        <v>1229.8322000000001</v>
      </c>
      <c r="G27" s="20">
        <f>E27+F27</f>
        <v>95206.390304350236</v>
      </c>
      <c r="H27" s="28">
        <f>G27/$G$31</f>
        <v>0.57519637486573338</v>
      </c>
      <c r="I27" s="14">
        <v>295.39259999999996</v>
      </c>
      <c r="J27" s="43">
        <f>E27/I27</f>
        <v>318.14120632795215</v>
      </c>
      <c r="K27" s="43">
        <f>G27/I27</f>
        <v>322.3045882136189</v>
      </c>
      <c r="M27" s="13">
        <v>4969.4543400000002</v>
      </c>
      <c r="N27" s="13">
        <v>20078.919244626333</v>
      </c>
      <c r="O27" s="13">
        <v>-5806.2166000000007</v>
      </c>
      <c r="P27" s="13">
        <f>SUM(M27:O27)</f>
        <v>19242.156984626334</v>
      </c>
      <c r="Q27" s="13">
        <v>185.84399999999999</v>
      </c>
      <c r="R27" s="20">
        <f>P27+Q27</f>
        <v>19428.000984626335</v>
      </c>
      <c r="S27" s="28">
        <f>R27/R$31</f>
        <v>0.50706399561578119</v>
      </c>
      <c r="T27" s="14">
        <v>41.088299999999997</v>
      </c>
      <c r="U27" s="43">
        <f t="shared" ref="U27:U30" si="61">IFERROR(P27/T27,0)</f>
        <v>468.31231724423583</v>
      </c>
      <c r="V27" s="43">
        <f t="shared" ref="V27:V30" si="62">IFERROR(R27/T27,0)</f>
        <v>472.83535664961403</v>
      </c>
      <c r="X27" s="13">
        <v>16683.371999999999</v>
      </c>
      <c r="Y27" s="13">
        <v>78092.008219723895</v>
      </c>
      <c r="Z27" s="13">
        <v>-20040.979299999999</v>
      </c>
      <c r="AA27" s="13">
        <f>SUM(X27:Z27)</f>
        <v>74734.400919723907</v>
      </c>
      <c r="AB27" s="13">
        <v>1043.9882</v>
      </c>
      <c r="AC27" s="20">
        <f>AA27+AB27</f>
        <v>75778.389119723914</v>
      </c>
      <c r="AD27" s="28">
        <f>AC27/AC$31</f>
        <v>0.59571812266235125</v>
      </c>
      <c r="AE27" s="14">
        <v>254.30429999999998</v>
      </c>
      <c r="AF27" s="43">
        <f>AA27/AE27</f>
        <v>293.87784996055478</v>
      </c>
      <c r="AG27" s="43">
        <f>AC27/AE27</f>
        <v>297.98312147975446</v>
      </c>
    </row>
    <row r="28" spans="1:33" x14ac:dyDescent="0.25">
      <c r="A28" s="5" t="s">
        <v>129</v>
      </c>
      <c r="B28" s="13">
        <v>14335.195036976573</v>
      </c>
      <c r="C28" s="13">
        <v>35666.507348299427</v>
      </c>
      <c r="D28" s="13">
        <v>-64641.962992406006</v>
      </c>
      <c r="E28" s="13">
        <f t="shared" ref="E28:E30" si="63">SUM(B28:D28)</f>
        <v>-14640.260607130003</v>
      </c>
      <c r="F28" s="13">
        <v>50060.170100000003</v>
      </c>
      <c r="G28" s="20">
        <f t="shared" ref="G28:G30" si="64">E28+F28</f>
        <v>35419.90949287</v>
      </c>
      <c r="H28" s="28">
        <f>G28/$G$31</f>
        <v>0.21399197546764132</v>
      </c>
      <c r="I28" s="14">
        <v>142.73185826501722</v>
      </c>
      <c r="J28" s="43">
        <f t="shared" ref="J28:J31" si="65">E28/I28</f>
        <v>-102.57177889428662</v>
      </c>
      <c r="K28" s="43">
        <f t="shared" ref="K28:K31" si="66">G28/I28</f>
        <v>248.15699818819792</v>
      </c>
      <c r="M28" s="13">
        <v>7472.0512400000007</v>
      </c>
      <c r="N28" s="13">
        <v>4073.0727383219237</v>
      </c>
      <c r="O28" s="13">
        <v>-1774.57511</v>
      </c>
      <c r="P28" s="13">
        <f t="shared" ref="P28:P30" si="67">SUM(M28:O28)</f>
        <v>9770.5488683219246</v>
      </c>
      <c r="Q28" s="13">
        <v>0</v>
      </c>
      <c r="R28" s="20">
        <f t="shared" ref="R28:R30" si="68">P28+Q28</f>
        <v>9770.5488683219246</v>
      </c>
      <c r="S28" s="28">
        <f t="shared" ref="S28:S30" si="69">R28/R$31</f>
        <v>0.25500789054164502</v>
      </c>
      <c r="T28" s="14">
        <v>21.910506341940319</v>
      </c>
      <c r="U28" s="43">
        <f t="shared" si="61"/>
        <v>445.9298528222273</v>
      </c>
      <c r="V28" s="43">
        <f t="shared" si="62"/>
        <v>445.9298528222273</v>
      </c>
      <c r="X28" s="13">
        <v>6863.143796976572</v>
      </c>
      <c r="Y28" s="13">
        <v>31593.434509977502</v>
      </c>
      <c r="Z28" s="13">
        <v>-62867.387882406008</v>
      </c>
      <c r="AA28" s="13">
        <f t="shared" ref="AA28:AA30" si="70">SUM(X28:Z28)</f>
        <v>-24410.809575451931</v>
      </c>
      <c r="AB28" s="13">
        <v>50060.170100000003</v>
      </c>
      <c r="AC28" s="20">
        <f t="shared" ref="AC28:AC30" si="71">AA28+AB28</f>
        <v>25649.360524548072</v>
      </c>
      <c r="AD28" s="28">
        <f t="shared" ref="AD28:AD30" si="72">AC28/AC$31</f>
        <v>0.20163781622531896</v>
      </c>
      <c r="AE28" s="14">
        <v>120.82125192307693</v>
      </c>
      <c r="AF28" s="43">
        <f t="shared" ref="AF28:AF31" si="73">AA28/AE28</f>
        <v>-202.04069389211031</v>
      </c>
      <c r="AG28" s="43">
        <f t="shared" ref="AG28:AG31" si="74">AC28/AE28</f>
        <v>212.29179565924551</v>
      </c>
    </row>
    <row r="29" spans="1:33" x14ac:dyDescent="0.25">
      <c r="A29" s="5" t="s">
        <v>132</v>
      </c>
      <c r="B29" s="13">
        <v>2584.1550900000002</v>
      </c>
      <c r="C29" s="13">
        <v>19648.053737925024</v>
      </c>
      <c r="D29" s="13">
        <v>-16753.487280000001</v>
      </c>
      <c r="E29" s="13">
        <f t="shared" si="63"/>
        <v>5478.7215479250226</v>
      </c>
      <c r="F29" s="13">
        <v>8728.6080999999995</v>
      </c>
      <c r="G29" s="20">
        <f t="shared" si="64"/>
        <v>14207.329647925022</v>
      </c>
      <c r="H29" s="28">
        <f>G29/$G$31</f>
        <v>8.5834621855582813E-2</v>
      </c>
      <c r="I29" s="14">
        <v>83.971000000000004</v>
      </c>
      <c r="J29" s="43">
        <f t="shared" si="65"/>
        <v>65.245400768420311</v>
      </c>
      <c r="K29" s="43">
        <f t="shared" si="66"/>
        <v>169.19328872974029</v>
      </c>
      <c r="M29" s="13">
        <v>1897.05619</v>
      </c>
      <c r="N29" s="13">
        <v>1499.8250938078293</v>
      </c>
      <c r="O29" s="13">
        <v>-569.80647999999997</v>
      </c>
      <c r="P29" s="13">
        <f t="shared" si="67"/>
        <v>2827.0748038078291</v>
      </c>
      <c r="Q29" s="13">
        <v>0</v>
      </c>
      <c r="R29" s="20">
        <f t="shared" si="68"/>
        <v>2827.0748038078291</v>
      </c>
      <c r="S29" s="28">
        <f t="shared" si="69"/>
        <v>7.3785658496612935E-2</v>
      </c>
      <c r="T29" s="14"/>
      <c r="U29" s="43">
        <f t="shared" si="61"/>
        <v>0</v>
      </c>
      <c r="V29" s="43">
        <f t="shared" si="62"/>
        <v>0</v>
      </c>
      <c r="X29" s="13">
        <v>687.09889999999996</v>
      </c>
      <c r="Y29" s="13">
        <v>18148.228544117195</v>
      </c>
      <c r="Z29" s="13">
        <v>-16183.6808</v>
      </c>
      <c r="AA29" s="13">
        <f t="shared" si="70"/>
        <v>2651.646644117196</v>
      </c>
      <c r="AB29" s="13">
        <v>8728.6080999999995</v>
      </c>
      <c r="AC29" s="20">
        <f t="shared" si="71"/>
        <v>11380.254744117196</v>
      </c>
      <c r="AD29" s="28">
        <f t="shared" si="72"/>
        <v>8.9463817723465386E-2</v>
      </c>
      <c r="AE29" s="14">
        <v>74.453999999999994</v>
      </c>
      <c r="AF29" s="43">
        <f t="shared" si="73"/>
        <v>35.614562603986307</v>
      </c>
      <c r="AG29" s="43">
        <f t="shared" si="74"/>
        <v>152.84947409295935</v>
      </c>
    </row>
    <row r="30" spans="1:33" x14ac:dyDescent="0.25">
      <c r="A30" s="5" t="s">
        <v>131</v>
      </c>
      <c r="B30" s="13">
        <v>4727.2118300000002</v>
      </c>
      <c r="C30" s="13">
        <v>20074.870356818752</v>
      </c>
      <c r="D30" s="13">
        <v>-11350.41044</v>
      </c>
      <c r="E30" s="13">
        <f t="shared" si="63"/>
        <v>13451.671746818753</v>
      </c>
      <c r="F30" s="13">
        <v>7234.5012000000006</v>
      </c>
      <c r="G30" s="20">
        <f t="shared" si="64"/>
        <v>20686.172946818755</v>
      </c>
      <c r="H30" s="28">
        <f>G30/$G$31</f>
        <v>0.12497702781104256</v>
      </c>
      <c r="I30" s="14">
        <v>78.545998775783403</v>
      </c>
      <c r="J30" s="43">
        <f t="shared" si="65"/>
        <v>171.25852311354211</v>
      </c>
      <c r="K30" s="43">
        <f t="shared" si="66"/>
        <v>263.36380298465986</v>
      </c>
      <c r="M30" s="13">
        <v>4041.4928300000006</v>
      </c>
      <c r="N30" s="13">
        <v>2937.5363851908255</v>
      </c>
      <c r="O30" s="13">
        <v>-689.96154000000001</v>
      </c>
      <c r="P30" s="13">
        <f t="shared" si="67"/>
        <v>6289.0676751908259</v>
      </c>
      <c r="Q30" s="13">
        <v>0</v>
      </c>
      <c r="R30" s="20">
        <f t="shared" si="68"/>
        <v>6289.0676751908259</v>
      </c>
      <c r="S30" s="28">
        <f t="shared" si="69"/>
        <v>0.16414245534596086</v>
      </c>
      <c r="T30" s="14">
        <v>14.735698775783401</v>
      </c>
      <c r="U30" s="43">
        <f t="shared" si="61"/>
        <v>426.79127545184753</v>
      </c>
      <c r="V30" s="43">
        <f t="shared" si="62"/>
        <v>426.79127545184753</v>
      </c>
      <c r="X30" s="13">
        <v>685.71900000000005</v>
      </c>
      <c r="Y30" s="13">
        <v>17137.333971627926</v>
      </c>
      <c r="Z30" s="13">
        <v>-10660.448899999999</v>
      </c>
      <c r="AA30" s="13">
        <f t="shared" si="70"/>
        <v>7162.6040716279276</v>
      </c>
      <c r="AB30" s="13">
        <v>7234.5012000000006</v>
      </c>
      <c r="AC30" s="20">
        <f t="shared" si="71"/>
        <v>14397.105271627928</v>
      </c>
      <c r="AD30" s="28">
        <f t="shared" si="72"/>
        <v>0.11318024338886445</v>
      </c>
      <c r="AE30" s="14">
        <v>63.810299999999998</v>
      </c>
      <c r="AF30" s="43">
        <f t="shared" si="73"/>
        <v>112.24839989199123</v>
      </c>
      <c r="AG30" s="43">
        <f t="shared" si="74"/>
        <v>225.62353211986041</v>
      </c>
    </row>
    <row r="31" spans="1:33" x14ac:dyDescent="0.25">
      <c r="A31" s="29" t="s">
        <v>112</v>
      </c>
      <c r="B31" s="30">
        <f>SUM(B27:B30)</f>
        <v>43299.388296976569</v>
      </c>
      <c r="C31" s="30">
        <f t="shared" ref="C31:H31" si="75">SUM(C27:C30)</f>
        <v>173560.35910739342</v>
      </c>
      <c r="D31" s="30">
        <f t="shared" si="75"/>
        <v>-118593.05661240601</v>
      </c>
      <c r="E31" s="30">
        <f>SUM(E27:E30)</f>
        <v>98266.690791964007</v>
      </c>
      <c r="F31" s="30">
        <f>SUM(F27:F30)</f>
        <v>67253.111600000004</v>
      </c>
      <c r="G31" s="30">
        <f t="shared" si="75"/>
        <v>165519.80239196401</v>
      </c>
      <c r="H31" s="31">
        <f t="shared" si="75"/>
        <v>1</v>
      </c>
      <c r="I31" s="42">
        <f>SUM(I27:I30)</f>
        <v>600.64145704080056</v>
      </c>
      <c r="J31" s="44">
        <f t="shared" si="65"/>
        <v>163.60291092142998</v>
      </c>
      <c r="K31" s="44">
        <f t="shared" si="66"/>
        <v>275.57172494791769</v>
      </c>
      <c r="M31" s="30">
        <f>SUM(M27:M30)</f>
        <v>18380.054599999999</v>
      </c>
      <c r="N31" s="30">
        <f t="shared" ref="N31:S31" si="76">SUM(N27:N30)</f>
        <v>28589.353461946914</v>
      </c>
      <c r="O31" s="30">
        <f t="shared" si="76"/>
        <v>-8840.5597300000009</v>
      </c>
      <c r="P31" s="30">
        <f>SUM(P27:P30)</f>
        <v>38128.848331946916</v>
      </c>
      <c r="Q31" s="30">
        <f>SUM(Q27:Q30)</f>
        <v>185.84399999999999</v>
      </c>
      <c r="R31" s="30">
        <f t="shared" ref="R31" si="77">SUM(R27:R30)</f>
        <v>38314.692331946913</v>
      </c>
      <c r="S31" s="31">
        <f t="shared" si="76"/>
        <v>1</v>
      </c>
      <c r="T31" s="42">
        <f>SUM(T27:T30)</f>
        <v>77.734505117723714</v>
      </c>
      <c r="U31" s="44">
        <f t="shared" ref="U28:U31" si="78">P31/T31</f>
        <v>490.50094644847002</v>
      </c>
      <c r="V31" s="44">
        <f t="shared" ref="V28:V31" si="79">R31/T31</f>
        <v>492.89169943156998</v>
      </c>
      <c r="X31" s="30">
        <f>SUM(X27:X30)</f>
        <v>24919.333696976573</v>
      </c>
      <c r="Y31" s="30">
        <f t="shared" ref="Y31:AD31" si="80">SUM(Y27:Y30)</f>
        <v>144971.00524544652</v>
      </c>
      <c r="Z31" s="30">
        <f t="shared" si="80"/>
        <v>-109752.49688240602</v>
      </c>
      <c r="AA31" s="30">
        <f>SUM(AA27:AA30)</f>
        <v>60137.842060017094</v>
      </c>
      <c r="AB31" s="30">
        <f>SUM(AB27:AB30)</f>
        <v>67067.267600000006</v>
      </c>
      <c r="AC31" s="30">
        <f t="shared" ref="AC31" si="81">SUM(AC27:AC30)</f>
        <v>127205.1096600171</v>
      </c>
      <c r="AD31" s="31">
        <f t="shared" si="80"/>
        <v>1</v>
      </c>
      <c r="AE31" s="42">
        <f>SUM(AE27:AE30)</f>
        <v>513.38985192307689</v>
      </c>
      <c r="AF31" s="44">
        <f t="shared" si="73"/>
        <v>117.13874326644807</v>
      </c>
      <c r="AG31" s="44">
        <f t="shared" si="74"/>
        <v>247.77488137626202</v>
      </c>
    </row>
    <row r="32" spans="1:33" x14ac:dyDescent="0.25">
      <c r="S32" s="5"/>
      <c r="AD32" s="5"/>
    </row>
    <row r="33" spans="1:33" x14ac:dyDescent="0.25">
      <c r="A33" s="26" t="s">
        <v>145</v>
      </c>
      <c r="B33" s="32"/>
      <c r="C33" s="32"/>
      <c r="D33" s="32"/>
      <c r="E33" s="32"/>
      <c r="F33" s="32"/>
      <c r="G33" s="32"/>
      <c r="M33" s="32"/>
      <c r="N33" s="32"/>
      <c r="O33" s="32"/>
      <c r="P33" s="32"/>
      <c r="Q33" s="32"/>
      <c r="R33" s="32"/>
      <c r="S33" s="5"/>
      <c r="X33" s="32"/>
      <c r="Y33" s="32"/>
      <c r="Z33" s="32"/>
      <c r="AA33" s="32"/>
      <c r="AB33" s="32"/>
      <c r="AC33" s="32"/>
      <c r="AD33" s="5"/>
    </row>
    <row r="34" spans="1:33" x14ac:dyDescent="0.25">
      <c r="A34" s="33" t="s">
        <v>130</v>
      </c>
      <c r="B34" s="34">
        <f t="shared" ref="B34:D37" si="82">B6+B13+B20+B27</f>
        <v>174322.81225171636</v>
      </c>
      <c r="C34" s="34">
        <f t="shared" si="82"/>
        <v>505949.46169709833</v>
      </c>
      <c r="D34" s="34">
        <f t="shared" si="82"/>
        <v>-193701.48952736743</v>
      </c>
      <c r="E34" s="34">
        <f t="shared" ref="E34" si="83">E6+E13+E20+E27</f>
        <v>486570.78442144726</v>
      </c>
      <c r="F34" s="34">
        <f>F6+F13+F20+F27</f>
        <v>57298.962248784184</v>
      </c>
      <c r="G34" s="35">
        <f>E34+F34</f>
        <v>543869.74667023146</v>
      </c>
      <c r="H34" s="36">
        <f>G34/$G$38</f>
        <v>0.4027566174181032</v>
      </c>
      <c r="I34" s="45">
        <f>I27+I20+I13+I6</f>
        <v>2203.6271949884945</v>
      </c>
      <c r="J34" s="46">
        <f>E34/I34</f>
        <v>220.80449248766317</v>
      </c>
      <c r="K34" s="46">
        <f>G34/I34</f>
        <v>246.80660499521159</v>
      </c>
      <c r="M34" s="34">
        <f t="shared" ref="M34:P37" si="84">M6+M13+M20+M27</f>
        <v>26566.894331050058</v>
      </c>
      <c r="N34" s="34">
        <f t="shared" si="84"/>
        <v>125499.63715490373</v>
      </c>
      <c r="O34" s="34">
        <f t="shared" si="84"/>
        <v>-10238.393818974851</v>
      </c>
      <c r="P34" s="34">
        <f t="shared" si="84"/>
        <v>141828.13766697896</v>
      </c>
      <c r="Q34" s="34">
        <f>Q6+Q13+Q20+Q27</f>
        <v>13885.975509959999</v>
      </c>
      <c r="R34" s="35">
        <f>P34+Q34</f>
        <v>155714.11317693896</v>
      </c>
      <c r="S34" s="36">
        <f>R34/R$38</f>
        <v>0.35435557724420752</v>
      </c>
      <c r="T34" s="45">
        <f>T27+T20+T13+T6</f>
        <v>411.87745889635676</v>
      </c>
      <c r="U34" s="46">
        <f>P34/T34</f>
        <v>344.34547121615617</v>
      </c>
      <c r="V34" s="46">
        <f>R34/T34</f>
        <v>378.05932277571486</v>
      </c>
      <c r="X34" s="34">
        <f t="shared" ref="X34:AA34" si="85">X6+X13+X20+X27</f>
        <v>147755.91792066631</v>
      </c>
      <c r="Y34" s="34">
        <f t="shared" si="85"/>
        <v>380450.0245421945</v>
      </c>
      <c r="Z34" s="34">
        <f t="shared" si="85"/>
        <v>-183463.09570839259</v>
      </c>
      <c r="AA34" s="34">
        <f t="shared" si="85"/>
        <v>344742.84675446828</v>
      </c>
      <c r="AB34" s="34">
        <f>AB6+AB13+AB20+AB27</f>
        <v>43412.986738824191</v>
      </c>
      <c r="AC34" s="35">
        <f>AA34+AB34</f>
        <v>388155.83349329245</v>
      </c>
      <c r="AD34" s="36">
        <f>AC34/AC$38</f>
        <v>0.42610492782532272</v>
      </c>
      <c r="AE34" s="45">
        <f>AE27+AE20+AE13+AE6</f>
        <v>1791.7499360921377</v>
      </c>
      <c r="AF34" s="46">
        <f>AA34/AE34</f>
        <v>192.40566990411796</v>
      </c>
      <c r="AG34" s="46">
        <f>AC34/AE34</f>
        <v>216.63504804686775</v>
      </c>
    </row>
    <row r="35" spans="1:33" x14ac:dyDescent="0.25">
      <c r="A35" s="33" t="s">
        <v>129</v>
      </c>
      <c r="B35" s="34">
        <f t="shared" si="82"/>
        <v>158944.73435523393</v>
      </c>
      <c r="C35" s="34">
        <f t="shared" si="82"/>
        <v>268118.35826034489</v>
      </c>
      <c r="D35" s="34">
        <f t="shared" si="82"/>
        <v>-289553.99114254466</v>
      </c>
      <c r="E35" s="34">
        <f t="shared" ref="E35" si="86">E7+E14+E21+E28</f>
        <v>137509.1014730341</v>
      </c>
      <c r="F35" s="34">
        <f>F7+F14+F21+F28</f>
        <v>203176.69205790962</v>
      </c>
      <c r="G35" s="35">
        <f t="shared" ref="G35:G37" si="87">E35+F35</f>
        <v>340685.79353094369</v>
      </c>
      <c r="H35" s="36">
        <f t="shared" ref="H35:H37" si="88">G35/$G$38</f>
        <v>0.25229102858725994</v>
      </c>
      <c r="I35" s="45">
        <f t="shared" ref="I35:I37" si="89">I28+I21+I14+I7</f>
        <v>1383.926256105899</v>
      </c>
      <c r="J35" s="46">
        <f t="shared" ref="J35:J37" si="90">E35/I35</f>
        <v>99.361581490590495</v>
      </c>
      <c r="K35" s="46">
        <f t="shared" ref="K35:K37" si="91">G35/I35</f>
        <v>246.17337233673683</v>
      </c>
      <c r="M35" s="34">
        <f t="shared" ref="M35:O35" si="92">M7+M14+M21+M28</f>
        <v>49408.617984144366</v>
      </c>
      <c r="N35" s="34">
        <f t="shared" si="92"/>
        <v>66929.965824561252</v>
      </c>
      <c r="O35" s="34">
        <f t="shared" si="92"/>
        <v>-5639.5270486913823</v>
      </c>
      <c r="P35" s="34">
        <f t="shared" si="84"/>
        <v>110699.05676001425</v>
      </c>
      <c r="Q35" s="34">
        <f>Q7+Q14+Q21+Q28</f>
        <v>10645.877244280004</v>
      </c>
      <c r="R35" s="35">
        <f t="shared" ref="R35:R37" si="93">P35+Q35</f>
        <v>121344.93400429425</v>
      </c>
      <c r="S35" s="36">
        <f t="shared" ref="S35:S37" si="94">R35/R$38</f>
        <v>0.27614230500668635</v>
      </c>
      <c r="T35" s="45">
        <f t="shared" ref="T35:T37" si="95">T28+T21+T14+T7</f>
        <v>386.61436108040277</v>
      </c>
      <c r="U35" s="46">
        <f t="shared" ref="U35:U37" si="96">P35/T35</f>
        <v>286.32939669044674</v>
      </c>
      <c r="V35" s="46">
        <f t="shared" ref="V35:V38" si="97">R35/T35</f>
        <v>313.86556274110723</v>
      </c>
      <c r="X35" s="34">
        <f t="shared" ref="X35:AA35" si="98">X7+X14+X21+X28</f>
        <v>109536.11647108955</v>
      </c>
      <c r="Y35" s="34">
        <f t="shared" si="98"/>
        <v>201188.39283578363</v>
      </c>
      <c r="Z35" s="34">
        <f t="shared" si="98"/>
        <v>-283914.46409385337</v>
      </c>
      <c r="AA35" s="34">
        <f t="shared" si="98"/>
        <v>26810.045213019846</v>
      </c>
      <c r="AB35" s="34">
        <f>AB7+AB14+AB21+AB28</f>
        <v>192530.81481362961</v>
      </c>
      <c r="AC35" s="35">
        <f t="shared" ref="AC35:AC37" si="99">AA35+AB35</f>
        <v>219340.86002664946</v>
      </c>
      <c r="AD35" s="36">
        <f t="shared" ref="AD35:AD37" si="100">AC35/AC$38</f>
        <v>0.24078530648287877</v>
      </c>
      <c r="AE35" s="45">
        <f t="shared" ref="AE35:AE37" si="101">AE28+AE21+AE14+AE7</f>
        <v>992.60069502549663</v>
      </c>
      <c r="AF35" s="46">
        <f t="shared" ref="AF35:AF37" si="102">AA35/AE35</f>
        <v>27.009899698217705</v>
      </c>
      <c r="AG35" s="46">
        <f t="shared" ref="AG35:AG38" si="103">AC35/AE35</f>
        <v>220.97592831225583</v>
      </c>
    </row>
    <row r="36" spans="1:33" x14ac:dyDescent="0.25">
      <c r="A36" s="33" t="s">
        <v>132</v>
      </c>
      <c r="B36" s="34">
        <f t="shared" si="82"/>
        <v>88918.423561988136</v>
      </c>
      <c r="C36" s="34">
        <f t="shared" si="82"/>
        <v>131056.76500240626</v>
      </c>
      <c r="D36" s="34">
        <f t="shared" si="82"/>
        <v>-177641.2792327592</v>
      </c>
      <c r="E36" s="34">
        <f t="shared" ref="E36" si="104">E8+E15+E22+E29</f>
        <v>42333.909331635201</v>
      </c>
      <c r="F36" s="34">
        <f>F8+F15+F22+F29</f>
        <v>102804.06465310552</v>
      </c>
      <c r="G36" s="35">
        <f t="shared" si="87"/>
        <v>145137.97398474073</v>
      </c>
      <c r="H36" s="36">
        <f t="shared" si="88"/>
        <v>0.10748029251285872</v>
      </c>
      <c r="I36" s="45">
        <f t="shared" si="89"/>
        <v>868.20271535895677</v>
      </c>
      <c r="J36" s="46">
        <f t="shared" si="90"/>
        <v>48.760397292851508</v>
      </c>
      <c r="K36" s="46">
        <f t="shared" si="91"/>
        <v>167.17060591630806</v>
      </c>
      <c r="M36" s="34">
        <f t="shared" ref="M36:O36" si="105">M8+M15+M22+M29</f>
        <v>24338.285408849206</v>
      </c>
      <c r="N36" s="34">
        <f t="shared" si="105"/>
        <v>15217.397292836918</v>
      </c>
      <c r="O36" s="34">
        <f t="shared" si="105"/>
        <v>-1420.5093994560048</v>
      </c>
      <c r="P36" s="34">
        <f t="shared" si="84"/>
        <v>38135.17330223012</v>
      </c>
      <c r="Q36" s="34">
        <f>Q8+Q15+Q22+Q29</f>
        <v>1029.9126608199999</v>
      </c>
      <c r="R36" s="35">
        <f t="shared" si="93"/>
        <v>39165.085963050122</v>
      </c>
      <c r="S36" s="36">
        <f t="shared" si="94"/>
        <v>8.9127223994690558E-2</v>
      </c>
      <c r="T36" s="45">
        <f t="shared" si="95"/>
        <v>119.42172893680512</v>
      </c>
      <c r="U36" s="46">
        <f t="shared" si="96"/>
        <v>319.33194772628241</v>
      </c>
      <c r="V36" s="46">
        <f t="shared" si="97"/>
        <v>327.95611244060342</v>
      </c>
      <c r="X36" s="34">
        <f t="shared" ref="X36:AA36" si="106">X8+X15+X22+X29</f>
        <v>64580.137953138932</v>
      </c>
      <c r="Y36" s="34">
        <f t="shared" si="106"/>
        <v>115839.36730956937</v>
      </c>
      <c r="Z36" s="34">
        <f t="shared" si="106"/>
        <v>-176220.7698333032</v>
      </c>
      <c r="AA36" s="34">
        <f t="shared" si="106"/>
        <v>4198.7354294050911</v>
      </c>
      <c r="AB36" s="34">
        <f>AB8+AB15+AB22+AB29</f>
        <v>101774.15199228551</v>
      </c>
      <c r="AC36" s="35">
        <f t="shared" si="99"/>
        <v>105972.8874216906</v>
      </c>
      <c r="AD36" s="36">
        <f t="shared" si="100"/>
        <v>0.11633361049832279</v>
      </c>
      <c r="AE36" s="45">
        <f t="shared" si="101"/>
        <v>733.30528642215165</v>
      </c>
      <c r="AF36" s="46">
        <f t="shared" si="102"/>
        <v>5.7257672993072477</v>
      </c>
      <c r="AG36" s="46">
        <f t="shared" si="103"/>
        <v>144.51400989994195</v>
      </c>
    </row>
    <row r="37" spans="1:33" x14ac:dyDescent="0.25">
      <c r="A37" s="33" t="s">
        <v>131</v>
      </c>
      <c r="B37" s="34">
        <f t="shared" si="82"/>
        <v>135361.63586779585</v>
      </c>
      <c r="C37" s="34">
        <f t="shared" si="82"/>
        <v>247078.87385808988</v>
      </c>
      <c r="D37" s="34">
        <f t="shared" si="82"/>
        <v>-176944.88261576748</v>
      </c>
      <c r="E37" s="34">
        <f t="shared" ref="E37" si="107">E9+E16+E23+E30</f>
        <v>205495.62711011828</v>
      </c>
      <c r="F37" s="34">
        <f>F9+F16+F23+F30</f>
        <v>115179.10381621959</v>
      </c>
      <c r="G37" s="35">
        <f t="shared" si="87"/>
        <v>320674.73092633788</v>
      </c>
      <c r="H37" s="36">
        <f t="shared" si="88"/>
        <v>0.23747206148177807</v>
      </c>
      <c r="I37" s="45">
        <f t="shared" si="89"/>
        <v>1100.2228647934635</v>
      </c>
      <c r="J37" s="46">
        <f t="shared" si="90"/>
        <v>186.77636475832961</v>
      </c>
      <c r="K37" s="46">
        <f t="shared" si="91"/>
        <v>291.46343089909857</v>
      </c>
      <c r="M37" s="34">
        <f t="shared" ref="M37:O37" si="108">M9+M16+M23+M30</f>
        <v>33471.469805871769</v>
      </c>
      <c r="N37" s="34">
        <f t="shared" si="108"/>
        <v>78463.327889705994</v>
      </c>
      <c r="O37" s="34">
        <f t="shared" si="108"/>
        <v>-3355.1887704087467</v>
      </c>
      <c r="P37" s="34">
        <f t="shared" si="84"/>
        <v>108579.60892516901</v>
      </c>
      <c r="Q37" s="34">
        <f>Q9+Q16+Q23+Q30</f>
        <v>14625.247274850002</v>
      </c>
      <c r="R37" s="35">
        <f t="shared" si="93"/>
        <v>123204.85620001901</v>
      </c>
      <c r="S37" s="36">
        <f t="shared" si="94"/>
        <v>0.28037489375441565</v>
      </c>
      <c r="T37" s="45">
        <f t="shared" si="95"/>
        <v>278.63981385433061</v>
      </c>
      <c r="U37" s="46">
        <f t="shared" si="96"/>
        <v>389.6772949393839</v>
      </c>
      <c r="V37" s="46">
        <f t="shared" si="97"/>
        <v>442.16529754225633</v>
      </c>
      <c r="X37" s="34">
        <f t="shared" ref="X37:AA37" si="109">X9+X16+X23+X30</f>
        <v>101890.16606192409</v>
      </c>
      <c r="Y37" s="34">
        <f t="shared" si="109"/>
        <v>168615.64566838392</v>
      </c>
      <c r="Z37" s="34">
        <f t="shared" si="109"/>
        <v>-173589.69384535871</v>
      </c>
      <c r="AA37" s="34">
        <f t="shared" si="109"/>
        <v>96916.117884949272</v>
      </c>
      <c r="AB37" s="34">
        <f>AB9+AB16+AB23+AB30</f>
        <v>100553.85654136958</v>
      </c>
      <c r="AC37" s="35">
        <f t="shared" si="99"/>
        <v>197469.97442631883</v>
      </c>
      <c r="AD37" s="36">
        <f t="shared" si="100"/>
        <v>0.21677615519347579</v>
      </c>
      <c r="AE37" s="45">
        <f t="shared" si="101"/>
        <v>820.15735093913293</v>
      </c>
      <c r="AF37" s="46">
        <f t="shared" si="102"/>
        <v>118.16771229810242</v>
      </c>
      <c r="AG37" s="46">
        <f t="shared" si="103"/>
        <v>240.77084013232707</v>
      </c>
    </row>
    <row r="38" spans="1:33" x14ac:dyDescent="0.25">
      <c r="A38" s="29" t="s">
        <v>112</v>
      </c>
      <c r="B38" s="30">
        <f>SUM(B34:B37)</f>
        <v>557547.6060367343</v>
      </c>
      <c r="C38" s="30">
        <f t="shared" ref="C38:H38" si="110">SUM(C34:C37)</f>
        <v>1152203.4588179393</v>
      </c>
      <c r="D38" s="30">
        <f t="shared" si="110"/>
        <v>-837841.64251843863</v>
      </c>
      <c r="E38" s="30">
        <f t="shared" ref="E38" si="111">SUM(E34:E37)</f>
        <v>871909.42233623483</v>
      </c>
      <c r="F38" s="30">
        <f>SUM(F34:F37)</f>
        <v>478458.82277601893</v>
      </c>
      <c r="G38" s="30">
        <f t="shared" si="110"/>
        <v>1350368.2451122538</v>
      </c>
      <c r="H38" s="31">
        <f t="shared" si="110"/>
        <v>1</v>
      </c>
      <c r="I38" s="42">
        <f>SUM(I34:I37)</f>
        <v>5555.979031246814</v>
      </c>
      <c r="J38" s="44">
        <f>E38/I38</f>
        <v>156.93173380112094</v>
      </c>
      <c r="K38" s="44">
        <f t="shared" ref="K38" si="112">G38/I38</f>
        <v>243.04775765311311</v>
      </c>
      <c r="M38" s="30">
        <f>SUM(M34:M37)</f>
        <v>133785.26752991541</v>
      </c>
      <c r="N38" s="30">
        <f t="shared" ref="N38:S38" si="113">SUM(N34:N37)</f>
        <v>286110.32816200791</v>
      </c>
      <c r="O38" s="30">
        <f t="shared" si="113"/>
        <v>-20653.619037530985</v>
      </c>
      <c r="P38" s="30">
        <f t="shared" si="113"/>
        <v>399241.97665439232</v>
      </c>
      <c r="Q38" s="30">
        <f>SUM(Q34:Q37)</f>
        <v>40187.012689910007</v>
      </c>
      <c r="R38" s="30">
        <f t="shared" ref="R38" si="114">SUM(R34:R37)</f>
        <v>439428.98934430233</v>
      </c>
      <c r="S38" s="31">
        <f t="shared" si="113"/>
        <v>1</v>
      </c>
      <c r="T38" s="42">
        <f>SUM(T34:T37)</f>
        <v>1196.5533627678954</v>
      </c>
      <c r="U38" s="44">
        <f>P38/T38</f>
        <v>333.65998465029293</v>
      </c>
      <c r="V38" s="44">
        <f t="shared" si="97"/>
        <v>367.24562649492276</v>
      </c>
      <c r="X38" s="30">
        <f>SUM(X34:X37)</f>
        <v>423762.33840681886</v>
      </c>
      <c r="Y38" s="30">
        <f t="shared" ref="Y38:AD38" si="115">SUM(Y34:Y37)</f>
        <v>866093.4303559314</v>
      </c>
      <c r="Z38" s="30">
        <f t="shared" si="115"/>
        <v>-817188.02348090778</v>
      </c>
      <c r="AA38" s="30">
        <f t="shared" si="115"/>
        <v>472667.74528184248</v>
      </c>
      <c r="AB38" s="30">
        <f>SUM(AB34:AB37)</f>
        <v>438271.81008610886</v>
      </c>
      <c r="AC38" s="30">
        <f t="shared" ref="AC38" si="116">SUM(AC34:AC37)</f>
        <v>910939.55536795128</v>
      </c>
      <c r="AD38" s="31">
        <f t="shared" si="115"/>
        <v>1</v>
      </c>
      <c r="AE38" s="42">
        <f>SUM(AE34:AE37)</f>
        <v>4337.8132684789189</v>
      </c>
      <c r="AF38" s="44">
        <f>AA38/AE38</f>
        <v>108.96452106791271</v>
      </c>
      <c r="AG38" s="44">
        <f t="shared" si="103"/>
        <v>209.99971621355152</v>
      </c>
    </row>
    <row r="40" spans="1:33" x14ac:dyDescent="0.25">
      <c r="B40" s="37"/>
      <c r="C40" s="37"/>
      <c r="D40" s="37"/>
      <c r="E40" s="37"/>
      <c r="F40" s="37"/>
      <c r="G40" s="3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534A-0C7C-419F-ACC5-5BDB52C1048A}">
  <sheetPr>
    <tabColor theme="7" tint="0.79998168889431442"/>
  </sheetPr>
  <dimension ref="A1:AD40"/>
  <sheetViews>
    <sheetView zoomScaleNormal="100" workbookViewId="0"/>
  </sheetViews>
  <sheetFormatPr defaultRowHeight="15" x14ac:dyDescent="0.25"/>
  <cols>
    <col min="1" max="1" width="27.85546875" bestFit="1" customWidth="1"/>
    <col min="2" max="3" width="19.42578125" customWidth="1"/>
    <col min="4" max="4" width="22.140625" customWidth="1"/>
    <col min="5" max="5" width="14.85546875" customWidth="1"/>
    <col min="6" max="6" width="16" customWidth="1"/>
    <col min="7" max="7" width="15.5703125" customWidth="1"/>
    <col min="8" max="8" width="12.28515625" style="5" customWidth="1"/>
    <col min="9" max="9" width="12.42578125" customWidth="1"/>
    <col min="10" max="10" width="15.28515625" bestFit="1" customWidth="1"/>
    <col min="11" max="11" width="2.7109375" customWidth="1"/>
    <col min="12" max="12" width="16.42578125" customWidth="1"/>
    <col min="13" max="14" width="19.42578125" customWidth="1"/>
    <col min="15" max="17" width="14.85546875" customWidth="1"/>
    <col min="18" max="18" width="12.28515625" customWidth="1"/>
    <col min="20" max="20" width="15.42578125" customWidth="1"/>
    <col min="21" max="21" width="3.140625" customWidth="1"/>
    <col min="22" max="22" width="16.42578125" customWidth="1"/>
    <col min="23" max="24" width="19.42578125" customWidth="1"/>
    <col min="25" max="27" width="14.85546875" customWidth="1"/>
    <col min="28" max="28" width="12.28515625" customWidth="1"/>
    <col min="30" max="30" width="15.42578125" customWidth="1"/>
  </cols>
  <sheetData>
    <row r="1" spans="1:30" s="5" customFormat="1" ht="33.75" x14ac:dyDescent="0.5">
      <c r="A1" s="2" t="s">
        <v>186</v>
      </c>
      <c r="B1" s="3" t="s">
        <v>156</v>
      </c>
      <c r="C1" s="3"/>
      <c r="D1" s="4"/>
      <c r="E1" s="4"/>
      <c r="F1" s="4"/>
      <c r="G1" s="4"/>
      <c r="H1" s="4"/>
      <c r="I1" s="4"/>
      <c r="J1" s="4"/>
      <c r="K1" s="23"/>
    </row>
    <row r="2" spans="1:30" x14ac:dyDescent="0.25">
      <c r="A2" s="32"/>
    </row>
    <row r="3" spans="1:30" ht="18.75" x14ac:dyDescent="0.3">
      <c r="B3" s="39" t="s">
        <v>112</v>
      </c>
      <c r="C3" s="39"/>
      <c r="D3" s="39"/>
      <c r="E3" s="39"/>
      <c r="F3" s="39"/>
      <c r="G3" s="39"/>
      <c r="H3" s="39"/>
      <c r="I3" s="22"/>
      <c r="J3" s="38"/>
      <c r="L3" s="39" t="s">
        <v>118</v>
      </c>
      <c r="M3" s="39"/>
      <c r="N3" s="39"/>
      <c r="O3" s="39"/>
      <c r="P3" s="39"/>
      <c r="Q3" s="39"/>
      <c r="R3" s="39"/>
      <c r="S3" s="22"/>
      <c r="T3" s="38"/>
      <c r="V3" s="39" t="s">
        <v>116</v>
      </c>
      <c r="W3" s="39"/>
      <c r="X3" s="39"/>
      <c r="Y3" s="39"/>
      <c r="Z3" s="39"/>
      <c r="AA3" s="39"/>
      <c r="AB3" s="39"/>
      <c r="AC3" s="22"/>
      <c r="AD3" s="38"/>
    </row>
    <row r="4" spans="1:30" ht="30" x14ac:dyDescent="0.25">
      <c r="A4" s="25" t="s">
        <v>139</v>
      </c>
      <c r="B4" s="25" t="s">
        <v>124</v>
      </c>
      <c r="C4" s="25" t="s">
        <v>134</v>
      </c>
      <c r="D4" s="25" t="s">
        <v>125</v>
      </c>
      <c r="E4" s="25" t="s">
        <v>161</v>
      </c>
      <c r="F4" s="24" t="s">
        <v>135</v>
      </c>
      <c r="G4" s="24" t="s">
        <v>126</v>
      </c>
      <c r="H4" s="47" t="s">
        <v>140</v>
      </c>
      <c r="I4" s="47" t="s">
        <v>149</v>
      </c>
      <c r="J4" s="47" t="s">
        <v>150</v>
      </c>
      <c r="L4" s="25" t="s">
        <v>124</v>
      </c>
      <c r="M4" s="25" t="s">
        <v>134</v>
      </c>
      <c r="N4" s="25" t="s">
        <v>125</v>
      </c>
      <c r="O4" s="25" t="s">
        <v>161</v>
      </c>
      <c r="P4" s="24" t="s">
        <v>135</v>
      </c>
      <c r="Q4" s="24" t="s">
        <v>126</v>
      </c>
      <c r="R4" s="47" t="s">
        <v>140</v>
      </c>
      <c r="S4" s="47" t="s">
        <v>149</v>
      </c>
      <c r="T4" s="47" t="s">
        <v>150</v>
      </c>
      <c r="V4" s="25" t="s">
        <v>124</v>
      </c>
      <c r="W4" s="25" t="s">
        <v>134</v>
      </c>
      <c r="X4" s="25" t="s">
        <v>125</v>
      </c>
      <c r="Y4" s="25" t="s">
        <v>161</v>
      </c>
      <c r="Z4" s="24" t="s">
        <v>135</v>
      </c>
      <c r="AA4" s="24" t="s">
        <v>126</v>
      </c>
      <c r="AB4" s="47" t="s">
        <v>140</v>
      </c>
      <c r="AC4" s="47" t="s">
        <v>149</v>
      </c>
      <c r="AD4" s="47" t="s">
        <v>150</v>
      </c>
    </row>
    <row r="5" spans="1:30" x14ac:dyDescent="0.25">
      <c r="A5" s="26" t="s">
        <v>151</v>
      </c>
      <c r="B5" s="26" t="s">
        <v>157</v>
      </c>
      <c r="C5" s="26"/>
      <c r="D5" s="26"/>
      <c r="E5" s="32"/>
      <c r="F5" s="32"/>
      <c r="G5" s="32"/>
    </row>
    <row r="6" spans="1:30" x14ac:dyDescent="0.25">
      <c r="A6" s="5" t="s">
        <v>130</v>
      </c>
      <c r="B6" s="13">
        <v>90746.832249111016</v>
      </c>
      <c r="C6" s="13">
        <v>208684.05817898337</v>
      </c>
      <c r="D6" s="13">
        <v>-91933.654709999988</v>
      </c>
      <c r="E6" s="13">
        <f>SUM(B6:D6)</f>
        <v>207497.23571809439</v>
      </c>
      <c r="F6" s="13">
        <v>31039.084428860206</v>
      </c>
      <c r="G6" s="13">
        <f>E6+F6</f>
        <v>238536.32014695459</v>
      </c>
      <c r="H6" s="28">
        <f>G6/$G$10</f>
        <v>0.37165559722422281</v>
      </c>
      <c r="I6" s="28">
        <f>G6/$J$10</f>
        <v>3.117480197693329E-2</v>
      </c>
      <c r="L6" s="13">
        <v>14828.748222786951</v>
      </c>
      <c r="M6" s="13">
        <v>77362.254827850353</v>
      </c>
      <c r="N6" s="13">
        <v>-242.04839999999999</v>
      </c>
      <c r="O6" s="13">
        <f>SUM(L6:N6)</f>
        <v>91948.954650637301</v>
      </c>
      <c r="P6" s="13">
        <v>11210.731899999999</v>
      </c>
      <c r="Q6" s="13">
        <f>O6+P6</f>
        <v>103159.6865506373</v>
      </c>
      <c r="R6" s="28">
        <f>Q6/$G$10</f>
        <v>0.16072971567105906</v>
      </c>
      <c r="S6" s="28">
        <f>Q6/$J$10</f>
        <v>1.3482151473777085E-2</v>
      </c>
      <c r="V6" s="13">
        <v>75918.084026324083</v>
      </c>
      <c r="W6" s="13">
        <v>131321.80345113302</v>
      </c>
      <c r="X6" s="13">
        <v>-91691.606309999988</v>
      </c>
      <c r="Y6" s="13">
        <f>SUM(V6:X6)</f>
        <v>115548.28116745713</v>
      </c>
      <c r="Z6" s="13">
        <v>19828.352528860207</v>
      </c>
      <c r="AA6" s="13">
        <f>Y6+Z6</f>
        <v>135376.63369631732</v>
      </c>
      <c r="AB6" s="28">
        <f>AA6/$G$10</f>
        <v>0.2109258817089705</v>
      </c>
      <c r="AC6" s="28">
        <f>AA6/$J$10</f>
        <v>1.7692650516225414E-2</v>
      </c>
    </row>
    <row r="7" spans="1:30" x14ac:dyDescent="0.25">
      <c r="A7" s="5" t="s">
        <v>129</v>
      </c>
      <c r="B7" s="13">
        <v>98980.892938099336</v>
      </c>
      <c r="C7" s="13">
        <v>121218.25123808223</v>
      </c>
      <c r="D7" s="13">
        <v>-142041.00199600001</v>
      </c>
      <c r="E7" s="13">
        <f t="shared" ref="E7:E9" si="0">SUM(B7:D7)</f>
        <v>78158.142180181574</v>
      </c>
      <c r="F7" s="13">
        <v>103127.12950528902</v>
      </c>
      <c r="G7" s="13">
        <f t="shared" ref="G7:G9" si="1">E7+F7</f>
        <v>181285.27168547059</v>
      </c>
      <c r="H7" s="28">
        <f t="shared" ref="H7:H9" si="2">G7/$G$10</f>
        <v>0.28245462106026897</v>
      </c>
      <c r="I7" s="28">
        <f t="shared" ref="I7:I9" si="3">G7/$J$10</f>
        <v>2.3692544777446759E-2</v>
      </c>
      <c r="L7" s="13">
        <v>33665.438378587627</v>
      </c>
      <c r="M7" s="13">
        <v>44251.606441401724</v>
      </c>
      <c r="N7" s="13">
        <v>-1308.7401</v>
      </c>
      <c r="O7" s="13">
        <f t="shared" ref="O7:O9" si="4">SUM(L7:N7)</f>
        <v>76608.304719989363</v>
      </c>
      <c r="P7" s="13">
        <v>8688.8682000000008</v>
      </c>
      <c r="Q7" s="13">
        <f t="shared" ref="Q7:Q9" si="5">O7+P7</f>
        <v>85297.17291998936</v>
      </c>
      <c r="R7" s="28">
        <f t="shared" ref="R7:R9" si="6">Q7/$G$10</f>
        <v>0.13289872051177101</v>
      </c>
      <c r="S7" s="28">
        <f t="shared" ref="S7:S9" si="7">Q7/$J$10</f>
        <v>1.1147662852075125E-2</v>
      </c>
      <c r="V7" s="13">
        <v>65315.454559511716</v>
      </c>
      <c r="W7" s="13">
        <v>76966.644896680518</v>
      </c>
      <c r="X7" s="13">
        <v>-140732.26189600001</v>
      </c>
      <c r="Y7" s="13">
        <f t="shared" ref="Y7:Y9" si="8">SUM(V7:X7)</f>
        <v>1549.8375601922162</v>
      </c>
      <c r="Z7" s="13">
        <v>94438.261305289008</v>
      </c>
      <c r="AA7" s="13">
        <f t="shared" ref="AA7:AA9" si="9">Y7+Z7</f>
        <v>95988.098865481224</v>
      </c>
      <c r="AB7" s="28">
        <f t="shared" ref="AB7:AB9" si="10">AA7/$G$10</f>
        <v>0.14955590070430466</v>
      </c>
      <c r="AC7" s="28">
        <f t="shared" ref="AC7:AC9" si="11">AA7/$J$10</f>
        <v>1.2544881938440838E-2</v>
      </c>
    </row>
    <row r="8" spans="1:30" x14ac:dyDescent="0.25">
      <c r="A8" s="5" t="s">
        <v>132</v>
      </c>
      <c r="B8" s="13">
        <v>55266.003073446816</v>
      </c>
      <c r="C8" s="13">
        <v>47063.176194481246</v>
      </c>
      <c r="D8" s="13">
        <v>-74503.974260000003</v>
      </c>
      <c r="E8" s="13">
        <f t="shared" si="0"/>
        <v>27825.20500792806</v>
      </c>
      <c r="F8" s="13">
        <v>37278.403928527681</v>
      </c>
      <c r="G8" s="13">
        <f t="shared" si="1"/>
        <v>65103.608936455741</v>
      </c>
      <c r="H8" s="28">
        <f t="shared" si="2"/>
        <v>0.10143579244378488</v>
      </c>
      <c r="I8" s="28">
        <f t="shared" si="3"/>
        <v>8.5085244684220233E-3</v>
      </c>
      <c r="L8" s="13">
        <v>16823.258289882895</v>
      </c>
      <c r="M8" s="13">
        <v>7583.2655990290914</v>
      </c>
      <c r="N8" s="13">
        <v>-460.50990000000002</v>
      </c>
      <c r="O8" s="13">
        <f t="shared" si="4"/>
        <v>23946.013988911986</v>
      </c>
      <c r="P8" s="13">
        <v>824.91189999999995</v>
      </c>
      <c r="Q8" s="13">
        <f t="shared" si="5"/>
        <v>24770.925888911985</v>
      </c>
      <c r="R8" s="28">
        <f t="shared" si="6"/>
        <v>3.8594765146745237E-2</v>
      </c>
      <c r="S8" s="28">
        <f t="shared" si="7"/>
        <v>3.2373632195565687E-3</v>
      </c>
      <c r="V8" s="13">
        <v>38442.744883563922</v>
      </c>
      <c r="W8" s="13">
        <v>39479.910595452158</v>
      </c>
      <c r="X8" s="13">
        <v>-74043.464359999998</v>
      </c>
      <c r="Y8" s="13">
        <f t="shared" si="8"/>
        <v>3879.1911190160754</v>
      </c>
      <c r="Z8" s="13">
        <v>36453.492028527682</v>
      </c>
      <c r="AA8" s="13">
        <f t="shared" si="9"/>
        <v>40332.683147543758</v>
      </c>
      <c r="AB8" s="28">
        <f t="shared" si="10"/>
        <v>6.2841027452846365E-2</v>
      </c>
      <c r="AC8" s="28">
        <f t="shared" si="11"/>
        <v>5.2711612619346596E-3</v>
      </c>
    </row>
    <row r="9" spans="1:30" x14ac:dyDescent="0.25">
      <c r="A9" s="5" t="s">
        <v>131</v>
      </c>
      <c r="B9" s="13">
        <v>91406.703393766482</v>
      </c>
      <c r="C9" s="13">
        <v>96780.712991221764</v>
      </c>
      <c r="D9" s="13">
        <v>-66012.201044000001</v>
      </c>
      <c r="E9" s="13">
        <f t="shared" si="0"/>
        <v>122175.21534098823</v>
      </c>
      <c r="F9" s="13">
        <v>34720.457646657916</v>
      </c>
      <c r="G9" s="13">
        <f t="shared" si="1"/>
        <v>156895.67298764613</v>
      </c>
      <c r="H9" s="28">
        <f t="shared" si="2"/>
        <v>0.24445398927172327</v>
      </c>
      <c r="I9" s="28">
        <f t="shared" si="3"/>
        <v>2.0505017992288314E-2</v>
      </c>
      <c r="L9" s="13">
        <v>20103.544960910418</v>
      </c>
      <c r="M9" s="13">
        <v>42030.745267238592</v>
      </c>
      <c r="N9" s="13">
        <v>-697.00920000000019</v>
      </c>
      <c r="O9" s="13">
        <f t="shared" si="4"/>
        <v>61437.281028149009</v>
      </c>
      <c r="P9" s="13">
        <v>6545.3981000000003</v>
      </c>
      <c r="Q9" s="13">
        <f t="shared" si="5"/>
        <v>67982.679128149015</v>
      </c>
      <c r="R9" s="28">
        <f t="shared" si="6"/>
        <v>0.10592157704415524</v>
      </c>
      <c r="S9" s="28">
        <f t="shared" si="7"/>
        <v>8.8847960695284459E-3</v>
      </c>
      <c r="V9" s="13">
        <v>71303.158432856086</v>
      </c>
      <c r="W9" s="13">
        <v>54749.967723983173</v>
      </c>
      <c r="X9" s="13">
        <v>-65315.191844000001</v>
      </c>
      <c r="Y9" s="13">
        <f t="shared" si="8"/>
        <v>60737.93431283925</v>
      </c>
      <c r="Z9" s="13">
        <v>28175.059546657918</v>
      </c>
      <c r="AA9" s="13">
        <f t="shared" si="9"/>
        <v>88912.993859497161</v>
      </c>
      <c r="AB9" s="28">
        <f t="shared" si="10"/>
        <v>0.1385324122275681</v>
      </c>
      <c r="AC9" s="28">
        <f t="shared" si="11"/>
        <v>1.1620221922759874E-2</v>
      </c>
    </row>
    <row r="10" spans="1:30" s="1" customFormat="1" x14ac:dyDescent="0.25">
      <c r="A10" s="29" t="s">
        <v>112</v>
      </c>
      <c r="B10" s="30">
        <f>SUM(B6:B9)</f>
        <v>336400.43165442365</v>
      </c>
      <c r="C10" s="30">
        <f t="shared" ref="C10:D10" si="12">SUM(C6:C9)</f>
        <v>473746.19860276859</v>
      </c>
      <c r="D10" s="30">
        <f t="shared" si="12"/>
        <v>-374490.83200999995</v>
      </c>
      <c r="E10" s="30">
        <f t="shared" ref="E10:I10" si="13">SUM(E6:E9)</f>
        <v>435655.79824719229</v>
      </c>
      <c r="F10" s="30">
        <f t="shared" si="13"/>
        <v>206165.07550933483</v>
      </c>
      <c r="G10" s="30">
        <f t="shared" si="13"/>
        <v>641820.87375652709</v>
      </c>
      <c r="H10" s="31">
        <f t="shared" si="13"/>
        <v>0.99999999999999989</v>
      </c>
      <c r="I10" s="40">
        <f t="shared" si="13"/>
        <v>8.3880889215090376E-2</v>
      </c>
      <c r="J10" s="30">
        <v>7651574.5095494511</v>
      </c>
      <c r="L10" s="30">
        <f>SUM(L6:L9)</f>
        <v>85420.989852167899</v>
      </c>
      <c r="M10" s="30">
        <f t="shared" ref="M10" si="14">SUM(M6:M9)</f>
        <v>171227.87213551978</v>
      </c>
      <c r="N10" s="30">
        <f t="shared" ref="N10:S10" si="15">SUM(N6:N9)</f>
        <v>-2708.3076000000001</v>
      </c>
      <c r="O10" s="30">
        <f t="shared" si="15"/>
        <v>253940.55438768765</v>
      </c>
      <c r="P10" s="30">
        <f t="shared" si="15"/>
        <v>27269.910100000001</v>
      </c>
      <c r="Q10" s="30">
        <f t="shared" si="15"/>
        <v>281210.46448768768</v>
      </c>
      <c r="R10" s="31">
        <f t="shared" si="15"/>
        <v>0.43814477837373056</v>
      </c>
      <c r="S10" s="40">
        <f t="shared" si="15"/>
        <v>3.6751973614937219E-2</v>
      </c>
      <c r="T10" s="30">
        <v>7651574.5095494511</v>
      </c>
      <c r="V10" s="30">
        <f>SUM(V6:V9)</f>
        <v>250979.44190225581</v>
      </c>
      <c r="W10" s="30">
        <f t="shared" ref="W10" si="16">SUM(W6:W9)</f>
        <v>302518.32666724885</v>
      </c>
      <c r="X10" s="30">
        <f t="shared" ref="X10" si="17">SUM(X6:X9)</f>
        <v>-371782.52441000001</v>
      </c>
      <c r="Y10" s="30">
        <f t="shared" ref="Y10" si="18">SUM(Y6:Y9)</f>
        <v>181715.24415950465</v>
      </c>
      <c r="Z10" s="30">
        <f t="shared" ref="Z10" si="19">SUM(Z6:Z9)</f>
        <v>178895.16540933482</v>
      </c>
      <c r="AA10" s="30">
        <f t="shared" ref="AA10" si="20">SUM(AA6:AA9)</f>
        <v>360610.40956883947</v>
      </c>
      <c r="AB10" s="31">
        <f t="shared" ref="AB10" si="21">SUM(AB6:AB9)</f>
        <v>0.56185522209368965</v>
      </c>
      <c r="AC10" s="40">
        <f t="shared" ref="AC10" si="22">SUM(AC6:AC9)</f>
        <v>4.7128915639360787E-2</v>
      </c>
      <c r="AD10" s="30">
        <v>7651574.5095494511</v>
      </c>
    </row>
    <row r="11" spans="1:30" x14ac:dyDescent="0.25">
      <c r="I11" s="28"/>
      <c r="R11" s="5"/>
      <c r="S11" s="28"/>
      <c r="AB11" s="5"/>
      <c r="AC11" s="28"/>
    </row>
    <row r="12" spans="1:30" x14ac:dyDescent="0.25">
      <c r="A12" s="26" t="s">
        <v>152</v>
      </c>
      <c r="B12" s="26" t="s">
        <v>158</v>
      </c>
      <c r="C12" s="26"/>
      <c r="D12" s="26"/>
      <c r="E12" s="32"/>
      <c r="F12" s="32"/>
      <c r="G12" s="32"/>
      <c r="O12" s="32"/>
      <c r="P12" s="32"/>
      <c r="Q12" s="32"/>
      <c r="R12" s="5"/>
      <c r="Y12" s="32"/>
      <c r="Z12" s="32"/>
      <c r="AA12" s="32"/>
      <c r="AB12" s="5"/>
    </row>
    <row r="13" spans="1:30" x14ac:dyDescent="0.25">
      <c r="A13" s="5" t="s">
        <v>130</v>
      </c>
      <c r="B13" s="13">
        <v>59925.589601151929</v>
      </c>
      <c r="C13" s="13">
        <v>161500.17705</v>
      </c>
      <c r="D13" s="13">
        <v>-70485.31104037023</v>
      </c>
      <c r="E13" s="13">
        <f>SUM(B13:D13)</f>
        <v>150940.4556107817</v>
      </c>
      <c r="F13" s="13">
        <v>15324.77745304</v>
      </c>
      <c r="G13" s="13">
        <f>E13+F13</f>
        <v>166265.23306382171</v>
      </c>
      <c r="H13" s="28">
        <f>G13/$G$17</f>
        <v>0.45502525755407353</v>
      </c>
      <c r="I13" s="28">
        <f>G13/$J$17</f>
        <v>4.2905765663587371E-2</v>
      </c>
      <c r="L13" s="13">
        <v>2555.4184053096938</v>
      </c>
      <c r="M13" s="13">
        <v>13719.383919999998</v>
      </c>
      <c r="N13" s="13">
        <v>0</v>
      </c>
      <c r="O13" s="13">
        <f>SUM(L13:N13)</f>
        <v>16274.802325309693</v>
      </c>
      <c r="P13" s="13">
        <v>185.84399999999999</v>
      </c>
      <c r="Q13" s="13">
        <f>O13+P13</f>
        <v>16460.646325309692</v>
      </c>
      <c r="R13" s="28">
        <f>Q13/$G$17</f>
        <v>4.5048563043877492E-2</v>
      </c>
      <c r="S13" s="28">
        <f>Q13/$J$17</f>
        <v>4.2477709915086596E-3</v>
      </c>
      <c r="V13" s="13">
        <v>57370.171095842234</v>
      </c>
      <c r="W13" s="13">
        <v>147780.99312999999</v>
      </c>
      <c r="X13" s="13">
        <v>-70485.31104037023</v>
      </c>
      <c r="Y13" s="13">
        <f>SUM(V13:X13)</f>
        <v>134665.85318547199</v>
      </c>
      <c r="Z13" s="13">
        <v>15138.933453039999</v>
      </c>
      <c r="AA13" s="13">
        <f>Y13+Z13</f>
        <v>149804.78663851199</v>
      </c>
      <c r="AB13" s="28">
        <f>AA13/$G$17</f>
        <v>0.40997724158517551</v>
      </c>
      <c r="AC13" s="28">
        <f>AA13/$J$17</f>
        <v>3.8658046257502778E-2</v>
      </c>
    </row>
    <row r="14" spans="1:30" x14ac:dyDescent="0.25">
      <c r="A14" s="5" t="s">
        <v>129</v>
      </c>
      <c r="B14" s="13">
        <v>37755.057747754101</v>
      </c>
      <c r="C14" s="13">
        <v>84562.446028000006</v>
      </c>
      <c r="D14" s="13">
        <v>-108441.61722776557</v>
      </c>
      <c r="E14" s="13">
        <f t="shared" ref="E14:E16" si="23">SUM(B14:D14)</f>
        <v>13875.886547988528</v>
      </c>
      <c r="F14" s="13">
        <v>76819.442179040008</v>
      </c>
      <c r="G14" s="13">
        <f t="shared" ref="G14:G16" si="24">E14+F14</f>
        <v>90695.328727028536</v>
      </c>
      <c r="H14" s="28">
        <f t="shared" ref="H14:H16" si="25">G14/$G$17</f>
        <v>0.24820983047686432</v>
      </c>
      <c r="I14" s="28">
        <f t="shared" ref="I14:I16" si="26">G14/$J$17</f>
        <v>2.3404487212610445E-2</v>
      </c>
      <c r="L14" s="13">
        <v>3849.2519095060079</v>
      </c>
      <c r="M14" s="13">
        <v>5772.3713899999993</v>
      </c>
      <c r="N14" s="13">
        <v>0</v>
      </c>
      <c r="O14" s="13">
        <f t="shared" ref="O14:O16" si="27">SUM(L14:N14)</f>
        <v>9621.6232995060072</v>
      </c>
      <c r="P14" s="13">
        <v>0</v>
      </c>
      <c r="Q14" s="13">
        <f t="shared" ref="Q14:Q16" si="28">O14+P14</f>
        <v>9621.6232995060072</v>
      </c>
      <c r="R14" s="28">
        <f t="shared" ref="R14:R16" si="29">Q14/$G$17</f>
        <v>2.6331912807444523E-2</v>
      </c>
      <c r="S14" s="28">
        <f t="shared" ref="S14:S16" si="30">Q14/$J$17</f>
        <v>2.4829190503913284E-3</v>
      </c>
      <c r="V14" s="13">
        <v>33905.805938248101</v>
      </c>
      <c r="W14" s="13">
        <v>78790.075138</v>
      </c>
      <c r="X14" s="13">
        <v>-108441.61722776557</v>
      </c>
      <c r="Y14" s="13">
        <f t="shared" ref="Y14:Y16" si="31">SUM(V14:X14)</f>
        <v>4254.2638484825293</v>
      </c>
      <c r="Z14" s="13">
        <v>76819.442179040008</v>
      </c>
      <c r="AA14" s="13">
        <f t="shared" ref="AA14:AA16" si="32">Y14+Z14</f>
        <v>81073.706027522538</v>
      </c>
      <c r="AB14" s="28">
        <f t="shared" ref="AB14:AB16" si="33">AA14/$G$17</f>
        <v>0.22187791931146578</v>
      </c>
      <c r="AC14" s="28">
        <f t="shared" ref="AC14:AC16" si="34">AA14/$J$17</f>
        <v>2.0921568317052809E-2</v>
      </c>
    </row>
    <row r="15" spans="1:30" x14ac:dyDescent="0.25">
      <c r="A15" s="5" t="s">
        <v>132</v>
      </c>
      <c r="B15" s="13">
        <v>21255.558388781174</v>
      </c>
      <c r="C15" s="13">
        <v>43193.730520000005</v>
      </c>
      <c r="D15" s="13">
        <v>-67932.829211673612</v>
      </c>
      <c r="E15" s="13">
        <f t="shared" si="23"/>
        <v>-3483.5403028924338</v>
      </c>
      <c r="F15" s="13">
        <v>40620.213462600004</v>
      </c>
      <c r="G15" s="13">
        <f t="shared" si="24"/>
        <v>37136.67315970757</v>
      </c>
      <c r="H15" s="28">
        <f t="shared" si="25"/>
        <v>0.10163354032475906</v>
      </c>
      <c r="I15" s="28">
        <f t="shared" si="26"/>
        <v>9.5833468413930069E-3</v>
      </c>
      <c r="L15" s="13">
        <v>3039.9779471804541</v>
      </c>
      <c r="M15" s="13">
        <v>649.58300000000008</v>
      </c>
      <c r="N15" s="13">
        <v>0</v>
      </c>
      <c r="O15" s="13">
        <f t="shared" si="27"/>
        <v>3689.5609471804541</v>
      </c>
      <c r="P15" s="13">
        <v>0</v>
      </c>
      <c r="Q15" s="13">
        <f t="shared" si="28"/>
        <v>3689.5609471804541</v>
      </c>
      <c r="R15" s="28">
        <f t="shared" si="29"/>
        <v>1.0097381089934812E-2</v>
      </c>
      <c r="S15" s="28">
        <f t="shared" si="30"/>
        <v>9.5211388745645043E-4</v>
      </c>
      <c r="V15" s="13">
        <v>18215.580441600723</v>
      </c>
      <c r="W15" s="13">
        <v>42544.147420000001</v>
      </c>
      <c r="X15" s="13">
        <v>-67932.829211673612</v>
      </c>
      <c r="Y15" s="13">
        <f t="shared" si="31"/>
        <v>-7173.1013500728877</v>
      </c>
      <c r="Z15" s="13">
        <v>40620.213462600004</v>
      </c>
      <c r="AA15" s="13">
        <f t="shared" si="32"/>
        <v>33447.112112527117</v>
      </c>
      <c r="AB15" s="28">
        <f t="shared" si="33"/>
        <v>9.1536158961149916E-2</v>
      </c>
      <c r="AC15" s="28">
        <f t="shared" si="34"/>
        <v>8.631232928130941E-3</v>
      </c>
    </row>
    <row r="16" spans="1:30" x14ac:dyDescent="0.25">
      <c r="A16" s="5" t="s">
        <v>131</v>
      </c>
      <c r="B16" s="13">
        <v>23510.913403691109</v>
      </c>
      <c r="C16" s="13">
        <v>79443.819459999999</v>
      </c>
      <c r="D16" s="13">
        <v>-73609.120126223381</v>
      </c>
      <c r="E16" s="13">
        <f t="shared" si="23"/>
        <v>29345.612737467731</v>
      </c>
      <c r="F16" s="13">
        <v>41954.96332043998</v>
      </c>
      <c r="G16" s="13">
        <f t="shared" si="24"/>
        <v>71300.576057907718</v>
      </c>
      <c r="H16" s="28">
        <f t="shared" si="25"/>
        <v>0.19513137164430311</v>
      </c>
      <c r="I16" s="28">
        <f t="shared" si="26"/>
        <v>1.8399552038910541E-2</v>
      </c>
      <c r="L16" s="13">
        <v>1394.9553619958315</v>
      </c>
      <c r="M16" s="13">
        <v>6554.9321487999987</v>
      </c>
      <c r="N16" s="13">
        <v>0</v>
      </c>
      <c r="O16" s="13">
        <f t="shared" si="27"/>
        <v>7949.8875107958302</v>
      </c>
      <c r="P16" s="13">
        <v>0</v>
      </c>
      <c r="Q16" s="13">
        <f t="shared" si="28"/>
        <v>7949.8875107958302</v>
      </c>
      <c r="R16" s="28">
        <f t="shared" si="29"/>
        <v>2.1756801139160759E-2</v>
      </c>
      <c r="S16" s="28">
        <f t="shared" si="30"/>
        <v>2.051517351550907E-3</v>
      </c>
      <c r="V16" s="13">
        <v>22115.958041695278</v>
      </c>
      <c r="W16" s="13">
        <v>72888.987311200006</v>
      </c>
      <c r="X16" s="13">
        <v>-73609.120126223381</v>
      </c>
      <c r="Y16" s="13">
        <f t="shared" si="31"/>
        <v>21395.825226671906</v>
      </c>
      <c r="Z16" s="13">
        <v>41954.96332043998</v>
      </c>
      <c r="AA16" s="13">
        <f t="shared" si="32"/>
        <v>63350.788547111886</v>
      </c>
      <c r="AB16" s="28">
        <f t="shared" si="33"/>
        <v>0.1733748441794693</v>
      </c>
      <c r="AC16" s="28">
        <f t="shared" si="34"/>
        <v>1.6348060492974478E-2</v>
      </c>
    </row>
    <row r="17" spans="1:30" x14ac:dyDescent="0.25">
      <c r="A17" s="29" t="s">
        <v>112</v>
      </c>
      <c r="B17" s="30">
        <f>SUM(B13:B16)</f>
        <v>142447.11914137832</v>
      </c>
      <c r="C17" s="30">
        <f t="shared" ref="C17:E17" si="35">SUM(C13:C16)</f>
        <v>368700.17305800004</v>
      </c>
      <c r="D17" s="30">
        <f t="shared" si="35"/>
        <v>-320468.87760603282</v>
      </c>
      <c r="E17" s="30">
        <f t="shared" si="35"/>
        <v>190678.41459334554</v>
      </c>
      <c r="F17" s="30">
        <f t="shared" ref="F17:I17" si="36">SUM(F13:F16)</f>
        <v>174719.39641511999</v>
      </c>
      <c r="G17" s="30">
        <f t="shared" si="36"/>
        <v>365397.81100846553</v>
      </c>
      <c r="H17" s="31">
        <f t="shared" ref="H17" si="37">SUM(H13:H16)</f>
        <v>1</v>
      </c>
      <c r="I17" s="40">
        <f t="shared" si="36"/>
        <v>9.4293151756501367E-2</v>
      </c>
      <c r="J17" s="30">
        <v>3875125.6501856395</v>
      </c>
      <c r="L17" s="30">
        <f>SUM(L13:L16)</f>
        <v>10839.603623991987</v>
      </c>
      <c r="M17" s="30">
        <f t="shared" ref="M17" si="38">SUM(M13:M16)</f>
        <v>26696.270458799994</v>
      </c>
      <c r="N17" s="30">
        <f t="shared" ref="N17" si="39">SUM(N13:N16)</f>
        <v>0</v>
      </c>
      <c r="O17" s="30">
        <f t="shared" ref="O17:S17" si="40">SUM(O13:O16)</f>
        <v>37535.874082791983</v>
      </c>
      <c r="P17" s="30">
        <f t="shared" si="40"/>
        <v>185.84399999999999</v>
      </c>
      <c r="Q17" s="30">
        <f t="shared" si="40"/>
        <v>37721.71808279198</v>
      </c>
      <c r="R17" s="31">
        <f t="shared" si="40"/>
        <v>0.10323465808041758</v>
      </c>
      <c r="S17" s="40">
        <f t="shared" si="40"/>
        <v>9.7343212809073449E-3</v>
      </c>
      <c r="T17" s="30">
        <v>3875125.6501856395</v>
      </c>
      <c r="V17" s="30">
        <f>SUM(V13:V16)</f>
        <v>131607.51551738632</v>
      </c>
      <c r="W17" s="30">
        <f t="shared" ref="W17" si="41">SUM(W13:W16)</f>
        <v>342004.20299919997</v>
      </c>
      <c r="X17" s="30">
        <f t="shared" ref="X17" si="42">SUM(X13:X16)</f>
        <v>-320468.87760603282</v>
      </c>
      <c r="Y17" s="30">
        <f t="shared" ref="Y17" si="43">SUM(Y13:Y16)</f>
        <v>153142.84091055355</v>
      </c>
      <c r="Z17" s="30">
        <f t="shared" ref="Z17" si="44">SUM(Z13:Z16)</f>
        <v>174533.55241511998</v>
      </c>
      <c r="AA17" s="30">
        <f t="shared" ref="AA17" si="45">SUM(AA13:AA16)</f>
        <v>327676.39332567353</v>
      </c>
      <c r="AB17" s="31">
        <f t="shared" ref="AB17" si="46">SUM(AB13:AB16)</f>
        <v>0.89676616403726062</v>
      </c>
      <c r="AC17" s="40">
        <f t="shared" ref="AC17" si="47">SUM(AC13:AC16)</f>
        <v>8.4558907995661001E-2</v>
      </c>
      <c r="AD17" s="30">
        <v>3875125.6501856395</v>
      </c>
    </row>
    <row r="18" spans="1:30" x14ac:dyDescent="0.25">
      <c r="R18" s="5"/>
      <c r="AB18" s="5"/>
    </row>
    <row r="19" spans="1:30" x14ac:dyDescent="0.25">
      <c r="A19" s="26" t="s">
        <v>153</v>
      </c>
      <c r="B19" s="26" t="s">
        <v>159</v>
      </c>
      <c r="C19" s="26"/>
      <c r="D19" s="26"/>
      <c r="E19" s="32"/>
      <c r="F19" s="32"/>
      <c r="G19" s="32"/>
      <c r="O19" s="32"/>
      <c r="P19" s="32"/>
      <c r="Q19" s="32"/>
      <c r="R19" s="5"/>
      <c r="Y19" s="32"/>
      <c r="Z19" s="32"/>
      <c r="AA19" s="32"/>
      <c r="AB19" s="5"/>
    </row>
    <row r="20" spans="1:30" x14ac:dyDescent="0.25">
      <c r="A20" s="5" t="s">
        <v>130</v>
      </c>
      <c r="B20" s="13">
        <v>10972.969921453414</v>
      </c>
      <c r="C20" s="13">
        <v>68799.422668114916</v>
      </c>
      <c r="D20" s="13">
        <v>-10887.795676997208</v>
      </c>
      <c r="E20" s="13">
        <f>SUM(B20:D20)</f>
        <v>68884.596912571127</v>
      </c>
      <c r="F20" s="13">
        <v>8889.347706883982</v>
      </c>
      <c r="G20" s="13">
        <f>E20+F20</f>
        <v>77773.944619455113</v>
      </c>
      <c r="H20" s="28">
        <f>G20/$G$24</f>
        <v>0.37541394465554045</v>
      </c>
      <c r="I20" s="28">
        <f>G20/$J$24</f>
        <v>3.221280445083801E-2</v>
      </c>
      <c r="L20" s="13">
        <v>2624.1233629534127</v>
      </c>
      <c r="M20" s="13">
        <v>13881.124607053382</v>
      </c>
      <c r="N20" s="13">
        <v>-437.50881897485124</v>
      </c>
      <c r="O20" s="13">
        <f>SUM(L20:N20)</f>
        <v>16067.739151031941</v>
      </c>
      <c r="P20" s="13">
        <v>2444.2836099600008</v>
      </c>
      <c r="Q20" s="13">
        <f>O20+P20</f>
        <v>18512.022760991942</v>
      </c>
      <c r="R20" s="28">
        <f>Q20/$G$24</f>
        <v>8.9357322973157738E-2</v>
      </c>
      <c r="S20" s="28">
        <f>Q20/$J$24</f>
        <v>7.6674029086101613E-3</v>
      </c>
      <c r="V20" s="13">
        <v>8348.8466585000006</v>
      </c>
      <c r="W20" s="13">
        <v>54918.297761061534</v>
      </c>
      <c r="X20" s="13">
        <v>-10450.286858022357</v>
      </c>
      <c r="Y20" s="13">
        <f>SUM(V20:X20)</f>
        <v>52816.857561539175</v>
      </c>
      <c r="Z20" s="13">
        <v>6445.0640969239821</v>
      </c>
      <c r="AA20" s="13">
        <f>Y20+Z20</f>
        <v>59261.921658463158</v>
      </c>
      <c r="AB20" s="28">
        <f>AA20/$G$24</f>
        <v>0.2860566207169849</v>
      </c>
      <c r="AC20" s="28">
        <f>AA20/$J$24</f>
        <v>2.4545401459390836E-2</v>
      </c>
    </row>
    <row r="21" spans="1:30" x14ac:dyDescent="0.25">
      <c r="A21" s="5" t="s">
        <v>129</v>
      </c>
      <c r="B21" s="13">
        <v>5987.4209733804901</v>
      </c>
      <c r="C21" s="13">
        <v>38250.183394262625</v>
      </c>
      <c r="D21" s="13">
        <v>-22828.051608779129</v>
      </c>
      <c r="E21" s="13">
        <f t="shared" ref="E21:E23" si="48">SUM(B21:D21)</f>
        <v>21409.552758863985</v>
      </c>
      <c r="F21" s="13">
        <v>16856.696233980583</v>
      </c>
      <c r="G21" s="13">
        <f t="shared" ref="G21:G23" si="49">E21+F21</f>
        <v>38266.248992844572</v>
      </c>
      <c r="H21" s="28">
        <f t="shared" ref="H21:H23" si="50">G21/$G$24</f>
        <v>0.18471074794863002</v>
      </c>
      <c r="I21" s="28">
        <f t="shared" ref="I21:I23" si="51">G21/$J$24</f>
        <v>1.5849307912887179E-2</v>
      </c>
      <c r="L21" s="13">
        <v>1692.5020560507389</v>
      </c>
      <c r="M21" s="13">
        <v>10196.891493159523</v>
      </c>
      <c r="N21" s="13">
        <v>-1091.2294386913823</v>
      </c>
      <c r="O21" s="13">
        <f t="shared" ref="O21:O23" si="52">SUM(L21:N21)</f>
        <v>10798.164110518879</v>
      </c>
      <c r="P21" s="13">
        <v>1951.3600442800014</v>
      </c>
      <c r="Q21" s="13">
        <f t="shared" ref="Q21:Q23" si="53">O21+P21</f>
        <v>12749.524154798881</v>
      </c>
      <c r="R21" s="28">
        <f t="shared" ref="R21:R23" si="54">Q21/$G$24</f>
        <v>6.1541807849062602E-2</v>
      </c>
      <c r="S21" s="28">
        <f t="shared" ref="S21:S23" si="55">Q21/$J$24</f>
        <v>5.2806621864083282E-3</v>
      </c>
      <c r="V21" s="13">
        <v>4294.9189173297518</v>
      </c>
      <c r="W21" s="13">
        <v>28053.291801103107</v>
      </c>
      <c r="X21" s="13">
        <v>-21736.822170087748</v>
      </c>
      <c r="Y21" s="13">
        <f t="shared" ref="Y21:Y23" si="56">SUM(V21:X21)</f>
        <v>10611.388548345112</v>
      </c>
      <c r="Z21" s="13">
        <v>14905.336189700582</v>
      </c>
      <c r="AA21" s="13">
        <f t="shared" ref="AA21:AA23" si="57">Y21+Z21</f>
        <v>25516.724738045694</v>
      </c>
      <c r="AB21" s="28">
        <f t="shared" ref="AB21:AB23" si="58">AA21/$G$24</f>
        <v>0.12316893961686855</v>
      </c>
      <c r="AC21" s="28">
        <f t="shared" ref="AC21:AC23" si="59">AA21/$J$24</f>
        <v>1.0568645685060347E-2</v>
      </c>
    </row>
    <row r="22" spans="1:30" x14ac:dyDescent="0.25">
      <c r="A22" s="5" t="s">
        <v>132</v>
      </c>
      <c r="B22" s="13">
        <v>4357.8582033601469</v>
      </c>
      <c r="C22" s="13">
        <v>27351.123527925025</v>
      </c>
      <c r="D22" s="13">
        <v>-19222.857481085601</v>
      </c>
      <c r="E22" s="13">
        <f t="shared" si="48"/>
        <v>12486.124250199573</v>
      </c>
      <c r="F22" s="13">
        <v>11284.986637177828</v>
      </c>
      <c r="G22" s="13">
        <f t="shared" si="49"/>
        <v>23771.110887377399</v>
      </c>
      <c r="H22" s="28">
        <f t="shared" si="50"/>
        <v>0.11474288144621481</v>
      </c>
      <c r="I22" s="28">
        <f t="shared" si="51"/>
        <v>9.8456385405289899E-3</v>
      </c>
      <c r="L22" s="13">
        <v>2352.0927817858537</v>
      </c>
      <c r="M22" s="13">
        <v>5165.5712338078292</v>
      </c>
      <c r="N22" s="13">
        <v>-390.19301945600472</v>
      </c>
      <c r="O22" s="13">
        <f t="shared" si="52"/>
        <v>7127.4709961376784</v>
      </c>
      <c r="P22" s="13">
        <v>204.99776082000005</v>
      </c>
      <c r="Q22" s="13">
        <f t="shared" si="53"/>
        <v>7332.4687569576781</v>
      </c>
      <c r="R22" s="28">
        <f t="shared" si="54"/>
        <v>3.5393743156296072E-2</v>
      </c>
      <c r="S22" s="28">
        <f t="shared" si="55"/>
        <v>3.0369988736648414E-3</v>
      </c>
      <c r="V22" s="13">
        <v>2005.765321574293</v>
      </c>
      <c r="W22" s="13">
        <v>22185.551894117198</v>
      </c>
      <c r="X22" s="13">
        <v>-18832.664461629596</v>
      </c>
      <c r="Y22" s="13">
        <f t="shared" si="56"/>
        <v>5358.6527540618954</v>
      </c>
      <c r="Z22" s="13">
        <v>11079.988876357829</v>
      </c>
      <c r="AA22" s="13">
        <f t="shared" si="57"/>
        <v>16438.641630419726</v>
      </c>
      <c r="AB22" s="28">
        <f t="shared" si="58"/>
        <v>7.9349135876424448E-2</v>
      </c>
      <c r="AC22" s="28">
        <f t="shared" si="59"/>
        <v>6.8086394597716305E-3</v>
      </c>
    </row>
    <row r="23" spans="1:30" x14ac:dyDescent="0.25">
      <c r="A23" s="5" t="s">
        <v>131</v>
      </c>
      <c r="B23" s="13">
        <v>12053.203480338248</v>
      </c>
      <c r="C23" s="13">
        <v>50225.145416868138</v>
      </c>
      <c r="D23" s="13">
        <v>-28202.970005544059</v>
      </c>
      <c r="E23" s="13">
        <f t="shared" si="48"/>
        <v>34075.378891662331</v>
      </c>
      <c r="F23" s="13">
        <v>33281.81880912168</v>
      </c>
      <c r="G23" s="13">
        <f t="shared" si="49"/>
        <v>67357.197700784018</v>
      </c>
      <c r="H23" s="28">
        <f t="shared" si="50"/>
        <v>0.32513242594961472</v>
      </c>
      <c r="I23" s="28">
        <f t="shared" si="51"/>
        <v>2.7898343699915996E-2</v>
      </c>
      <c r="L23" s="13">
        <v>7931.4766529655226</v>
      </c>
      <c r="M23" s="13">
        <v>21550.796083667414</v>
      </c>
      <c r="N23" s="13">
        <v>-1529.2180304087469</v>
      </c>
      <c r="O23" s="13">
        <f t="shared" si="52"/>
        <v>27953.054706224189</v>
      </c>
      <c r="P23" s="13">
        <v>8079.8491748500001</v>
      </c>
      <c r="Q23" s="13">
        <f t="shared" si="53"/>
        <v>36032.903881074191</v>
      </c>
      <c r="R23" s="28">
        <f t="shared" si="54"/>
        <v>0.17393041653700766</v>
      </c>
      <c r="S23" s="28">
        <f t="shared" si="55"/>
        <v>1.4924289775917206E-2</v>
      </c>
      <c r="V23" s="13">
        <v>4121.7268273727277</v>
      </c>
      <c r="W23" s="13">
        <v>28674.34933320072</v>
      </c>
      <c r="X23" s="13">
        <v>-26673.75197513531</v>
      </c>
      <c r="Y23" s="13">
        <f t="shared" si="56"/>
        <v>6122.324185438134</v>
      </c>
      <c r="Z23" s="13">
        <v>25201.969634271682</v>
      </c>
      <c r="AA23" s="13">
        <f t="shared" si="57"/>
        <v>31324.293819709816</v>
      </c>
      <c r="AB23" s="28">
        <f t="shared" si="58"/>
        <v>0.151202009412607</v>
      </c>
      <c r="AC23" s="28">
        <f t="shared" si="59"/>
        <v>1.2974053923998786E-2</v>
      </c>
    </row>
    <row r="24" spans="1:30" x14ac:dyDescent="0.25">
      <c r="A24" s="29" t="s">
        <v>112</v>
      </c>
      <c r="B24" s="30">
        <f>SUM(B20:B23)</f>
        <v>33371.452578532299</v>
      </c>
      <c r="C24" s="30">
        <f t="shared" ref="C24:D24" si="60">SUM(C20:C23)</f>
        <v>184625.87500717072</v>
      </c>
      <c r="D24" s="30">
        <f t="shared" si="60"/>
        <v>-81141.674772405997</v>
      </c>
      <c r="E24" s="30">
        <f t="shared" ref="E24:I24" si="61">SUM(E20:E23)</f>
        <v>136855.652813297</v>
      </c>
      <c r="F24" s="30">
        <f t="shared" si="61"/>
        <v>70312.849387164082</v>
      </c>
      <c r="G24" s="30">
        <f t="shared" si="61"/>
        <v>207168.50220046111</v>
      </c>
      <c r="H24" s="31">
        <f t="shared" si="61"/>
        <v>1</v>
      </c>
      <c r="I24" s="40">
        <f t="shared" si="61"/>
        <v>8.5806094604170172E-2</v>
      </c>
      <c r="J24" s="30">
        <v>2414379.8078230298</v>
      </c>
      <c r="L24" s="30">
        <f>SUM(L20:L23)</f>
        <v>14600.194853755529</v>
      </c>
      <c r="M24" s="30">
        <f t="shared" ref="M24" si="62">SUM(M20:M23)</f>
        <v>50794.38341768815</v>
      </c>
      <c r="N24" s="30">
        <f t="shared" ref="N24" si="63">SUM(N20:N23)</f>
        <v>-3448.1493075309854</v>
      </c>
      <c r="O24" s="30">
        <f t="shared" ref="O24:S24" si="64">SUM(O20:O23)</f>
        <v>61946.428963912687</v>
      </c>
      <c r="P24" s="30">
        <f t="shared" si="64"/>
        <v>12680.490589910001</v>
      </c>
      <c r="Q24" s="30">
        <f t="shared" si="64"/>
        <v>74626.919553822692</v>
      </c>
      <c r="R24" s="31">
        <f t="shared" si="64"/>
        <v>0.36022329051552404</v>
      </c>
      <c r="S24" s="40">
        <f t="shared" si="64"/>
        <v>3.0909353744600538E-2</v>
      </c>
      <c r="T24" s="30">
        <v>2414379.8078230298</v>
      </c>
      <c r="V24" s="30">
        <f>SUM(V20:V23)</f>
        <v>18771.257724776773</v>
      </c>
      <c r="W24" s="30">
        <f t="shared" ref="W24" si="65">SUM(W20:W23)</f>
        <v>133831.49078948257</v>
      </c>
      <c r="X24" s="30">
        <f t="shared" ref="X24:AC24" si="66">SUM(X20:X23)</f>
        <v>-77693.525464875012</v>
      </c>
      <c r="Y24" s="30">
        <f t="shared" si="66"/>
        <v>74909.223049384324</v>
      </c>
      <c r="Z24" s="30">
        <f t="shared" si="66"/>
        <v>57632.35879725407</v>
      </c>
      <c r="AA24" s="30">
        <f t="shared" si="66"/>
        <v>132541.58184663841</v>
      </c>
      <c r="AB24" s="31">
        <f t="shared" si="66"/>
        <v>0.63977670562288491</v>
      </c>
      <c r="AC24" s="40">
        <f t="shared" si="66"/>
        <v>5.4896740528221598E-2</v>
      </c>
      <c r="AD24" s="30">
        <v>2414379.8078230298</v>
      </c>
    </row>
    <row r="25" spans="1:30" x14ac:dyDescent="0.25">
      <c r="R25" s="5"/>
      <c r="AB25" s="5"/>
    </row>
    <row r="26" spans="1:30" x14ac:dyDescent="0.25">
      <c r="A26" s="26" t="s">
        <v>154</v>
      </c>
      <c r="B26" s="26" t="s">
        <v>160</v>
      </c>
      <c r="C26" s="26"/>
      <c r="D26" s="26"/>
      <c r="E26" s="32"/>
      <c r="F26" s="32"/>
      <c r="G26" s="32"/>
      <c r="O26" s="32"/>
      <c r="P26" s="32"/>
      <c r="Q26" s="32"/>
      <c r="R26" s="5"/>
      <c r="Y26" s="32"/>
      <c r="Z26" s="32"/>
      <c r="AA26" s="32"/>
      <c r="AB26" s="5"/>
    </row>
    <row r="27" spans="1:30" x14ac:dyDescent="0.25">
      <c r="A27" s="5" t="s">
        <v>130</v>
      </c>
      <c r="B27" s="13">
        <v>12677.420480000001</v>
      </c>
      <c r="C27" s="13">
        <v>66965.803799999994</v>
      </c>
      <c r="D27" s="13">
        <v>-20394.728099999997</v>
      </c>
      <c r="E27" s="13">
        <f>SUM(B27:D27)</f>
        <v>59248.496180000002</v>
      </c>
      <c r="F27" s="13">
        <v>2045.7526600000003</v>
      </c>
      <c r="G27" s="13">
        <f>E27+F27</f>
        <v>61294.24884</v>
      </c>
      <c r="H27" s="28">
        <f>G27/$G$31</f>
        <v>0.45075578669073929</v>
      </c>
      <c r="I27" s="28">
        <f>G27/$J$31</f>
        <v>3.61087215474395E-2</v>
      </c>
      <c r="L27" s="13">
        <v>6558.6043399999999</v>
      </c>
      <c r="M27" s="13">
        <v>20536.873800000001</v>
      </c>
      <c r="N27" s="13">
        <v>-9558.8366000000005</v>
      </c>
      <c r="O27" s="13">
        <f>SUM(L27:N27)</f>
        <v>17536.641539999997</v>
      </c>
      <c r="P27" s="13">
        <v>45.116</v>
      </c>
      <c r="Q27" s="13">
        <f>O27+P27</f>
        <v>17581.757539999999</v>
      </c>
      <c r="R27" s="28">
        <f>Q27/$G$31</f>
        <v>0.12929563705129724</v>
      </c>
      <c r="S27" s="28">
        <f>Q27/$J$31</f>
        <v>1.0357493555123807E-2</v>
      </c>
      <c r="V27" s="13">
        <v>6118.8161399999999</v>
      </c>
      <c r="W27" s="13">
        <v>46428.930199999995</v>
      </c>
      <c r="X27" s="13">
        <v>-10835.8915</v>
      </c>
      <c r="Y27" s="13">
        <f>SUM(V27:X27)</f>
        <v>41711.85484</v>
      </c>
      <c r="Z27" s="13">
        <v>2000.6366600000003</v>
      </c>
      <c r="AA27" s="13">
        <f>Y27+Z27</f>
        <v>43712.491500000004</v>
      </c>
      <c r="AB27" s="28">
        <f>AA27/$G$31</f>
        <v>0.32146015111023518</v>
      </c>
      <c r="AC27" s="28">
        <f>AA27/$J$31</f>
        <v>2.5751228110136609E-2</v>
      </c>
    </row>
    <row r="28" spans="1:30" x14ac:dyDescent="0.25">
      <c r="A28" s="5" t="s">
        <v>129</v>
      </c>
      <c r="B28" s="13">
        <v>16221.362696</v>
      </c>
      <c r="C28" s="13">
        <v>24087.477600000002</v>
      </c>
      <c r="D28" s="13">
        <v>-16243.320309999999</v>
      </c>
      <c r="E28" s="13">
        <f t="shared" ref="E28:E30" si="67">SUM(B28:D28)</f>
        <v>24065.519986000003</v>
      </c>
      <c r="F28" s="13">
        <v>6373.4241395999989</v>
      </c>
      <c r="G28" s="13">
        <f t="shared" ref="G28:G30" si="68">E28+F28</f>
        <v>30438.944125600003</v>
      </c>
      <c r="H28" s="28">
        <f t="shared" ref="H28:H30" si="69">G28/$G$31</f>
        <v>0.22384694265828753</v>
      </c>
      <c r="I28" s="28">
        <f t="shared" ref="I28:I30" si="70">G28/$J$31</f>
        <v>1.7931720812803094E-2</v>
      </c>
      <c r="L28" s="13">
        <v>10201.425640000001</v>
      </c>
      <c r="M28" s="13">
        <v>6709.0965000000006</v>
      </c>
      <c r="N28" s="13">
        <v>-3239.5575099999996</v>
      </c>
      <c r="O28" s="13">
        <f t="shared" ref="O28:O30" si="71">SUM(L28:N28)</f>
        <v>13670.964630000002</v>
      </c>
      <c r="P28" s="13">
        <v>5.649</v>
      </c>
      <c r="Q28" s="13">
        <f t="shared" ref="Q28:Q30" si="72">O28+P28</f>
        <v>13676.613630000002</v>
      </c>
      <c r="R28" s="28">
        <f t="shared" ref="R28:R30" si="73">Q28/$G$31</f>
        <v>0.1005773437594172</v>
      </c>
      <c r="S28" s="28">
        <f t="shared" ref="S28:S30" si="74">Q28/$J$31</f>
        <v>8.0569554668448382E-3</v>
      </c>
      <c r="V28" s="13">
        <v>6019.9370560000007</v>
      </c>
      <c r="W28" s="13">
        <v>17378.381000000001</v>
      </c>
      <c r="X28" s="13">
        <v>-13003.7628</v>
      </c>
      <c r="Y28" s="13">
        <f t="shared" ref="Y28:Y30" si="75">SUM(V28:X28)</f>
        <v>10394.555256000003</v>
      </c>
      <c r="Z28" s="13">
        <v>6367.7751395999985</v>
      </c>
      <c r="AA28" s="13">
        <f t="shared" ref="AA28:AA30" si="76">Y28+Z28</f>
        <v>16762.330395600002</v>
      </c>
      <c r="AB28" s="28">
        <f t="shared" ref="AB28:AB30" si="77">AA28/$G$31</f>
        <v>0.1232695981634738</v>
      </c>
      <c r="AC28" s="28">
        <f t="shared" ref="AC28:AC30" si="78">AA28/$J$31</f>
        <v>9.8747652870477994E-3</v>
      </c>
    </row>
    <row r="29" spans="1:30" x14ac:dyDescent="0.25">
      <c r="A29" s="5" t="s">
        <v>132</v>
      </c>
      <c r="B29" s="13">
        <v>8039.0038964000005</v>
      </c>
      <c r="C29" s="13">
        <v>13448.734759999999</v>
      </c>
      <c r="D29" s="13">
        <v>-15981.618280000001</v>
      </c>
      <c r="E29" s="13">
        <f t="shared" si="67"/>
        <v>5506.1203764000002</v>
      </c>
      <c r="F29" s="13">
        <v>13620.4606248</v>
      </c>
      <c r="G29" s="13">
        <f t="shared" si="68"/>
        <v>19126.5810012</v>
      </c>
      <c r="H29" s="28">
        <f t="shared" si="69"/>
        <v>0.14065621537193559</v>
      </c>
      <c r="I29" s="28">
        <f t="shared" si="70"/>
        <v>1.1267556101873218E-2</v>
      </c>
      <c r="L29" s="13">
        <v>2122.9563900000003</v>
      </c>
      <c r="M29" s="13">
        <v>1818.9774600000001</v>
      </c>
      <c r="N29" s="13">
        <v>-569.80647999999997</v>
      </c>
      <c r="O29" s="13">
        <f t="shared" si="71"/>
        <v>3372.1273700000002</v>
      </c>
      <c r="P29" s="13">
        <v>3.0000000000000001E-3</v>
      </c>
      <c r="Q29" s="13">
        <f t="shared" si="72"/>
        <v>3372.1303700000003</v>
      </c>
      <c r="R29" s="28">
        <f t="shared" si="73"/>
        <v>2.4798530147923808E-2</v>
      </c>
      <c r="S29" s="28">
        <f t="shared" si="74"/>
        <v>1.9865373808534651E-3</v>
      </c>
      <c r="V29" s="13">
        <v>5916.0473063999998</v>
      </c>
      <c r="W29" s="13">
        <v>11629.757399999999</v>
      </c>
      <c r="X29" s="13">
        <v>-15411.811800000001</v>
      </c>
      <c r="Y29" s="13">
        <f t="shared" si="75"/>
        <v>2133.9929063999971</v>
      </c>
      <c r="Z29" s="13">
        <v>13620.457624799999</v>
      </c>
      <c r="AA29" s="13">
        <f t="shared" si="76"/>
        <v>15754.450531199996</v>
      </c>
      <c r="AB29" s="28">
        <f t="shared" si="77"/>
        <v>0.11585768448861523</v>
      </c>
      <c r="AC29" s="28">
        <f t="shared" si="78"/>
        <v>9.2810186621092947E-3</v>
      </c>
    </row>
    <row r="30" spans="1:30" x14ac:dyDescent="0.25">
      <c r="A30" s="5" t="s">
        <v>131</v>
      </c>
      <c r="B30" s="13">
        <v>8390.8155900000002</v>
      </c>
      <c r="C30" s="13">
        <v>20629.195989999997</v>
      </c>
      <c r="D30" s="13">
        <v>-9120.591440000002</v>
      </c>
      <c r="E30" s="13">
        <f t="shared" si="67"/>
        <v>19899.420139999995</v>
      </c>
      <c r="F30" s="13">
        <v>5221.8640400000004</v>
      </c>
      <c r="G30" s="13">
        <f t="shared" si="68"/>
        <v>25121.284179999995</v>
      </c>
      <c r="H30" s="28">
        <f t="shared" si="69"/>
        <v>0.18474105527903753</v>
      </c>
      <c r="I30" s="28">
        <f t="shared" si="70"/>
        <v>1.4799063085634135E-2</v>
      </c>
      <c r="L30" s="13">
        <v>4041.4928300000006</v>
      </c>
      <c r="M30" s="13">
        <v>8326.8543900000004</v>
      </c>
      <c r="N30" s="13">
        <v>-1128.96154</v>
      </c>
      <c r="O30" s="13">
        <f t="shared" si="71"/>
        <v>11239.385680000001</v>
      </c>
      <c r="P30" s="13">
        <v>0</v>
      </c>
      <c r="Q30" s="13">
        <f t="shared" si="72"/>
        <v>11239.385680000001</v>
      </c>
      <c r="R30" s="28">
        <f t="shared" si="73"/>
        <v>8.2654053683465137E-2</v>
      </c>
      <c r="S30" s="28">
        <f t="shared" si="74"/>
        <v>6.6211733655923699E-3</v>
      </c>
      <c r="V30" s="13">
        <v>4349.32276</v>
      </c>
      <c r="W30" s="13">
        <v>12302.3413</v>
      </c>
      <c r="X30" s="13">
        <v>-7991.6298999999999</v>
      </c>
      <c r="Y30" s="13">
        <f t="shared" si="75"/>
        <v>8660.0341599999992</v>
      </c>
      <c r="Z30" s="13">
        <v>5221.8640400000004</v>
      </c>
      <c r="AA30" s="13">
        <f t="shared" si="76"/>
        <v>13881.8982</v>
      </c>
      <c r="AB30" s="28">
        <f t="shared" si="77"/>
        <v>0.1020869993893828</v>
      </c>
      <c r="AC30" s="28">
        <f t="shared" si="78"/>
        <v>8.1778895433103991E-3</v>
      </c>
    </row>
    <row r="31" spans="1:30" x14ac:dyDescent="0.25">
      <c r="A31" s="29" t="s">
        <v>112</v>
      </c>
      <c r="B31" s="30">
        <f>SUM(B27:B30)</f>
        <v>45328.602662400001</v>
      </c>
      <c r="C31" s="30">
        <f t="shared" ref="C31" si="79">SUM(C27:C30)</f>
        <v>125131.21214999999</v>
      </c>
      <c r="D31" s="30">
        <f t="shared" ref="D31" si="80">SUM(D27:D30)</f>
        <v>-61740.258130000002</v>
      </c>
      <c r="E31" s="30">
        <f t="shared" ref="E31:I31" si="81">SUM(E27:E30)</f>
        <v>108719.5566824</v>
      </c>
      <c r="F31" s="30">
        <f t="shared" si="81"/>
        <v>27261.5014644</v>
      </c>
      <c r="G31" s="30">
        <f t="shared" si="81"/>
        <v>135981.0581468</v>
      </c>
      <c r="H31" s="31">
        <f t="shared" si="81"/>
        <v>1</v>
      </c>
      <c r="I31" s="40">
        <f t="shared" si="81"/>
        <v>8.010706154774995E-2</v>
      </c>
      <c r="J31" s="30">
        <v>1697491.5259592298</v>
      </c>
      <c r="L31" s="30">
        <f>SUM(L27:L30)</f>
        <v>22924.479199999998</v>
      </c>
      <c r="M31" s="30">
        <f t="shared" ref="M31" si="82">SUM(M27:M30)</f>
        <v>37391.802150000003</v>
      </c>
      <c r="N31" s="30">
        <f t="shared" ref="N31" si="83">SUM(N27:N30)</f>
        <v>-14497.162130000001</v>
      </c>
      <c r="O31" s="30">
        <f t="shared" ref="O31:S31" si="84">SUM(O27:O30)</f>
        <v>45819.11922</v>
      </c>
      <c r="P31" s="30">
        <f t="shared" si="84"/>
        <v>50.768000000000001</v>
      </c>
      <c r="Q31" s="30">
        <f t="shared" si="84"/>
        <v>45869.887219999997</v>
      </c>
      <c r="R31" s="31">
        <f t="shared" si="84"/>
        <v>0.33732556464210339</v>
      </c>
      <c r="S31" s="40">
        <f t="shared" si="84"/>
        <v>2.7022159768414482E-2</v>
      </c>
      <c r="T31" s="30">
        <v>1697491.5259592298</v>
      </c>
      <c r="V31" s="30">
        <f>SUM(V27:V30)</f>
        <v>22404.1232624</v>
      </c>
      <c r="W31" s="30">
        <f t="shared" ref="W31" si="85">SUM(W27:W30)</f>
        <v>87739.409899999999</v>
      </c>
      <c r="X31" s="30">
        <f t="shared" ref="X31:AC31" si="86">SUM(X27:X30)</f>
        <v>-47243.096000000005</v>
      </c>
      <c r="Y31" s="30">
        <f t="shared" si="86"/>
        <v>62900.437162400005</v>
      </c>
      <c r="Z31" s="30">
        <f t="shared" si="86"/>
        <v>27210.7334644</v>
      </c>
      <c r="AA31" s="30">
        <f t="shared" si="86"/>
        <v>90111.170626799998</v>
      </c>
      <c r="AB31" s="31">
        <f t="shared" si="86"/>
        <v>0.66267443315170704</v>
      </c>
      <c r="AC31" s="40">
        <f t="shared" si="86"/>
        <v>5.3084901602604095E-2</v>
      </c>
      <c r="AD31" s="30">
        <v>1697491.5259592298</v>
      </c>
    </row>
    <row r="32" spans="1:30" x14ac:dyDescent="0.25">
      <c r="R32" s="5"/>
      <c r="AB32" s="5"/>
    </row>
    <row r="33" spans="1:30" x14ac:dyDescent="0.25">
      <c r="A33" s="26" t="s">
        <v>147</v>
      </c>
      <c r="B33" s="26" t="s">
        <v>155</v>
      </c>
      <c r="C33" s="26"/>
      <c r="D33" s="26"/>
      <c r="E33" s="32"/>
      <c r="F33" s="32"/>
      <c r="G33" s="32"/>
      <c r="O33" s="32"/>
      <c r="P33" s="32"/>
      <c r="Q33" s="32"/>
      <c r="R33" s="5"/>
      <c r="Y33" s="32"/>
      <c r="Z33" s="32"/>
      <c r="AA33" s="32"/>
      <c r="AB33" s="5"/>
    </row>
    <row r="34" spans="1:30" x14ac:dyDescent="0.25">
      <c r="A34" s="33" t="s">
        <v>130</v>
      </c>
      <c r="B34" s="34">
        <f t="shared" ref="B34:F37" si="87">B27+B20+B13+B6</f>
        <v>174322.81225171636</v>
      </c>
      <c r="C34" s="34">
        <f t="shared" ref="C34" si="88">C27+C20+C13+C6</f>
        <v>505949.46169709833</v>
      </c>
      <c r="D34" s="34">
        <f t="shared" si="87"/>
        <v>-193701.4895273674</v>
      </c>
      <c r="E34" s="34">
        <f t="shared" si="87"/>
        <v>486570.7844214472</v>
      </c>
      <c r="F34" s="34">
        <f t="shared" si="87"/>
        <v>57298.962248784184</v>
      </c>
      <c r="G34" s="34">
        <f t="shared" ref="G34" si="89">G27+G20+G13+G6</f>
        <v>543869.74667023146</v>
      </c>
      <c r="H34" s="51">
        <f>G34/$G$38</f>
        <v>0.4027566174181032</v>
      </c>
      <c r="I34" s="36">
        <f>G34/$J$38</f>
        <v>3.4777456936887205E-2</v>
      </c>
      <c r="J34" s="41"/>
      <c r="L34" s="34">
        <f t="shared" ref="L34:P37" si="90">L27+L20+L13+L6</f>
        <v>26566.894331050058</v>
      </c>
      <c r="M34" s="34">
        <f t="shared" si="90"/>
        <v>125499.63715490373</v>
      </c>
      <c r="N34" s="34">
        <f t="shared" si="90"/>
        <v>-10238.393818974851</v>
      </c>
      <c r="O34" s="34">
        <f t="shared" si="90"/>
        <v>141828.13766697893</v>
      </c>
      <c r="P34" s="34">
        <f t="shared" si="90"/>
        <v>13885.975509960001</v>
      </c>
      <c r="Q34" s="34">
        <f t="shared" ref="Q34:Q37" si="91">Q27+Q20+Q13+Q6</f>
        <v>155714.11317693893</v>
      </c>
      <c r="R34" s="51">
        <f>Q34/$G$38</f>
        <v>0.11531233331393592</v>
      </c>
      <c r="S34" s="36">
        <f>Q34/$J$38</f>
        <v>9.9570547886350756E-3</v>
      </c>
      <c r="T34" s="41"/>
      <c r="V34" s="34">
        <f t="shared" ref="V34:AA34" si="92">V27+V20+V13+V6</f>
        <v>147755.91792066634</v>
      </c>
      <c r="W34" s="34">
        <f t="shared" si="92"/>
        <v>380450.02454219456</v>
      </c>
      <c r="X34" s="34">
        <f t="shared" si="92"/>
        <v>-183463.09570839256</v>
      </c>
      <c r="Y34" s="34">
        <f t="shared" si="92"/>
        <v>344742.84675446828</v>
      </c>
      <c r="Z34" s="34">
        <f t="shared" si="92"/>
        <v>43412.986738824184</v>
      </c>
      <c r="AA34" s="34">
        <f t="shared" si="92"/>
        <v>388155.83349329245</v>
      </c>
      <c r="AB34" s="51">
        <f>AA34/$G$38</f>
        <v>0.28744443221191546</v>
      </c>
      <c r="AC34" s="36">
        <f>AA34/$J$38</f>
        <v>2.4820414937144004E-2</v>
      </c>
      <c r="AD34" s="41"/>
    </row>
    <row r="35" spans="1:30" x14ac:dyDescent="0.25">
      <c r="A35" s="33" t="s">
        <v>129</v>
      </c>
      <c r="B35" s="34">
        <f t="shared" si="87"/>
        <v>158944.73435523393</v>
      </c>
      <c r="C35" s="34">
        <f t="shared" ref="C35" si="93">C28+C21+C14+C7</f>
        <v>268118.35826034489</v>
      </c>
      <c r="D35" s="34">
        <f t="shared" si="87"/>
        <v>-289553.99114254472</v>
      </c>
      <c r="E35" s="34">
        <f t="shared" si="87"/>
        <v>137509.1014730341</v>
      </c>
      <c r="F35" s="34">
        <f t="shared" si="87"/>
        <v>203176.69205790962</v>
      </c>
      <c r="G35" s="34">
        <f t="shared" ref="G35" si="94">G28+G21+G14+G7</f>
        <v>340685.79353094369</v>
      </c>
      <c r="H35" s="51">
        <f t="shared" ref="H35:H37" si="95">G35/$G$38</f>
        <v>0.25229102858725994</v>
      </c>
      <c r="I35" s="36">
        <f t="shared" ref="I35:I37" si="96">G35/$J$38</f>
        <v>2.1784968893876783E-2</v>
      </c>
      <c r="J35" s="41"/>
      <c r="L35" s="34">
        <f t="shared" ref="L35" si="97">L28+L21+L14+L7</f>
        <v>49408.617984144374</v>
      </c>
      <c r="M35" s="34">
        <f t="shared" si="90"/>
        <v>66929.965824561252</v>
      </c>
      <c r="N35" s="34">
        <f t="shared" si="90"/>
        <v>-5639.5270486913823</v>
      </c>
      <c r="O35" s="34">
        <f t="shared" si="90"/>
        <v>110699.05676001425</v>
      </c>
      <c r="P35" s="34">
        <f t="shared" si="90"/>
        <v>10645.877244280002</v>
      </c>
      <c r="Q35" s="34">
        <f t="shared" si="91"/>
        <v>121344.93400429425</v>
      </c>
      <c r="R35" s="51">
        <f t="shared" ref="R35:R37" si="98">Q35/$G$38</f>
        <v>8.9860624643322423E-2</v>
      </c>
      <c r="S35" s="36">
        <f t="shared" ref="S35:S37" si="99">Q35/$J$38</f>
        <v>7.7593362062893852E-3</v>
      </c>
      <c r="T35" s="41"/>
      <c r="V35" s="34">
        <f t="shared" ref="V35:AA35" si="100">V28+V21+V14+V7</f>
        <v>109536.11647108957</v>
      </c>
      <c r="W35" s="34">
        <f t="shared" si="100"/>
        <v>201188.39283578363</v>
      </c>
      <c r="X35" s="34">
        <f t="shared" si="100"/>
        <v>-283914.46409385331</v>
      </c>
      <c r="Y35" s="34">
        <f t="shared" si="100"/>
        <v>26810.045213019861</v>
      </c>
      <c r="Z35" s="34">
        <f t="shared" si="100"/>
        <v>192530.81481362961</v>
      </c>
      <c r="AA35" s="34">
        <f t="shared" si="100"/>
        <v>219340.86002664946</v>
      </c>
      <c r="AB35" s="51">
        <f t="shared" ref="AB35:AB37" si="101">AA35/$G$38</f>
        <v>0.16243040431420691</v>
      </c>
      <c r="AC35" s="36">
        <f t="shared" ref="AC35:AC37" si="102">AA35/$J$38</f>
        <v>1.402563271955963E-2</v>
      </c>
      <c r="AD35" s="41"/>
    </row>
    <row r="36" spans="1:30" x14ac:dyDescent="0.25">
      <c r="A36" s="33" t="s">
        <v>132</v>
      </c>
      <c r="B36" s="34">
        <f t="shared" si="87"/>
        <v>88918.423561988136</v>
      </c>
      <c r="C36" s="34">
        <f t="shared" ref="C36" si="103">C29+C22+C15+C8</f>
        <v>131056.76500240628</v>
      </c>
      <c r="D36" s="34">
        <f t="shared" si="87"/>
        <v>-177641.2792327592</v>
      </c>
      <c r="E36" s="34">
        <f t="shared" si="87"/>
        <v>42333.909331635201</v>
      </c>
      <c r="F36" s="34">
        <f t="shared" si="87"/>
        <v>102804.06465310551</v>
      </c>
      <c r="G36" s="34">
        <f t="shared" ref="G36" si="104">G29+G22+G15+G8</f>
        <v>145137.9739847407</v>
      </c>
      <c r="H36" s="51">
        <f t="shared" si="95"/>
        <v>0.10748029251285869</v>
      </c>
      <c r="I36" s="36">
        <f t="shared" si="96"/>
        <v>9.2807692854110536E-3</v>
      </c>
      <c r="J36" s="41"/>
      <c r="L36" s="34">
        <f t="shared" ref="L36" si="105">L29+L22+L15+L8</f>
        <v>24338.285408849202</v>
      </c>
      <c r="M36" s="34">
        <f t="shared" si="90"/>
        <v>15217.39729283692</v>
      </c>
      <c r="N36" s="34">
        <f t="shared" si="90"/>
        <v>-1420.5093994560048</v>
      </c>
      <c r="O36" s="34">
        <f t="shared" si="90"/>
        <v>38135.17330223012</v>
      </c>
      <c r="P36" s="34">
        <f t="shared" si="90"/>
        <v>1029.9126608199999</v>
      </c>
      <c r="Q36" s="34">
        <f t="shared" si="91"/>
        <v>39165.085963050122</v>
      </c>
      <c r="R36" s="51">
        <f t="shared" si="98"/>
        <v>2.9003263446701084E-2</v>
      </c>
      <c r="S36" s="36">
        <f t="shared" si="99"/>
        <v>2.5043902494089826E-3</v>
      </c>
      <c r="T36" s="41"/>
      <c r="V36" s="34">
        <f t="shared" ref="V36:AA36" si="106">V29+V22+V15+V8</f>
        <v>64580.137953138939</v>
      </c>
      <c r="W36" s="34">
        <f t="shared" si="106"/>
        <v>115839.36730956935</v>
      </c>
      <c r="X36" s="34">
        <f t="shared" si="106"/>
        <v>-176220.76983330323</v>
      </c>
      <c r="Y36" s="34">
        <f t="shared" si="106"/>
        <v>4198.7354294050801</v>
      </c>
      <c r="Z36" s="34">
        <f t="shared" si="106"/>
        <v>101774.15199228551</v>
      </c>
      <c r="AA36" s="34">
        <f t="shared" si="106"/>
        <v>105972.8874216906</v>
      </c>
      <c r="AB36" s="51">
        <f t="shared" si="101"/>
        <v>7.8477028621834366E-2</v>
      </c>
      <c r="AC36" s="36">
        <f t="shared" si="102"/>
        <v>6.7763789976353975E-3</v>
      </c>
      <c r="AD36" s="41"/>
    </row>
    <row r="37" spans="1:30" x14ac:dyDescent="0.25">
      <c r="A37" s="33" t="s">
        <v>131</v>
      </c>
      <c r="B37" s="34">
        <f t="shared" si="87"/>
        <v>135361.63586779585</v>
      </c>
      <c r="C37" s="34">
        <f t="shared" ref="C37" si="107">C30+C23+C16+C9</f>
        <v>247078.87385808991</v>
      </c>
      <c r="D37" s="34">
        <f t="shared" si="87"/>
        <v>-176944.88261576742</v>
      </c>
      <c r="E37" s="34">
        <f t="shared" si="87"/>
        <v>205495.62711011828</v>
      </c>
      <c r="F37" s="34">
        <f t="shared" si="87"/>
        <v>115179.10381621958</v>
      </c>
      <c r="G37" s="34">
        <f t="shared" ref="G37" si="108">G30+G23+G16+G9</f>
        <v>320674.73092633788</v>
      </c>
      <c r="H37" s="51">
        <f t="shared" si="95"/>
        <v>0.23747206148177807</v>
      </c>
      <c r="I37" s="36">
        <f t="shared" si="96"/>
        <v>2.0505372313530494E-2</v>
      </c>
      <c r="J37" s="41"/>
      <c r="L37" s="34">
        <f t="shared" ref="L37" si="109">L30+L23+L16+L9</f>
        <v>33471.469805871777</v>
      </c>
      <c r="M37" s="34">
        <f t="shared" si="90"/>
        <v>78463.327889706008</v>
      </c>
      <c r="N37" s="34">
        <f t="shared" si="90"/>
        <v>-3355.1887704087476</v>
      </c>
      <c r="O37" s="34">
        <f t="shared" si="90"/>
        <v>108579.60892516903</v>
      </c>
      <c r="P37" s="34">
        <f t="shared" si="90"/>
        <v>14625.24727485</v>
      </c>
      <c r="Q37" s="34">
        <f t="shared" si="91"/>
        <v>123204.85620001904</v>
      </c>
      <c r="R37" s="51">
        <f t="shared" si="98"/>
        <v>9.1237969084334652E-2</v>
      </c>
      <c r="S37" s="36">
        <f t="shared" si="99"/>
        <v>7.8782679256280599E-3</v>
      </c>
      <c r="T37" s="41"/>
      <c r="V37" s="34">
        <f t="shared" ref="V37:AA37" si="110">V30+V23+V16+V9</f>
        <v>101890.16606192409</v>
      </c>
      <c r="W37" s="34">
        <f t="shared" si="110"/>
        <v>168615.64566838389</v>
      </c>
      <c r="X37" s="34">
        <f t="shared" si="110"/>
        <v>-173589.69384535868</v>
      </c>
      <c r="Y37" s="34">
        <f t="shared" si="110"/>
        <v>96916.117884949286</v>
      </c>
      <c r="Z37" s="34">
        <f t="shared" si="110"/>
        <v>100553.85654136958</v>
      </c>
      <c r="AA37" s="34">
        <f t="shared" si="110"/>
        <v>197469.97442631886</v>
      </c>
      <c r="AB37" s="51">
        <f t="shared" si="101"/>
        <v>0.14623416622915589</v>
      </c>
      <c r="AC37" s="36">
        <f t="shared" si="102"/>
        <v>1.2627110763165037E-2</v>
      </c>
      <c r="AD37" s="41"/>
    </row>
    <row r="38" spans="1:30" x14ac:dyDescent="0.25">
      <c r="A38" s="29" t="s">
        <v>112</v>
      </c>
      <c r="B38" s="30">
        <f>SUM(B34:B37)</f>
        <v>557547.6060367343</v>
      </c>
      <c r="C38" s="30">
        <f t="shared" ref="C38" si="111">SUM(C34:C37)</f>
        <v>1152203.4588179395</v>
      </c>
      <c r="D38" s="30">
        <f t="shared" ref="D38:I38" si="112">SUM(D34:D37)</f>
        <v>-837841.64251843875</v>
      </c>
      <c r="E38" s="30">
        <f t="shared" si="112"/>
        <v>871909.42233623483</v>
      </c>
      <c r="F38" s="30">
        <f t="shared" si="112"/>
        <v>478458.82277601887</v>
      </c>
      <c r="G38" s="30">
        <f t="shared" ref="G38" si="113">SUM(G34:G37)</f>
        <v>1350368.2451122538</v>
      </c>
      <c r="H38" s="31">
        <f t="shared" si="112"/>
        <v>1</v>
      </c>
      <c r="I38" s="40">
        <f t="shared" si="112"/>
        <v>8.6348567429705536E-2</v>
      </c>
      <c r="J38" s="30">
        <v>15638571.49351735</v>
      </c>
      <c r="L38" s="30">
        <f>SUM(L34:L37)</f>
        <v>133785.26752991541</v>
      </c>
      <c r="M38" s="30">
        <f t="shared" ref="M38:P38" si="114">SUM(M34:M37)</f>
        <v>286110.32816200791</v>
      </c>
      <c r="N38" s="30">
        <f t="shared" si="114"/>
        <v>-20653.619037530989</v>
      </c>
      <c r="O38" s="30">
        <f t="shared" si="114"/>
        <v>399241.97665439238</v>
      </c>
      <c r="P38" s="30">
        <f t="shared" si="114"/>
        <v>40187.01268991</v>
      </c>
      <c r="Q38" s="30">
        <f t="shared" ref="Q38:S38" si="115">SUM(Q34:Q37)</f>
        <v>439428.98934430233</v>
      </c>
      <c r="R38" s="31">
        <f t="shared" si="115"/>
        <v>0.32541419048829412</v>
      </c>
      <c r="S38" s="40">
        <f t="shared" si="115"/>
        <v>2.8099049169961504E-2</v>
      </c>
      <c r="T38" s="30">
        <v>15638571.49351735</v>
      </c>
      <c r="V38" s="30">
        <f>SUM(V34:V37)</f>
        <v>423762.33840681892</v>
      </c>
      <c r="W38" s="30">
        <f t="shared" ref="W38:AC38" si="116">SUM(W34:W37)</f>
        <v>866093.43035593152</v>
      </c>
      <c r="X38" s="30">
        <f t="shared" si="116"/>
        <v>-817188.02348090778</v>
      </c>
      <c r="Y38" s="30">
        <f t="shared" si="116"/>
        <v>472667.74528184254</v>
      </c>
      <c r="Z38" s="30">
        <f t="shared" si="116"/>
        <v>438271.81008610886</v>
      </c>
      <c r="AA38" s="30">
        <f t="shared" si="116"/>
        <v>910939.5553679514</v>
      </c>
      <c r="AB38" s="31">
        <f t="shared" si="116"/>
        <v>0.67458603137711259</v>
      </c>
      <c r="AC38" s="40">
        <f t="shared" si="116"/>
        <v>5.8249537417504063E-2</v>
      </c>
      <c r="AD38" s="30">
        <v>15638571.49351735</v>
      </c>
    </row>
    <row r="40" spans="1:30" x14ac:dyDescent="0.25">
      <c r="B40" s="37"/>
      <c r="C40" s="37"/>
      <c r="D40" s="37"/>
      <c r="E40" s="37"/>
      <c r="F40" s="37"/>
      <c r="G40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DE64-7893-4471-ABD2-595D55C524A7}">
  <sheetPr>
    <tabColor theme="7" tint="0.79998168889431442"/>
  </sheetPr>
  <dimension ref="A1:AD35"/>
  <sheetViews>
    <sheetView workbookViewId="0">
      <selection activeCell="A17" sqref="A17"/>
    </sheetView>
  </sheetViews>
  <sheetFormatPr defaultRowHeight="15" x14ac:dyDescent="0.25"/>
  <cols>
    <col min="1" max="1" width="34.140625" customWidth="1"/>
    <col min="2" max="2" width="14.5703125" customWidth="1"/>
    <col min="3" max="3" width="18.28515625" customWidth="1"/>
    <col min="4" max="4" width="16.28515625" customWidth="1"/>
    <col min="5" max="5" width="17.5703125" customWidth="1"/>
    <col min="6" max="7" width="16.140625" customWidth="1"/>
    <col min="8" max="9" width="12" customWidth="1"/>
    <col min="10" max="10" width="15" customWidth="1"/>
    <col min="11" max="11" width="3.7109375" customWidth="1"/>
    <col min="12" max="12" width="14.5703125" customWidth="1"/>
    <col min="13" max="13" width="18.28515625" customWidth="1"/>
    <col min="14" max="14" width="16.28515625" customWidth="1"/>
    <col min="15" max="15" width="17.5703125" customWidth="1"/>
    <col min="16" max="16" width="13.28515625" bestFit="1" customWidth="1"/>
    <col min="17" max="18" width="12" customWidth="1"/>
    <col min="19" max="19" width="13.42578125" customWidth="1"/>
    <col min="20" max="20" width="11.5703125" customWidth="1"/>
    <col min="22" max="22" width="14.5703125" customWidth="1"/>
    <col min="23" max="23" width="18.28515625" customWidth="1"/>
    <col min="24" max="24" width="16.28515625" customWidth="1"/>
    <col min="25" max="25" width="17.5703125" customWidth="1"/>
    <col min="26" max="26" width="13.28515625" bestFit="1" customWidth="1"/>
    <col min="27" max="28" width="12" customWidth="1"/>
    <col min="29" max="29" width="13.42578125" customWidth="1"/>
    <col min="30" max="30" width="11.5703125" customWidth="1"/>
  </cols>
  <sheetData>
    <row r="1" spans="1:30" s="5" customFormat="1" ht="33.75" x14ac:dyDescent="0.5">
      <c r="A1" s="2" t="s">
        <v>237</v>
      </c>
      <c r="B1" s="3" t="s">
        <v>195</v>
      </c>
      <c r="C1" s="4"/>
      <c r="D1" s="4"/>
      <c r="E1" s="4"/>
      <c r="F1" s="4"/>
      <c r="G1" s="4"/>
      <c r="H1" s="4"/>
      <c r="I1" s="4"/>
      <c r="J1" s="4"/>
    </row>
    <row r="2" spans="1:30" x14ac:dyDescent="0.25">
      <c r="A2" s="32"/>
      <c r="B2" s="5"/>
    </row>
    <row r="3" spans="1:30" ht="18.75" x14ac:dyDescent="0.3">
      <c r="B3" s="65" t="s">
        <v>112</v>
      </c>
      <c r="C3" s="64"/>
      <c r="D3" s="64"/>
      <c r="E3" s="64"/>
      <c r="F3" s="64"/>
      <c r="G3" s="64"/>
      <c r="H3" s="38"/>
      <c r="I3" s="38"/>
      <c r="J3" s="38"/>
      <c r="L3" s="65" t="s">
        <v>118</v>
      </c>
      <c r="M3" s="64"/>
      <c r="N3" s="64"/>
      <c r="O3" s="64"/>
      <c r="P3" s="64"/>
      <c r="Q3" s="64"/>
      <c r="R3" s="38"/>
      <c r="S3" s="38"/>
      <c r="T3" s="38"/>
      <c r="V3" s="65" t="s">
        <v>116</v>
      </c>
      <c r="W3" s="64"/>
      <c r="X3" s="64"/>
      <c r="Y3" s="64"/>
      <c r="Z3" s="64"/>
      <c r="AA3" s="64"/>
      <c r="AB3" s="38"/>
      <c r="AC3" s="38"/>
      <c r="AD3" s="38"/>
    </row>
    <row r="4" spans="1:30" ht="45" x14ac:dyDescent="0.25">
      <c r="A4" s="9" t="s">
        <v>139</v>
      </c>
      <c r="B4" s="25" t="s">
        <v>124</v>
      </c>
      <c r="C4" s="25" t="s">
        <v>134</v>
      </c>
      <c r="D4" s="25" t="s">
        <v>125</v>
      </c>
      <c r="E4" s="25" t="s">
        <v>161</v>
      </c>
      <c r="F4" s="24" t="s">
        <v>135</v>
      </c>
      <c r="G4" s="24" t="s">
        <v>126</v>
      </c>
      <c r="H4" s="48" t="s">
        <v>127</v>
      </c>
      <c r="I4" s="48" t="s">
        <v>196</v>
      </c>
      <c r="J4" s="48" t="s">
        <v>128</v>
      </c>
      <c r="L4" s="25" t="s">
        <v>124</v>
      </c>
      <c r="M4" s="25" t="s">
        <v>134</v>
      </c>
      <c r="N4" s="25" t="s">
        <v>125</v>
      </c>
      <c r="O4" s="25" t="s">
        <v>161</v>
      </c>
      <c r="P4" s="24" t="s">
        <v>135</v>
      </c>
      <c r="Q4" s="24" t="s">
        <v>126</v>
      </c>
      <c r="R4" s="48" t="s">
        <v>127</v>
      </c>
      <c r="S4" s="48" t="s">
        <v>196</v>
      </c>
      <c r="T4" s="48" t="s">
        <v>128</v>
      </c>
      <c r="V4" s="25" t="s">
        <v>124</v>
      </c>
      <c r="W4" s="25" t="s">
        <v>134</v>
      </c>
      <c r="X4" s="25" t="s">
        <v>125</v>
      </c>
      <c r="Y4" s="25" t="s">
        <v>161</v>
      </c>
      <c r="Z4" s="24" t="s">
        <v>135</v>
      </c>
      <c r="AA4" s="24" t="s">
        <v>126</v>
      </c>
      <c r="AB4" s="48" t="s">
        <v>127</v>
      </c>
      <c r="AC4" s="48" t="s">
        <v>196</v>
      </c>
      <c r="AD4" s="48" t="s">
        <v>128</v>
      </c>
    </row>
    <row r="5" spans="1:30" x14ac:dyDescent="0.25">
      <c r="A5" s="26" t="s">
        <v>187</v>
      </c>
      <c r="B5" s="32"/>
      <c r="C5" s="32"/>
      <c r="D5" s="32"/>
      <c r="E5" s="32"/>
      <c r="F5" s="32"/>
      <c r="G5" s="32"/>
      <c r="L5" s="32"/>
      <c r="M5" s="32"/>
      <c r="N5" s="32"/>
      <c r="O5" s="32"/>
      <c r="P5" s="32"/>
      <c r="Q5" s="32"/>
      <c r="V5" s="32"/>
      <c r="W5" s="32"/>
      <c r="X5" s="32"/>
      <c r="Y5" s="32"/>
      <c r="Z5" s="32"/>
      <c r="AA5" s="32"/>
    </row>
    <row r="6" spans="1:30" x14ac:dyDescent="0.25">
      <c r="A6" s="5" t="s">
        <v>188</v>
      </c>
      <c r="B6" s="13">
        <v>174322.80257396284</v>
      </c>
      <c r="C6" s="13">
        <v>0</v>
      </c>
      <c r="D6" s="13">
        <v>-90957.695360576472</v>
      </c>
      <c r="E6" s="13">
        <f>SUM(B6:D6)</f>
        <v>83365.107213386364</v>
      </c>
      <c r="F6" s="20">
        <v>15588.821049284048</v>
      </c>
      <c r="G6" s="20">
        <f>E6+F6</f>
        <v>98953.928262670408</v>
      </c>
      <c r="H6" s="14">
        <v>518.60996866628966</v>
      </c>
      <c r="I6" s="52">
        <f>E6/H6</f>
        <v>160.74721322418191</v>
      </c>
      <c r="J6" s="52">
        <f>G6/H6</f>
        <v>190.80606668080529</v>
      </c>
      <c r="L6" s="13">
        <v>26566.884466230618</v>
      </c>
      <c r="M6" s="13">
        <v>0</v>
      </c>
      <c r="N6" s="13">
        <v>-3942.203153946512</v>
      </c>
      <c r="O6" s="13">
        <f>SUM(L6:N6)</f>
        <v>22624.681312284105</v>
      </c>
      <c r="P6" s="20">
        <v>196.26200000000003</v>
      </c>
      <c r="Q6" s="20">
        <f>O6+P6</f>
        <v>22820.943312284104</v>
      </c>
      <c r="R6" s="14">
        <v>78.46957505713948</v>
      </c>
      <c r="S6" s="52">
        <f>O6/R6</f>
        <v>288.32424918587117</v>
      </c>
      <c r="T6" s="52">
        <f>Q6/R6</f>
        <v>290.82537143429784</v>
      </c>
      <c r="V6" s="13">
        <v>147755.91810773223</v>
      </c>
      <c r="W6" s="13">
        <v>0</v>
      </c>
      <c r="X6" s="13">
        <v>-87015.492206629962</v>
      </c>
      <c r="Y6" s="13">
        <f>SUM(V6:X6)</f>
        <v>60740.425901102266</v>
      </c>
      <c r="Z6" s="20">
        <v>15392.559049284047</v>
      </c>
      <c r="AA6" s="20">
        <f>Y6+Z6</f>
        <v>76132.984950386308</v>
      </c>
      <c r="AB6" s="14">
        <v>440.14039360915012</v>
      </c>
      <c r="AC6" s="52">
        <f>Y6/AB6</f>
        <v>138.00238919911649</v>
      </c>
      <c r="AD6" s="52">
        <f>AA6/AB6</f>
        <v>172.97431923049831</v>
      </c>
    </row>
    <row r="7" spans="1:30" x14ac:dyDescent="0.25">
      <c r="A7" s="5" t="s">
        <v>189</v>
      </c>
      <c r="B7" s="13">
        <v>0</v>
      </c>
      <c r="C7" s="13">
        <v>195520.84996999998</v>
      </c>
      <c r="D7" s="13">
        <v>-36558.6996</v>
      </c>
      <c r="E7" s="13">
        <f t="shared" ref="E7:E8" si="0">SUM(B7:D7)</f>
        <v>158962.15036999999</v>
      </c>
      <c r="F7" s="20">
        <v>1248.8582407786159</v>
      </c>
      <c r="G7" s="20">
        <f t="shared" ref="G7:G8" si="1">E7+F7</f>
        <v>160211.0086107786</v>
      </c>
      <c r="H7" s="14">
        <v>624.68330301435969</v>
      </c>
      <c r="I7" s="52">
        <f t="shared" ref="I7:I8" si="2">E7/H7</f>
        <v>254.46838358403491</v>
      </c>
      <c r="J7" s="52">
        <f t="shared" ref="J7:J8" si="3">G7/H7</f>
        <v>256.46756978727154</v>
      </c>
      <c r="L7" s="13">
        <v>0</v>
      </c>
      <c r="M7" s="13">
        <v>31657.866665586498</v>
      </c>
      <c r="N7" s="13">
        <v>-4879.1905999999999</v>
      </c>
      <c r="O7" s="13">
        <f t="shared" ref="O7:O8" si="4">SUM(L7:N7)</f>
        <v>26778.6760655865</v>
      </c>
      <c r="P7" s="13">
        <v>196.45499999999998</v>
      </c>
      <c r="Q7" s="20">
        <f t="shared" ref="Q7:Q8" si="5">O7+P7</f>
        <v>26975.131065586502</v>
      </c>
      <c r="R7" s="14">
        <v>75.649388268320976</v>
      </c>
      <c r="S7" s="52">
        <f t="shared" ref="S7:S9" si="6">O7/R7</f>
        <v>353.98403977313285</v>
      </c>
      <c r="T7" s="52">
        <f t="shared" ref="T7:T9" si="7">Q7/R7</f>
        <v>356.58095436156538</v>
      </c>
      <c r="V7" s="13">
        <v>0</v>
      </c>
      <c r="W7" s="13">
        <v>163862.98330441347</v>
      </c>
      <c r="X7" s="13">
        <v>-31679.508999999998</v>
      </c>
      <c r="Y7" s="13">
        <f t="shared" ref="Y7:Y8" si="8">SUM(V7:X7)</f>
        <v>132183.47430441348</v>
      </c>
      <c r="Z7" s="13">
        <v>1052.403240778616</v>
      </c>
      <c r="AA7" s="20">
        <f t="shared" ref="AA7:AA8" si="9">Y7+Z7</f>
        <v>133235.87754519211</v>
      </c>
      <c r="AB7" s="14">
        <v>549.0339147460387</v>
      </c>
      <c r="AC7" s="52">
        <f t="shared" ref="AC7:AC9" si="10">Y7/AB7</f>
        <v>240.75648289515286</v>
      </c>
      <c r="AD7" s="52">
        <f t="shared" ref="AD7:AD9" si="11">AA7/AB7</f>
        <v>242.67331027596308</v>
      </c>
    </row>
    <row r="8" spans="1:30" x14ac:dyDescent="0.25">
      <c r="A8" s="5" t="s">
        <v>190</v>
      </c>
      <c r="B8" s="13">
        <v>0</v>
      </c>
      <c r="C8" s="13">
        <v>310428.79709100968</v>
      </c>
      <c r="D8" s="13">
        <v>-66185.094538967387</v>
      </c>
      <c r="E8" s="13">
        <f t="shared" si="0"/>
        <v>244243.70255204229</v>
      </c>
      <c r="F8" s="20">
        <v>40461.283041174625</v>
      </c>
      <c r="G8" s="20">
        <f t="shared" si="1"/>
        <v>284704.9855932169</v>
      </c>
      <c r="H8" s="14">
        <v>1060.2250527523356</v>
      </c>
      <c r="I8" s="52">
        <f t="shared" si="2"/>
        <v>230.36967662477662</v>
      </c>
      <c r="J8" s="52">
        <f t="shared" si="3"/>
        <v>268.53259584285911</v>
      </c>
      <c r="L8" s="13">
        <v>0</v>
      </c>
      <c r="M8" s="13">
        <v>93841.737122141785</v>
      </c>
      <c r="N8" s="13">
        <v>-1417</v>
      </c>
      <c r="O8" s="13">
        <f t="shared" si="4"/>
        <v>92424.737122141785</v>
      </c>
      <c r="P8" s="13">
        <v>13493.258547100017</v>
      </c>
      <c r="Q8" s="20">
        <f t="shared" si="5"/>
        <v>105917.99566924181</v>
      </c>
      <c r="R8" s="14">
        <v>257.74813622994043</v>
      </c>
      <c r="S8" s="52">
        <f t="shared" si="6"/>
        <v>358.58547213582364</v>
      </c>
      <c r="T8" s="52">
        <f t="shared" si="7"/>
        <v>410.93602932884448</v>
      </c>
      <c r="V8" s="13">
        <v>0</v>
      </c>
      <c r="W8" s="13">
        <v>216587.05996886789</v>
      </c>
      <c r="X8" s="13">
        <v>-64768.094538967387</v>
      </c>
      <c r="Y8" s="13">
        <f t="shared" si="8"/>
        <v>151818.96542990051</v>
      </c>
      <c r="Z8" s="13">
        <v>26968.024494074609</v>
      </c>
      <c r="AA8" s="20">
        <f t="shared" si="9"/>
        <v>178786.98992397511</v>
      </c>
      <c r="AB8" s="14">
        <v>802.47691652239507</v>
      </c>
      <c r="AC8" s="52">
        <f t="shared" si="10"/>
        <v>189.18795332808008</v>
      </c>
      <c r="AD8" s="52">
        <f t="shared" si="11"/>
        <v>222.79393493181635</v>
      </c>
    </row>
    <row r="9" spans="1:30" s="1" customFormat="1" x14ac:dyDescent="0.25">
      <c r="A9" s="29" t="s">
        <v>112</v>
      </c>
      <c r="B9" s="30">
        <f t="shared" ref="B9:H9" si="12">SUM(B6:B8)</f>
        <v>174322.80257396284</v>
      </c>
      <c r="C9" s="30">
        <f t="shared" si="12"/>
        <v>505949.64706100966</v>
      </c>
      <c r="D9" s="30">
        <f t="shared" si="12"/>
        <v>-193701.48949954385</v>
      </c>
      <c r="E9" s="30">
        <f t="shared" si="12"/>
        <v>486570.96013542864</v>
      </c>
      <c r="F9" s="30">
        <f t="shared" si="12"/>
        <v>57298.962331237286</v>
      </c>
      <c r="G9" s="30">
        <f t="shared" si="12"/>
        <v>543869.92246666597</v>
      </c>
      <c r="H9" s="42">
        <f t="shared" si="12"/>
        <v>2203.5183244329851</v>
      </c>
      <c r="I9" s="53">
        <f t="shared" ref="I9" si="13">E9/H9</f>
        <v>220.81548165052556</v>
      </c>
      <c r="J9" s="53">
        <f t="shared" ref="J9" si="14">G9/H9</f>
        <v>246.81887889750857</v>
      </c>
      <c r="K9" s="54"/>
      <c r="L9" s="30">
        <f t="shared" ref="L9:Q9" si="15">SUM(L6:L8)</f>
        <v>26566.884466230618</v>
      </c>
      <c r="M9" s="30">
        <f t="shared" si="15"/>
        <v>125499.60378772828</v>
      </c>
      <c r="N9" s="30">
        <f t="shared" si="15"/>
        <v>-10238.393753946511</v>
      </c>
      <c r="O9" s="30">
        <f t="shared" si="15"/>
        <v>141828.0945000124</v>
      </c>
      <c r="P9" s="30">
        <f t="shared" si="15"/>
        <v>13885.975547100017</v>
      </c>
      <c r="Q9" s="30">
        <f t="shared" si="15"/>
        <v>155714.07004711241</v>
      </c>
      <c r="R9" s="42">
        <f t="shared" ref="R9" si="16">SUM(R6:R8)</f>
        <v>411.8670995554009</v>
      </c>
      <c r="S9" s="53">
        <f t="shared" si="6"/>
        <v>344.35402743533507</v>
      </c>
      <c r="T9" s="53">
        <f t="shared" si="7"/>
        <v>378.06872706074711</v>
      </c>
      <c r="V9" s="30">
        <f t="shared" ref="V9:AA9" si="17">SUM(V6:V8)</f>
        <v>147755.91810773223</v>
      </c>
      <c r="W9" s="30">
        <f t="shared" si="17"/>
        <v>380450.04327328136</v>
      </c>
      <c r="X9" s="30">
        <f t="shared" si="17"/>
        <v>-183463.09574559735</v>
      </c>
      <c r="Y9" s="30">
        <f t="shared" si="17"/>
        <v>344742.86563541624</v>
      </c>
      <c r="Z9" s="30">
        <f t="shared" ref="Z9:AB9" si="18">SUM(Z6:Z8)</f>
        <v>43412.986784137276</v>
      </c>
      <c r="AA9" s="30">
        <f t="shared" si="17"/>
        <v>388155.85241955356</v>
      </c>
      <c r="AB9" s="42">
        <f t="shared" si="18"/>
        <v>1791.6512248775839</v>
      </c>
      <c r="AC9" s="53">
        <f t="shared" si="10"/>
        <v>192.41628105323406</v>
      </c>
      <c r="AD9" s="53">
        <f t="shared" si="11"/>
        <v>216.64699414143769</v>
      </c>
    </row>
    <row r="11" spans="1:30" x14ac:dyDescent="0.25">
      <c r="A11" s="26" t="s">
        <v>191</v>
      </c>
      <c r="B11" s="32"/>
      <c r="C11" s="32"/>
      <c r="D11" s="32"/>
      <c r="E11" s="32"/>
      <c r="F11" s="32"/>
      <c r="G11" s="32"/>
      <c r="L11" s="32"/>
      <c r="M11" s="32"/>
      <c r="N11" s="32"/>
      <c r="O11" s="32"/>
      <c r="P11" s="32"/>
      <c r="Q11" s="32"/>
      <c r="V11" s="32"/>
      <c r="W11" s="32"/>
      <c r="X11" s="32"/>
      <c r="Y11" s="32"/>
      <c r="Z11" s="32"/>
      <c r="AA11" s="32"/>
    </row>
    <row r="12" spans="1:30" x14ac:dyDescent="0.25">
      <c r="A12" s="5" t="s">
        <v>188</v>
      </c>
      <c r="B12" s="13">
        <v>158944.74239246605</v>
      </c>
      <c r="C12" s="13">
        <v>0</v>
      </c>
      <c r="D12" s="13">
        <v>-98802.579089515333</v>
      </c>
      <c r="E12" s="13">
        <f>SUM(B12:D12)</f>
        <v>60142.163302950721</v>
      </c>
      <c r="F12" s="20">
        <v>44184.941628557259</v>
      </c>
      <c r="G12" s="20">
        <f>E12+F12</f>
        <v>104327.10493150799</v>
      </c>
      <c r="H12" s="14">
        <v>484.143683109162</v>
      </c>
      <c r="I12" s="52">
        <f>E12/H12</f>
        <v>124.22379017055192</v>
      </c>
      <c r="J12" s="52">
        <f>G12/H12</f>
        <v>215.48789867817999</v>
      </c>
      <c r="L12" s="13">
        <v>49408.625792878171</v>
      </c>
      <c r="M12" s="13">
        <v>0</v>
      </c>
      <c r="N12" s="13">
        <v>-3999.7451140183448</v>
      </c>
      <c r="O12" s="13">
        <f>SUM(L12:N12)</f>
        <v>45408.880678859823</v>
      </c>
      <c r="P12" s="20">
        <v>86.548999999999992</v>
      </c>
      <c r="Q12" s="20">
        <f>O12+P12</f>
        <v>45495.429678859822</v>
      </c>
      <c r="R12" s="14">
        <v>198.24844193551385</v>
      </c>
      <c r="S12" s="52">
        <f>O12/R12</f>
        <v>229.05037858320421</v>
      </c>
      <c r="T12" s="52">
        <f>Q12/R12</f>
        <v>229.48694695748756</v>
      </c>
      <c r="V12" s="13">
        <v>109536.1165995879</v>
      </c>
      <c r="W12" s="13">
        <v>0</v>
      </c>
      <c r="X12" s="13">
        <v>-94802.833975496993</v>
      </c>
      <c r="Y12" s="13">
        <f>SUM(V12:X12)</f>
        <v>14733.282624090905</v>
      </c>
      <c r="Z12" s="13">
        <v>44098.39262855726</v>
      </c>
      <c r="AA12" s="20">
        <f>Y12+Z12</f>
        <v>58831.675252648165</v>
      </c>
      <c r="AB12" s="14">
        <v>285.89524117364817</v>
      </c>
      <c r="AC12" s="52">
        <f>Y12/AB12</f>
        <v>51.53385052373833</v>
      </c>
      <c r="AD12" s="52">
        <f>AA12/AB12</f>
        <v>205.78053349588546</v>
      </c>
    </row>
    <row r="13" spans="1:30" x14ac:dyDescent="0.25">
      <c r="A13" s="5" t="s">
        <v>189</v>
      </c>
      <c r="B13" s="13">
        <v>0</v>
      </c>
      <c r="C13" s="13">
        <v>32937.045199999993</v>
      </c>
      <c r="D13" s="13">
        <v>-4694.1127200000001</v>
      </c>
      <c r="E13" s="13">
        <f t="shared" ref="E13:E14" si="19">SUM(B13:D13)</f>
        <v>28242.932479999992</v>
      </c>
      <c r="F13" s="20">
        <v>39.702999999999996</v>
      </c>
      <c r="G13" s="20">
        <f t="shared" ref="G13:G14" si="20">E13+F13</f>
        <v>28282.635479999994</v>
      </c>
      <c r="H13" s="14">
        <v>119.73942115384618</v>
      </c>
      <c r="I13" s="52">
        <f t="shared" ref="I13:I15" si="21">E13/H13</f>
        <v>235.86996001686279</v>
      </c>
      <c r="J13" s="52">
        <f t="shared" ref="J13:J15" si="22">G13/H13</f>
        <v>236.2015383694004</v>
      </c>
      <c r="L13" s="13">
        <v>0</v>
      </c>
      <c r="M13" s="13">
        <v>8613.5052999999971</v>
      </c>
      <c r="N13" s="13">
        <v>-677.72202000000004</v>
      </c>
      <c r="O13" s="13">
        <f t="shared" ref="O13:O14" si="23">SUM(L13:N13)</f>
        <v>7935.7832799999969</v>
      </c>
      <c r="P13" s="13">
        <v>35.702999999999996</v>
      </c>
      <c r="Q13" s="20">
        <f t="shared" ref="Q13:Q14" si="24">O13+P13</f>
        <v>7971.4862799999974</v>
      </c>
      <c r="R13" s="14">
        <v>17.836444230769235</v>
      </c>
      <c r="S13" s="52">
        <f t="shared" ref="S13:S15" si="25">O13/R13</f>
        <v>444.91958023282251</v>
      </c>
      <c r="T13" s="52">
        <f t="shared" ref="T13:T15" si="26">Q13/R13</f>
        <v>446.92126843581144</v>
      </c>
      <c r="V13" s="13">
        <v>0</v>
      </c>
      <c r="W13" s="13">
        <v>24323.5399</v>
      </c>
      <c r="X13" s="13">
        <v>-4016.3906999999999</v>
      </c>
      <c r="Y13" s="13">
        <f t="shared" ref="Y13:Y14" si="27">SUM(V13:X13)</f>
        <v>20307.1492</v>
      </c>
      <c r="Z13" s="13">
        <v>4</v>
      </c>
      <c r="AA13" s="20">
        <f t="shared" ref="AA13:AA14" si="28">Y13+Z13</f>
        <v>20311.1492</v>
      </c>
      <c r="AB13" s="14">
        <v>101.90297692307695</v>
      </c>
      <c r="AC13" s="52">
        <f t="shared" ref="AC13:AC15" si="29">Y13/AB13</f>
        <v>199.27925378793563</v>
      </c>
      <c r="AD13" s="52">
        <f t="shared" ref="AD13:AD15" si="30">AA13/AB13</f>
        <v>199.31850681194709</v>
      </c>
    </row>
    <row r="14" spans="1:30" x14ac:dyDescent="0.25">
      <c r="A14" s="5" t="s">
        <v>190</v>
      </c>
      <c r="B14" s="13">
        <v>0</v>
      </c>
      <c r="C14" s="13">
        <v>235181.47876741728</v>
      </c>
      <c r="D14" s="13">
        <v>-186057.29943961278</v>
      </c>
      <c r="E14" s="13">
        <f t="shared" si="19"/>
        <v>49124.179327804508</v>
      </c>
      <c r="F14" s="20">
        <v>158952.04759839611</v>
      </c>
      <c r="G14" s="20">
        <f t="shared" si="20"/>
        <v>208076.22692620062</v>
      </c>
      <c r="H14" s="14">
        <v>780.15820411951756</v>
      </c>
      <c r="I14" s="52">
        <f t="shared" si="21"/>
        <v>62.966945766142132</v>
      </c>
      <c r="J14" s="52">
        <f t="shared" si="22"/>
        <v>266.71029776714886</v>
      </c>
      <c r="L14" s="13">
        <v>0</v>
      </c>
      <c r="M14" s="13">
        <v>58316.4942109822</v>
      </c>
      <c r="N14" s="13">
        <v>-962.06</v>
      </c>
      <c r="O14" s="13">
        <f t="shared" si="23"/>
        <v>57354.434210982203</v>
      </c>
      <c r="P14" s="13">
        <v>10523.625328360005</v>
      </c>
      <c r="Q14" s="20">
        <f t="shared" si="24"/>
        <v>67878.059539342212</v>
      </c>
      <c r="R14" s="14">
        <v>175.1352709623711</v>
      </c>
      <c r="S14" s="52">
        <f t="shared" si="25"/>
        <v>327.48648456600819</v>
      </c>
      <c r="T14" s="52">
        <f t="shared" si="26"/>
        <v>387.57503937585614</v>
      </c>
      <c r="V14" s="13">
        <v>0</v>
      </c>
      <c r="W14" s="13">
        <v>176864.98455643508</v>
      </c>
      <c r="X14" s="13">
        <v>-185095.23943961278</v>
      </c>
      <c r="Y14" s="13">
        <f t="shared" si="27"/>
        <v>-8230.2548831776949</v>
      </c>
      <c r="Z14" s="13">
        <v>148428.4222700361</v>
      </c>
      <c r="AA14" s="20">
        <f t="shared" si="28"/>
        <v>140198.1673868584</v>
      </c>
      <c r="AB14" s="14">
        <v>605.02293315714644</v>
      </c>
      <c r="AC14" s="52">
        <f t="shared" si="29"/>
        <v>-13.603211435689493</v>
      </c>
      <c r="AD14" s="52">
        <f t="shared" si="30"/>
        <v>231.72372434755931</v>
      </c>
    </row>
    <row r="15" spans="1:30" s="1" customFormat="1" x14ac:dyDescent="0.25">
      <c r="A15" s="29" t="s">
        <v>112</v>
      </c>
      <c r="B15" s="30">
        <f t="shared" ref="B15:G15" si="31">SUM(B12:B14)</f>
        <v>158944.74239246605</v>
      </c>
      <c r="C15" s="30">
        <f t="shared" si="31"/>
        <v>268118.52396741731</v>
      </c>
      <c r="D15" s="30">
        <f t="shared" si="31"/>
        <v>-289553.99124912813</v>
      </c>
      <c r="E15" s="30">
        <f t="shared" si="31"/>
        <v>137509.27511075523</v>
      </c>
      <c r="F15" s="30">
        <f t="shared" si="31"/>
        <v>203176.69222695337</v>
      </c>
      <c r="G15" s="30">
        <f t="shared" si="31"/>
        <v>340685.96733770857</v>
      </c>
      <c r="H15" s="42">
        <f>SUM(H12:H14)</f>
        <v>1384.0413083825256</v>
      </c>
      <c r="I15" s="53">
        <f t="shared" si="21"/>
        <v>99.353447240282804</v>
      </c>
      <c r="J15" s="53">
        <f t="shared" si="22"/>
        <v>246.15303407082178</v>
      </c>
      <c r="L15" s="30">
        <f t="shared" ref="L15:Q15" si="32">SUM(L12:L14)</f>
        <v>49408.625792878171</v>
      </c>
      <c r="M15" s="30">
        <f t="shared" si="32"/>
        <v>66929.99951098219</v>
      </c>
      <c r="N15" s="30">
        <f t="shared" si="32"/>
        <v>-5639.5271340183444</v>
      </c>
      <c r="O15" s="30">
        <f t="shared" si="32"/>
        <v>110699.09816984202</v>
      </c>
      <c r="P15" s="30">
        <f t="shared" ref="P15:R15" si="33">SUM(P12:P14)</f>
        <v>10645.877328360006</v>
      </c>
      <c r="Q15" s="30">
        <f t="shared" si="32"/>
        <v>121344.97549820202</v>
      </c>
      <c r="R15" s="42">
        <f t="shared" si="33"/>
        <v>391.22015712865419</v>
      </c>
      <c r="S15" s="53">
        <f t="shared" si="25"/>
        <v>282.95857499346135</v>
      </c>
      <c r="T15" s="53">
        <f t="shared" si="26"/>
        <v>310.17056071141366</v>
      </c>
      <c r="V15" s="30">
        <f t="shared" ref="V15:W15" si="34">SUM(V12:V14)</f>
        <v>109536.1165995879</v>
      </c>
      <c r="W15" s="30">
        <f t="shared" si="34"/>
        <v>201188.52445643509</v>
      </c>
      <c r="X15" s="30">
        <f t="shared" ref="X15:AA15" si="35">SUM(X12:X14)</f>
        <v>-283914.46411510976</v>
      </c>
      <c r="Y15" s="30">
        <f t="shared" si="35"/>
        <v>26810.17694091321</v>
      </c>
      <c r="Z15" s="30">
        <f t="shared" si="35"/>
        <v>192530.81489859335</v>
      </c>
      <c r="AA15" s="30">
        <f t="shared" si="35"/>
        <v>219340.99183950658</v>
      </c>
      <c r="AB15" s="42">
        <f t="shared" ref="AB15" si="36">SUM(AB12:AB14)</f>
        <v>992.82115125387156</v>
      </c>
      <c r="AC15" s="53">
        <f t="shared" si="29"/>
        <v>27.004034822438683</v>
      </c>
      <c r="AD15" s="53">
        <f t="shared" si="30"/>
        <v>220.92699330840455</v>
      </c>
    </row>
    <row r="17" spans="1:30" x14ac:dyDescent="0.25">
      <c r="A17" s="26" t="s">
        <v>192</v>
      </c>
      <c r="B17" s="32"/>
      <c r="C17" s="32"/>
      <c r="D17" s="32"/>
      <c r="E17" s="32"/>
      <c r="F17" s="32"/>
      <c r="G17" s="32"/>
      <c r="L17" s="32"/>
      <c r="M17" s="32"/>
      <c r="N17" s="32"/>
      <c r="O17" s="32"/>
      <c r="P17" s="32"/>
      <c r="Q17" s="32"/>
      <c r="V17" s="32"/>
      <c r="W17" s="32"/>
      <c r="X17" s="32"/>
      <c r="Y17" s="32"/>
      <c r="Z17" s="32"/>
      <c r="AA17" s="32"/>
    </row>
    <row r="18" spans="1:30" x14ac:dyDescent="0.25">
      <c r="A18" s="5" t="s">
        <v>188</v>
      </c>
      <c r="B18" s="13">
        <v>88918.421548969112</v>
      </c>
      <c r="C18" s="13">
        <v>0</v>
      </c>
      <c r="D18" s="13">
        <v>-76785.487435208823</v>
      </c>
      <c r="E18" s="13">
        <f>SUM(B18:D18)</f>
        <v>12132.93411376029</v>
      </c>
      <c r="F18" s="20">
        <v>29015.211528134845</v>
      </c>
      <c r="G18" s="20">
        <f>E18+F18</f>
        <v>41148.145641895135</v>
      </c>
      <c r="H18" s="14">
        <v>323.4389740447719</v>
      </c>
      <c r="I18" s="52">
        <f>E18/H18</f>
        <v>37.512282338864928</v>
      </c>
      <c r="J18" s="52">
        <f>G18/H18</f>
        <v>127.22074005898628</v>
      </c>
      <c r="L18" s="13">
        <v>24338.2836552722</v>
      </c>
      <c r="M18" s="13">
        <v>0</v>
      </c>
      <c r="N18" s="13">
        <v>-1248.2296119056232</v>
      </c>
      <c r="O18" s="13">
        <f>SUM(L18:N18)</f>
        <v>23090.054043366577</v>
      </c>
      <c r="P18" s="13">
        <v>0</v>
      </c>
      <c r="Q18" s="20">
        <f>O18+P18</f>
        <v>23090.054043366577</v>
      </c>
      <c r="R18" s="14">
        <v>90.031564166457201</v>
      </c>
      <c r="S18" s="52">
        <f t="shared" ref="S18" si="37">IFERROR(O18/R18,0)</f>
        <v>256.46621001358955</v>
      </c>
      <c r="T18" s="52">
        <f t="shared" ref="T18:T19" si="38">IFERROR(Q18/R18,0)</f>
        <v>256.46621001358955</v>
      </c>
      <c r="V18" s="13">
        <v>64580.137893696905</v>
      </c>
      <c r="W18" s="13">
        <v>0</v>
      </c>
      <c r="X18" s="13">
        <v>-75537.257823303196</v>
      </c>
      <c r="Y18" s="13">
        <f>SUM(V18:X18)</f>
        <v>-10957.119929606291</v>
      </c>
      <c r="Z18" s="13">
        <v>29015.211528134845</v>
      </c>
      <c r="AA18" s="20">
        <f>Y18+Z18</f>
        <v>18058.091598528554</v>
      </c>
      <c r="AB18" s="14">
        <v>233.4074098783147</v>
      </c>
      <c r="AC18" s="52">
        <f>Y18/AB18</f>
        <v>-46.944182000557348</v>
      </c>
      <c r="AD18" s="52">
        <f>AA18/AB18</f>
        <v>77.367259282569535</v>
      </c>
    </row>
    <row r="19" spans="1:30" x14ac:dyDescent="0.25">
      <c r="A19" s="5" t="s">
        <v>189</v>
      </c>
      <c r="B19" s="13">
        <v>0</v>
      </c>
      <c r="C19" s="13">
        <v>12277.07386</v>
      </c>
      <c r="D19" s="13">
        <v>-613.07470999999998</v>
      </c>
      <c r="E19" s="13">
        <f t="shared" ref="E19:E20" si="39">SUM(B19:D19)</f>
        <v>11663.99915</v>
      </c>
      <c r="F19" s="20">
        <v>9573.8270000000011</v>
      </c>
      <c r="G19" s="20">
        <f t="shared" ref="G19:G20" si="40">E19+F19</f>
        <v>21237.826150000001</v>
      </c>
      <c r="H19" s="14">
        <v>39.066200000000002</v>
      </c>
      <c r="I19" s="52">
        <f t="shared" ref="I19:I21" si="41">E19/H19</f>
        <v>298.57009768034771</v>
      </c>
      <c r="J19" s="52">
        <f t="shared" ref="J19:J21" si="42">G19/H19</f>
        <v>543.63685615698478</v>
      </c>
      <c r="L19" s="13">
        <v>0</v>
      </c>
      <c r="M19" s="13">
        <v>2376.8276599999999</v>
      </c>
      <c r="N19" s="13">
        <v>-172.27970999999999</v>
      </c>
      <c r="O19" s="13">
        <f t="shared" ref="O19:O20" si="43">SUM(L19:N19)</f>
        <v>2204.5479500000001</v>
      </c>
      <c r="P19" s="13">
        <v>10.028</v>
      </c>
      <c r="Q19" s="20">
        <f t="shared" ref="Q19:Q20" si="44">O19+P19</f>
        <v>2214.5759499999999</v>
      </c>
      <c r="R19" s="14"/>
      <c r="S19" s="52">
        <f>IFERROR(O19/R19,0)</f>
        <v>0</v>
      </c>
      <c r="T19" s="52">
        <f>IFERROR(Q19/R19,0)</f>
        <v>0</v>
      </c>
      <c r="V19" s="13">
        <v>0</v>
      </c>
      <c r="W19" s="13">
        <v>9900.2461999999996</v>
      </c>
      <c r="X19" s="13">
        <v>-440.79500000000002</v>
      </c>
      <c r="Y19" s="13">
        <f t="shared" ref="Y19:Y20" si="45">SUM(V19:X19)</f>
        <v>9459.4511999999995</v>
      </c>
      <c r="Z19" s="13">
        <v>9563.7990000000009</v>
      </c>
      <c r="AA19" s="20">
        <f t="shared" ref="AA19:AA20" si="46">Y19+Z19</f>
        <v>19023.250200000002</v>
      </c>
      <c r="AB19" s="14">
        <v>33.643799999999999</v>
      </c>
      <c r="AC19" s="52">
        <f t="shared" ref="AC19:AC21" si="47">Y19/AB19</f>
        <v>281.16476735683841</v>
      </c>
      <c r="AD19" s="52">
        <f t="shared" ref="AD19:AD21" si="48">AA19/AB19</f>
        <v>565.43108091238219</v>
      </c>
    </row>
    <row r="20" spans="1:30" x14ac:dyDescent="0.25">
      <c r="A20" s="5" t="s">
        <v>190</v>
      </c>
      <c r="B20" s="13">
        <v>0</v>
      </c>
      <c r="C20" s="13">
        <v>118779.77068671153</v>
      </c>
      <c r="D20" s="13">
        <v>-100242.71700670011</v>
      </c>
      <c r="E20" s="13">
        <f t="shared" si="39"/>
        <v>18537.053680011421</v>
      </c>
      <c r="F20" s="20">
        <v>64215.026227133865</v>
      </c>
      <c r="G20" s="20">
        <f t="shared" si="40"/>
        <v>82752.079907145293</v>
      </c>
      <c r="H20" s="14">
        <v>505.64659827747039</v>
      </c>
      <c r="I20" s="52">
        <f t="shared" si="41"/>
        <v>36.660097671297549</v>
      </c>
      <c r="J20" s="52">
        <f t="shared" si="42"/>
        <v>163.65596088067738</v>
      </c>
      <c r="L20" s="13">
        <v>0</v>
      </c>
      <c r="M20" s="13">
        <v>12840.60692642749</v>
      </c>
      <c r="N20" s="13">
        <v>0</v>
      </c>
      <c r="O20" s="13">
        <f t="shared" si="43"/>
        <v>12840.60692642749</v>
      </c>
      <c r="P20" s="13">
        <v>1019.8847715600001</v>
      </c>
      <c r="Q20" s="20">
        <f t="shared" si="44"/>
        <v>13860.491697987491</v>
      </c>
      <c r="R20" s="14">
        <v>39.459132780914629</v>
      </c>
      <c r="S20" s="52">
        <f t="shared" ref="S19:S21" si="49">O20/R20</f>
        <v>325.41533534761726</v>
      </c>
      <c r="T20" s="52">
        <f t="shared" ref="T19:T21" si="50">Q20/R20</f>
        <v>351.26194422325102</v>
      </c>
      <c r="V20" s="13">
        <v>0</v>
      </c>
      <c r="W20" s="13">
        <v>105939.16376028405</v>
      </c>
      <c r="X20" s="13">
        <v>-100242.71700670011</v>
      </c>
      <c r="Y20" s="13">
        <f t="shared" si="45"/>
        <v>5696.4467535839358</v>
      </c>
      <c r="Z20" s="13">
        <v>63195.141455573867</v>
      </c>
      <c r="AA20" s="20">
        <f t="shared" si="46"/>
        <v>68891.58820915781</v>
      </c>
      <c r="AB20" s="14">
        <v>466.18746549655577</v>
      </c>
      <c r="AC20" s="52">
        <f t="shared" si="47"/>
        <v>12.219219037810062</v>
      </c>
      <c r="AD20" s="52">
        <f t="shared" si="48"/>
        <v>147.7765776816382</v>
      </c>
    </row>
    <row r="21" spans="1:30" s="1" customFormat="1" x14ac:dyDescent="0.25">
      <c r="A21" s="29" t="s">
        <v>112</v>
      </c>
      <c r="B21" s="30">
        <f t="shared" ref="B21:H21" si="51">SUM(B18:B20)</f>
        <v>88918.421548969112</v>
      </c>
      <c r="C21" s="30">
        <f t="shared" si="51"/>
        <v>131056.84454671154</v>
      </c>
      <c r="D21" s="30">
        <f t="shared" si="51"/>
        <v>-177641.27915190894</v>
      </c>
      <c r="E21" s="30">
        <f t="shared" si="51"/>
        <v>42333.986943771713</v>
      </c>
      <c r="F21" s="30">
        <f t="shared" si="51"/>
        <v>102804.06475526872</v>
      </c>
      <c r="G21" s="30">
        <f t="shared" si="51"/>
        <v>145138.05169904043</v>
      </c>
      <c r="H21" s="55">
        <f t="shared" si="51"/>
        <v>868.15177232224232</v>
      </c>
      <c r="I21" s="53">
        <f t="shared" si="41"/>
        <v>48.763347946098648</v>
      </c>
      <c r="J21" s="53">
        <f t="shared" si="42"/>
        <v>167.18050498337035</v>
      </c>
      <c r="L21" s="30">
        <f t="shared" ref="L21:Q21" si="52">SUM(L18:L20)</f>
        <v>24338.2836552722</v>
      </c>
      <c r="M21" s="30">
        <f t="shared" si="52"/>
        <v>15217.434586427491</v>
      </c>
      <c r="N21" s="30">
        <f t="shared" si="52"/>
        <v>-1420.5093219056232</v>
      </c>
      <c r="O21" s="30">
        <f t="shared" si="52"/>
        <v>38135.208919794066</v>
      </c>
      <c r="P21" s="30">
        <f t="shared" si="52"/>
        <v>1029.91277156</v>
      </c>
      <c r="Q21" s="30">
        <f t="shared" si="52"/>
        <v>39165.12169135407</v>
      </c>
      <c r="R21" s="55">
        <f t="shared" ref="R21" si="53">SUM(R18:R20)</f>
        <v>129.49069694737182</v>
      </c>
      <c r="S21" s="53">
        <f t="shared" si="49"/>
        <v>294.50153423217074</v>
      </c>
      <c r="T21" s="53">
        <f t="shared" si="50"/>
        <v>302.45509997734996</v>
      </c>
      <c r="V21" s="30">
        <f t="shared" ref="V21:W21" si="54">SUM(V18:V20)</f>
        <v>64580.137893696905</v>
      </c>
      <c r="W21" s="30">
        <f t="shared" si="54"/>
        <v>115839.40996028404</v>
      </c>
      <c r="X21" s="30">
        <f t="shared" ref="X21:AA21" si="55">SUM(X18:X20)</f>
        <v>-176220.76983000332</v>
      </c>
      <c r="Y21" s="30">
        <f t="shared" si="55"/>
        <v>4198.7780239776439</v>
      </c>
      <c r="Z21" s="30">
        <f t="shared" si="55"/>
        <v>101774.15198370871</v>
      </c>
      <c r="AA21" s="30">
        <f t="shared" si="55"/>
        <v>105972.93000768637</v>
      </c>
      <c r="AB21" s="55">
        <f t="shared" ref="AB21" si="56">SUM(AB18:AB20)</f>
        <v>733.23867537487047</v>
      </c>
      <c r="AC21" s="53">
        <f t="shared" si="47"/>
        <v>5.7263455474863028</v>
      </c>
      <c r="AD21" s="53">
        <f t="shared" si="48"/>
        <v>144.52719635050263</v>
      </c>
    </row>
    <row r="23" spans="1:30" x14ac:dyDescent="0.25">
      <c r="A23" s="26" t="s">
        <v>193</v>
      </c>
      <c r="B23" s="32"/>
      <c r="C23" s="32"/>
      <c r="D23" s="32"/>
      <c r="E23" s="32"/>
      <c r="F23" s="32"/>
      <c r="G23" s="32"/>
      <c r="L23" s="32"/>
      <c r="M23" s="32"/>
      <c r="N23" s="32"/>
      <c r="O23" s="32"/>
      <c r="P23" s="32"/>
      <c r="Q23" s="32"/>
      <c r="V23" s="32"/>
      <c r="W23" s="32"/>
      <c r="X23" s="32"/>
      <c r="Y23" s="32"/>
      <c r="Z23" s="32"/>
      <c r="AA23" s="32"/>
    </row>
    <row r="24" spans="1:30" x14ac:dyDescent="0.25">
      <c r="A24" s="5" t="s">
        <v>188</v>
      </c>
      <c r="B24" s="13">
        <v>135361.63571392585</v>
      </c>
      <c r="C24" s="13">
        <v>0</v>
      </c>
      <c r="D24" s="13">
        <v>-69506.268451699114</v>
      </c>
      <c r="E24" s="13">
        <f>SUM(B24:D24)</f>
        <v>65855.367262226733</v>
      </c>
      <c r="F24" s="20">
        <v>29953.889753852836</v>
      </c>
      <c r="G24" s="20">
        <f>E24+F24</f>
        <v>95809.257016079573</v>
      </c>
      <c r="H24" s="14">
        <v>444.08649250034489</v>
      </c>
      <c r="I24" s="52">
        <f>E24/H24</f>
        <v>148.29401113157161</v>
      </c>
      <c r="J24" s="52">
        <f>G24/H24</f>
        <v>215.74458722363676</v>
      </c>
      <c r="L24" s="13">
        <v>33471.469685617179</v>
      </c>
      <c r="M24" s="13">
        <v>0</v>
      </c>
      <c r="N24" s="13">
        <v>-2802.8954676605049</v>
      </c>
      <c r="O24" s="13">
        <f>SUM(L24:N24)</f>
        <v>30668.574217956673</v>
      </c>
      <c r="P24" s="13">
        <v>2.1579999999999999</v>
      </c>
      <c r="Q24" s="20">
        <f>O24+P24</f>
        <v>30670.732217956673</v>
      </c>
      <c r="R24" s="14">
        <v>141.90414612994823</v>
      </c>
      <c r="S24" s="52">
        <f>O24/R24</f>
        <v>216.12176285442732</v>
      </c>
      <c r="T24" s="52">
        <f>Q24/R24</f>
        <v>216.13697030296814</v>
      </c>
      <c r="V24" s="13">
        <v>101890.16602830867</v>
      </c>
      <c r="W24" s="13">
        <v>0</v>
      </c>
      <c r="X24" s="13">
        <v>-66703.372984038608</v>
      </c>
      <c r="Y24" s="13">
        <f>SUM(V24:X24)</f>
        <v>35186.79304427006</v>
      </c>
      <c r="Z24" s="13">
        <v>29951.731753852837</v>
      </c>
      <c r="AA24" s="20">
        <f>Y24+Z24</f>
        <v>65138.524798122897</v>
      </c>
      <c r="AB24" s="14">
        <v>302.18234637039666</v>
      </c>
      <c r="AC24" s="52">
        <f>Y24/AB24</f>
        <v>116.44225239134333</v>
      </c>
      <c r="AD24" s="52">
        <f>AA24/AB24</f>
        <v>215.56032501739884</v>
      </c>
    </row>
    <row r="25" spans="1:30" x14ac:dyDescent="0.25">
      <c r="A25" s="5" t="s">
        <v>189</v>
      </c>
      <c r="B25" s="13">
        <v>0</v>
      </c>
      <c r="C25" s="13">
        <v>15240.635209999997</v>
      </c>
      <c r="D25" s="13">
        <v>-3509.8841799999996</v>
      </c>
      <c r="E25" s="13">
        <f t="shared" ref="E25:E26" si="57">SUM(B25:D25)</f>
        <v>11730.751029999998</v>
      </c>
      <c r="F25" s="20">
        <v>868.83530000000007</v>
      </c>
      <c r="G25" s="20">
        <f t="shared" ref="G25:G26" si="58">E25+F25</f>
        <v>12599.586329999998</v>
      </c>
      <c r="H25" s="14">
        <v>63.23466637179488</v>
      </c>
      <c r="I25" s="52">
        <f t="shared" ref="I25:I27" si="59">E25/H25</f>
        <v>185.51139277034866</v>
      </c>
      <c r="J25" s="52">
        <f t="shared" ref="J25:J27" si="60">G25/H25</f>
        <v>199.25125019114364</v>
      </c>
      <c r="L25" s="13">
        <v>0</v>
      </c>
      <c r="M25" s="13">
        <v>5992.4916899999998</v>
      </c>
      <c r="N25" s="13">
        <v>-113.29348</v>
      </c>
      <c r="O25" s="13">
        <f t="shared" ref="O25:O26" si="61">SUM(L25:N25)</f>
        <v>5879.1982099999996</v>
      </c>
      <c r="P25" s="13">
        <v>9.8360000000000003</v>
      </c>
      <c r="Q25" s="20">
        <f t="shared" ref="Q25:Q26" si="62">O25+P25</f>
        <v>5889.0342099999998</v>
      </c>
      <c r="R25" s="14">
        <v>10.723738871794865</v>
      </c>
      <c r="S25" s="52">
        <f t="shared" ref="S25:S27" si="63">O25/R25</f>
        <v>548.24145573548276</v>
      </c>
      <c r="T25" s="52">
        <f t="shared" ref="T25:T27" si="64">Q25/R25</f>
        <v>549.15867314608852</v>
      </c>
      <c r="V25" s="13">
        <v>0</v>
      </c>
      <c r="W25" s="13">
        <v>9248.1435199999978</v>
      </c>
      <c r="X25" s="13">
        <v>-3396.5906999999997</v>
      </c>
      <c r="Y25" s="13">
        <f t="shared" ref="Y25:Y26" si="65">SUM(V25:X25)</f>
        <v>5851.5528199999981</v>
      </c>
      <c r="Z25" s="13">
        <v>858.99930000000006</v>
      </c>
      <c r="AA25" s="20">
        <f t="shared" ref="AA25:AA26" si="66">Y25+Z25</f>
        <v>6710.5521199999985</v>
      </c>
      <c r="AB25" s="14">
        <v>52.510927500000015</v>
      </c>
      <c r="AC25" s="52">
        <f t="shared" ref="AC25:AC27" si="67">Y25/AB25</f>
        <v>111.43495456255265</v>
      </c>
      <c r="AD25" s="52">
        <f t="shared" ref="AD25:AD27" si="68">AA25/AB25</f>
        <v>127.79344108899993</v>
      </c>
    </row>
    <row r="26" spans="1:30" x14ac:dyDescent="0.25">
      <c r="A26" s="5" t="s">
        <v>190</v>
      </c>
      <c r="B26" s="13">
        <v>0</v>
      </c>
      <c r="C26" s="13">
        <v>231838.32889852463</v>
      </c>
      <c r="D26" s="13">
        <v>-103928.73025676451</v>
      </c>
      <c r="E26" s="13">
        <f t="shared" si="57"/>
        <v>127909.59864176012</v>
      </c>
      <c r="F26" s="20">
        <v>84356.378513786971</v>
      </c>
      <c r="G26" s="20">
        <f t="shared" si="58"/>
        <v>212265.97715554709</v>
      </c>
      <c r="H26" s="14">
        <v>592.88668673004577</v>
      </c>
      <c r="I26" s="52">
        <f t="shared" si="59"/>
        <v>215.74037924046041</v>
      </c>
      <c r="J26" s="52">
        <f t="shared" si="60"/>
        <v>358.02115632965194</v>
      </c>
      <c r="L26" s="13">
        <v>0</v>
      </c>
      <c r="M26" s="13">
        <v>72470.795586992797</v>
      </c>
      <c r="N26" s="13">
        <v>-439</v>
      </c>
      <c r="O26" s="13">
        <f t="shared" si="61"/>
        <v>72031.795586992797</v>
      </c>
      <c r="P26" s="13">
        <v>14613.253119790001</v>
      </c>
      <c r="Q26" s="20">
        <f t="shared" si="62"/>
        <v>86645.048706782793</v>
      </c>
      <c r="R26" s="14">
        <v>127.3685067543165</v>
      </c>
      <c r="S26" s="52">
        <f t="shared" si="63"/>
        <v>565.53851044148837</v>
      </c>
      <c r="T26" s="52">
        <f t="shared" si="64"/>
        <v>680.27058583574399</v>
      </c>
      <c r="V26" s="13">
        <v>0</v>
      </c>
      <c r="W26" s="13">
        <v>159367.53331153182</v>
      </c>
      <c r="X26" s="13">
        <v>-103489.73025676451</v>
      </c>
      <c r="Y26" s="13">
        <f t="shared" si="65"/>
        <v>55877.803054767312</v>
      </c>
      <c r="Z26" s="13">
        <v>69743.125393996976</v>
      </c>
      <c r="AA26" s="20">
        <f t="shared" si="66"/>
        <v>125620.92844876429</v>
      </c>
      <c r="AB26" s="14">
        <v>465.51817997572925</v>
      </c>
      <c r="AC26" s="52">
        <f t="shared" si="67"/>
        <v>120.03355713772686</v>
      </c>
      <c r="AD26" s="52">
        <f t="shared" si="68"/>
        <v>269.85182072870663</v>
      </c>
    </row>
    <row r="27" spans="1:30" s="1" customFormat="1" x14ac:dyDescent="0.25">
      <c r="A27" s="29" t="s">
        <v>112</v>
      </c>
      <c r="B27" s="30">
        <f>SUM(B24:B26)</f>
        <v>135361.63571392585</v>
      </c>
      <c r="C27" s="30">
        <f t="shared" ref="C27:G27" si="69">SUM(C24:C26)</f>
        <v>247078.96410852464</v>
      </c>
      <c r="D27" s="30">
        <f>SUM(D24:D26)</f>
        <v>-176944.88288846362</v>
      </c>
      <c r="E27" s="30">
        <f t="shared" si="69"/>
        <v>205495.71693398687</v>
      </c>
      <c r="F27" s="30">
        <f t="shared" si="69"/>
        <v>115179.1035676398</v>
      </c>
      <c r="G27" s="30">
        <f t="shared" si="69"/>
        <v>320674.8205016267</v>
      </c>
      <c r="H27" s="55">
        <f>SUM(H24:H26)</f>
        <v>1100.2078456021854</v>
      </c>
      <c r="I27" s="53">
        <f t="shared" si="59"/>
        <v>186.77899612823728</v>
      </c>
      <c r="J27" s="53">
        <f t="shared" si="60"/>
        <v>291.46749115037369</v>
      </c>
      <c r="L27" s="30">
        <f>SUM(L24:L26)</f>
        <v>33471.469685617179</v>
      </c>
      <c r="M27" s="30">
        <f t="shared" ref="M27" si="70">SUM(M24:M26)</f>
        <v>78463.287276992793</v>
      </c>
      <c r="N27" s="30">
        <f>SUM(N24:N26)</f>
        <v>-3355.1889476605047</v>
      </c>
      <c r="O27" s="30">
        <f t="shared" ref="O27:Q27" si="71">SUM(O24:O26)</f>
        <v>108579.56801494947</v>
      </c>
      <c r="P27" s="30">
        <f t="shared" si="71"/>
        <v>14625.247119790001</v>
      </c>
      <c r="Q27" s="30">
        <f t="shared" si="71"/>
        <v>123204.81513473947</v>
      </c>
      <c r="R27" s="55">
        <f t="shared" ref="R27" si="72">SUM(R24:R26)</f>
        <v>279.99639175605961</v>
      </c>
      <c r="S27" s="53">
        <f t="shared" si="63"/>
        <v>387.78916876024215</v>
      </c>
      <c r="T27" s="53">
        <f t="shared" si="64"/>
        <v>440.0228673020859</v>
      </c>
      <c r="V27" s="30">
        <f>SUM(V24:V26)</f>
        <v>101890.16602830867</v>
      </c>
      <c r="W27" s="30">
        <f t="shared" ref="W27" si="73">SUM(W24:W26)</f>
        <v>168615.6768315318</v>
      </c>
      <c r="X27" s="30">
        <f>SUM(X24:X26)</f>
        <v>-173589.69394080312</v>
      </c>
      <c r="Y27" s="30">
        <f t="shared" ref="Y27:AA27" si="74">SUM(Y24:Y26)</f>
        <v>96916.148919037369</v>
      </c>
      <c r="Z27" s="30">
        <f t="shared" si="74"/>
        <v>100553.85644784982</v>
      </c>
      <c r="AA27" s="30">
        <f t="shared" si="74"/>
        <v>197470.0053668872</v>
      </c>
      <c r="AB27" s="55">
        <f t="shared" ref="AB27" si="75">SUM(AB24:AB26)</f>
        <v>820.21145384612601</v>
      </c>
      <c r="AC27" s="53">
        <f t="shared" si="67"/>
        <v>118.15995553900069</v>
      </c>
      <c r="AD27" s="53">
        <f t="shared" si="68"/>
        <v>240.75499609388913</v>
      </c>
    </row>
    <row r="29" spans="1:30" x14ac:dyDescent="0.25">
      <c r="A29" s="26" t="s">
        <v>194</v>
      </c>
      <c r="B29" s="32"/>
      <c r="C29" s="32"/>
      <c r="D29" s="32"/>
      <c r="E29" s="32"/>
      <c r="F29" s="32"/>
      <c r="G29" s="32"/>
      <c r="L29" s="32"/>
      <c r="M29" s="32"/>
      <c r="N29" s="32"/>
      <c r="O29" s="32"/>
      <c r="P29" s="32"/>
      <c r="Q29" s="32"/>
      <c r="V29" s="32"/>
      <c r="W29" s="32"/>
      <c r="X29" s="32"/>
      <c r="Y29" s="32"/>
      <c r="Z29" s="32"/>
      <c r="AA29" s="32"/>
    </row>
    <row r="30" spans="1:30" x14ac:dyDescent="0.25">
      <c r="A30" s="56" t="s">
        <v>188</v>
      </c>
      <c r="B30" s="57">
        <f>B24+B18+B12+B6</f>
        <v>557547.60222932382</v>
      </c>
      <c r="C30" s="57">
        <f t="shared" ref="C30:G30" si="76">C24+C18+C12+C6</f>
        <v>0</v>
      </c>
      <c r="D30" s="57">
        <f t="shared" si="76"/>
        <v>-336052.03033699968</v>
      </c>
      <c r="E30" s="57">
        <f t="shared" si="76"/>
        <v>221495.57189232411</v>
      </c>
      <c r="F30" s="57">
        <f t="shared" si="76"/>
        <v>118742.86395982897</v>
      </c>
      <c r="G30" s="57">
        <f t="shared" si="76"/>
        <v>340238.43585215311</v>
      </c>
      <c r="H30" s="58">
        <f t="shared" ref="H30:H32" si="77">H24+H18+H12+H6</f>
        <v>1770.2791183205686</v>
      </c>
      <c r="I30" s="59">
        <f t="shared" ref="I30:I33" si="78">E30/H30</f>
        <v>125.1190106690367</v>
      </c>
      <c r="J30" s="59">
        <f t="shared" ref="J30:J33" si="79">G30/H30</f>
        <v>192.19479704134514</v>
      </c>
      <c r="L30" s="57">
        <f>L24+L18+L12+L6</f>
        <v>133785.26359999817</v>
      </c>
      <c r="M30" s="57">
        <f t="shared" ref="M30:R32" si="80">M24+M18+M12+M6</f>
        <v>0</v>
      </c>
      <c r="N30" s="57">
        <f t="shared" si="80"/>
        <v>-11993.073347530984</v>
      </c>
      <c r="O30" s="57">
        <f t="shared" si="80"/>
        <v>121792.19025246718</v>
      </c>
      <c r="P30" s="57">
        <f t="shared" si="80"/>
        <v>284.96900000000005</v>
      </c>
      <c r="Q30" s="57">
        <f t="shared" si="80"/>
        <v>122077.15925246717</v>
      </c>
      <c r="R30" s="58">
        <f t="shared" si="80"/>
        <v>508.65372728905874</v>
      </c>
      <c r="S30" s="59">
        <f t="shared" ref="S30:S33" si="81">O30/R30</f>
        <v>239.4402787561898</v>
      </c>
      <c r="T30" s="59">
        <f t="shared" ref="T30:T33" si="82">Q30/R30</f>
        <v>240.00052039939723</v>
      </c>
      <c r="V30" s="57">
        <f>V24+V18+V12+V6</f>
        <v>423762.33862932574</v>
      </c>
      <c r="W30" s="57">
        <f t="shared" ref="W30:AB32" si="83">W24+W18+W12+W6</f>
        <v>0</v>
      </c>
      <c r="X30" s="57">
        <f t="shared" si="83"/>
        <v>-324058.95698946877</v>
      </c>
      <c r="Y30" s="57">
        <f t="shared" si="83"/>
        <v>99703.381639856932</v>
      </c>
      <c r="Z30" s="57">
        <f t="shared" si="83"/>
        <v>118457.89495982898</v>
      </c>
      <c r="AA30" s="57">
        <f t="shared" si="83"/>
        <v>218161.27659968592</v>
      </c>
      <c r="AB30" s="58">
        <f t="shared" si="83"/>
        <v>1261.6253910315097</v>
      </c>
      <c r="AC30" s="59">
        <f t="shared" ref="AC30:AC33" si="84">Y30/AB30</f>
        <v>79.027722768276774</v>
      </c>
      <c r="AD30" s="59">
        <f t="shared" ref="AD30:AD33" si="85">AA30/AB30</f>
        <v>172.9208037112478</v>
      </c>
    </row>
    <row r="31" spans="1:30" x14ac:dyDescent="0.25">
      <c r="A31" s="56" t="s">
        <v>189</v>
      </c>
      <c r="B31" s="57">
        <f t="shared" ref="B31:G32" si="86">B25+B19+B13+B7</f>
        <v>0</v>
      </c>
      <c r="C31" s="57">
        <f t="shared" si="86"/>
        <v>255975.60423999996</v>
      </c>
      <c r="D31" s="57">
        <f t="shared" si="86"/>
        <v>-45375.771209999999</v>
      </c>
      <c r="E31" s="57">
        <f t="shared" si="86"/>
        <v>210599.83302999998</v>
      </c>
      <c r="F31" s="57">
        <f t="shared" si="86"/>
        <v>11731.223540778617</v>
      </c>
      <c r="G31" s="57">
        <f t="shared" si="86"/>
        <v>222331.0565707786</v>
      </c>
      <c r="H31" s="58">
        <f t="shared" si="77"/>
        <v>846.72359054000071</v>
      </c>
      <c r="I31" s="59">
        <f t="shared" si="78"/>
        <v>248.72323788178531</v>
      </c>
      <c r="J31" s="59">
        <f t="shared" si="79"/>
        <v>262.5780822156924</v>
      </c>
      <c r="L31" s="57">
        <f t="shared" ref="L31:Q31" si="87">L25+L19+L13+L7</f>
        <v>0</v>
      </c>
      <c r="M31" s="57">
        <f t="shared" si="87"/>
        <v>48640.69131558649</v>
      </c>
      <c r="N31" s="57">
        <f t="shared" si="87"/>
        <v>-5842.4858100000001</v>
      </c>
      <c r="O31" s="57">
        <f t="shared" si="87"/>
        <v>42798.205505586498</v>
      </c>
      <c r="P31" s="57">
        <f t="shared" si="87"/>
        <v>252.02199999999999</v>
      </c>
      <c r="Q31" s="57">
        <f t="shared" si="87"/>
        <v>43050.227505586503</v>
      </c>
      <c r="R31" s="58">
        <f t="shared" si="80"/>
        <v>104.20957137088507</v>
      </c>
      <c r="S31" s="59">
        <f t="shared" si="81"/>
        <v>410.69361424841071</v>
      </c>
      <c r="T31" s="59">
        <f t="shared" si="82"/>
        <v>413.11202933912296</v>
      </c>
      <c r="V31" s="57">
        <f t="shared" ref="V31:AA31" si="88">V25+V19+V13+V7</f>
        <v>0</v>
      </c>
      <c r="W31" s="57">
        <f t="shared" si="88"/>
        <v>207334.91292441345</v>
      </c>
      <c r="X31" s="57">
        <f t="shared" si="88"/>
        <v>-39533.285400000001</v>
      </c>
      <c r="Y31" s="57">
        <f t="shared" si="88"/>
        <v>167801.62752441346</v>
      </c>
      <c r="Z31" s="57">
        <f t="shared" si="88"/>
        <v>11479.201540778617</v>
      </c>
      <c r="AA31" s="57">
        <f t="shared" si="88"/>
        <v>179280.82906519211</v>
      </c>
      <c r="AB31" s="58">
        <f t="shared" si="83"/>
        <v>737.09161916911569</v>
      </c>
      <c r="AC31" s="59">
        <f t="shared" si="84"/>
        <v>227.65369074955342</v>
      </c>
      <c r="AD31" s="59">
        <f t="shared" si="85"/>
        <v>243.22733348574209</v>
      </c>
    </row>
    <row r="32" spans="1:30" x14ac:dyDescent="0.25">
      <c r="A32" s="56" t="s">
        <v>190</v>
      </c>
      <c r="B32" s="57">
        <f t="shared" si="86"/>
        <v>0</v>
      </c>
      <c r="C32" s="57">
        <f t="shared" si="86"/>
        <v>896228.3754436631</v>
      </c>
      <c r="D32" s="57">
        <f t="shared" si="86"/>
        <v>-456413.84124204481</v>
      </c>
      <c r="E32" s="57">
        <f t="shared" si="86"/>
        <v>439814.53420161834</v>
      </c>
      <c r="F32" s="57">
        <f t="shared" si="86"/>
        <v>347984.73538049159</v>
      </c>
      <c r="G32" s="57">
        <f t="shared" si="86"/>
        <v>787799.26958210988</v>
      </c>
      <c r="H32" s="58">
        <f t="shared" si="77"/>
        <v>2938.9165418793691</v>
      </c>
      <c r="I32" s="59">
        <f t="shared" si="78"/>
        <v>149.65193054456972</v>
      </c>
      <c r="J32" s="59">
        <f t="shared" si="79"/>
        <v>268.05772071306609</v>
      </c>
      <c r="L32" s="57">
        <f t="shared" ref="L32:Q32" si="89">L26+L20+L14+L8</f>
        <v>0</v>
      </c>
      <c r="M32" s="57">
        <f t="shared" si="89"/>
        <v>237469.63384654428</v>
      </c>
      <c r="N32" s="57">
        <f t="shared" si="89"/>
        <v>-2818.06</v>
      </c>
      <c r="O32" s="57">
        <f t="shared" si="89"/>
        <v>234651.57384654428</v>
      </c>
      <c r="P32" s="57">
        <f t="shared" si="89"/>
        <v>39650.021766810023</v>
      </c>
      <c r="Q32" s="57">
        <f t="shared" si="89"/>
        <v>274301.59561335429</v>
      </c>
      <c r="R32" s="58">
        <f t="shared" si="80"/>
        <v>599.71104672754268</v>
      </c>
      <c r="S32" s="59">
        <f t="shared" si="81"/>
        <v>391.27438976982836</v>
      </c>
      <c r="T32" s="59">
        <f t="shared" si="82"/>
        <v>457.38959972497128</v>
      </c>
      <c r="V32" s="57">
        <f t="shared" ref="V32:AA32" si="90">V26+V20+V14+V8</f>
        <v>0</v>
      </c>
      <c r="W32" s="57">
        <f t="shared" si="90"/>
        <v>658758.74159711879</v>
      </c>
      <c r="X32" s="57">
        <f t="shared" si="90"/>
        <v>-453595.78124204476</v>
      </c>
      <c r="Y32" s="57">
        <f t="shared" si="90"/>
        <v>205162.96035507406</v>
      </c>
      <c r="Z32" s="57">
        <f t="shared" si="90"/>
        <v>308334.71361368161</v>
      </c>
      <c r="AA32" s="57">
        <f t="shared" si="90"/>
        <v>513497.67396875564</v>
      </c>
      <c r="AB32" s="58">
        <f t="shared" si="83"/>
        <v>2339.2054951518267</v>
      </c>
      <c r="AC32" s="59">
        <f t="shared" si="84"/>
        <v>87.706257864171917</v>
      </c>
      <c r="AD32" s="59">
        <f t="shared" si="85"/>
        <v>219.51798379108499</v>
      </c>
    </row>
    <row r="33" spans="1:30" s="1" customFormat="1" x14ac:dyDescent="0.25">
      <c r="A33" s="60" t="s">
        <v>112</v>
      </c>
      <c r="B33" s="61">
        <f>SUM(B30:B32)</f>
        <v>557547.60222932382</v>
      </c>
      <c r="C33" s="61">
        <f t="shared" ref="C33" si="91">SUM(C30:C32)</f>
        <v>1152203.979683663</v>
      </c>
      <c r="D33" s="61">
        <f>SUM(D30:D32)</f>
        <v>-837841.64278904442</v>
      </c>
      <c r="E33" s="61">
        <f t="shared" ref="E33:G33" si="92">SUM(E30:E32)</f>
        <v>871909.93912394252</v>
      </c>
      <c r="F33" s="61">
        <f t="shared" si="92"/>
        <v>478458.82288109919</v>
      </c>
      <c r="G33" s="61">
        <f t="shared" si="92"/>
        <v>1350368.7620050416</v>
      </c>
      <c r="H33" s="62">
        <f>SUM(H30:H32)</f>
        <v>5555.9192507399384</v>
      </c>
      <c r="I33" s="63">
        <f t="shared" si="78"/>
        <v>156.93351536882423</v>
      </c>
      <c r="J33" s="63">
        <f t="shared" si="79"/>
        <v>243.05046582979031</v>
      </c>
      <c r="L33" s="61">
        <f>SUM(L30:L32)</f>
        <v>133785.26359999817</v>
      </c>
      <c r="M33" s="61">
        <f t="shared" ref="M33" si="93">SUM(M30:M32)</f>
        <v>286110.32516213076</v>
      </c>
      <c r="N33" s="61">
        <f>SUM(N30:N32)</f>
        <v>-20653.619157530986</v>
      </c>
      <c r="O33" s="61">
        <f t="shared" ref="O33:Q33" si="94">SUM(O30:O32)</f>
        <v>399241.96960459795</v>
      </c>
      <c r="P33" s="61">
        <f t="shared" si="94"/>
        <v>40187.012766810025</v>
      </c>
      <c r="Q33" s="61">
        <f t="shared" si="94"/>
        <v>439428.98237140797</v>
      </c>
      <c r="R33" s="62">
        <f>SUM(R30:R32)</f>
        <v>1212.5743453874866</v>
      </c>
      <c r="S33" s="63">
        <f t="shared" si="81"/>
        <v>329.25153919285452</v>
      </c>
      <c r="T33" s="63">
        <f t="shared" si="82"/>
        <v>362.39343512663993</v>
      </c>
      <c r="V33" s="61">
        <f>SUM(V30:V32)</f>
        <v>423762.33862932574</v>
      </c>
      <c r="W33" s="61">
        <f t="shared" ref="W33" si="95">SUM(W30:W32)</f>
        <v>866093.65452153224</v>
      </c>
      <c r="X33" s="61">
        <f>SUM(X30:X32)</f>
        <v>-817188.02363151358</v>
      </c>
      <c r="Y33" s="61">
        <f t="shared" ref="Y33:AA33" si="96">SUM(Y30:Y32)</f>
        <v>472667.96951934439</v>
      </c>
      <c r="Z33" s="61">
        <f t="shared" si="96"/>
        <v>438271.81011428917</v>
      </c>
      <c r="AA33" s="61">
        <f t="shared" si="96"/>
        <v>910939.77963363368</v>
      </c>
      <c r="AB33" s="62">
        <f>SUM(AB30:AB32)</f>
        <v>4337.9225053524515</v>
      </c>
      <c r="AC33" s="63">
        <f t="shared" si="84"/>
        <v>108.96182883307193</v>
      </c>
      <c r="AD33" s="63">
        <f t="shared" si="85"/>
        <v>209.99447973301699</v>
      </c>
    </row>
    <row r="35" spans="1:30" x14ac:dyDescent="0.25">
      <c r="B35" s="37"/>
      <c r="C35" s="37"/>
      <c r="D35" s="37"/>
      <c r="E35" s="37"/>
      <c r="F35" s="37"/>
      <c r="G35" s="37"/>
      <c r="H35" s="3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0759A-9ADE-49B0-8C13-C8723E3B8158}"/>
</file>

<file path=customXml/itemProps2.xml><?xml version="1.0" encoding="utf-8"?>
<ds:datastoreItem xmlns:ds="http://schemas.openxmlformats.org/officeDocument/2006/customXml" ds:itemID="{6F4FE6B3-8C0B-41FD-952B-5D5945B2D1CD}"/>
</file>

<file path=customXml/itemProps3.xml><?xml version="1.0" encoding="utf-8"?>
<ds:datastoreItem xmlns:ds="http://schemas.openxmlformats.org/officeDocument/2006/customXml" ds:itemID="{345234AD-02CE-4BDA-8CDD-02E92D9FB6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Information</vt:lpstr>
      <vt:lpstr>Total Costs</vt:lpstr>
      <vt:lpstr>By MGMA Specialty</vt:lpstr>
      <vt:lpstr>By Hosp Region &amp; Spec Grouping</vt:lpstr>
      <vt:lpstr>By GBR Size &amp; Spec Grouping</vt:lpstr>
      <vt:lpstr>By Arrangement &amp; Spec Grouping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Teague</dc:creator>
  <cp:lastModifiedBy>Karen Teague</cp:lastModifiedBy>
  <dcterms:created xsi:type="dcterms:W3CDTF">2026-03-25T17:28:45Z</dcterms:created>
  <dcterms:modified xsi:type="dcterms:W3CDTF">2026-04-13T17:35:51Z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