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astrong_mdhscrc_onmicrosoft_com/Documents/Desktop/"/>
    </mc:Choice>
  </mc:AlternateContent>
  <xr:revisionPtr revIDLastSave="0" documentId="8_{204A3DB5-D68D-47B0-A2BB-BAB402D58121}" xr6:coauthVersionLast="47" xr6:coauthVersionMax="47" xr10:uidLastSave="{00000000-0000-0000-0000-000000000000}"/>
  <bookViews>
    <workbookView xWindow="-96" yWindow="-96" windowWidth="23232" windowHeight="13992" xr2:uid="{00000000-000D-0000-FFFF-FFFF00000000}"/>
  </bookViews>
  <sheets>
    <sheet name="FY 2025 Production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D2dLpbRjQ7bY+0eWoaJ6ue300wWg8SRMdHaZcZ/wsk="/>
    </ext>
  </extLst>
</workbook>
</file>

<file path=xl/calcChain.xml><?xml version="1.0" encoding="utf-8"?>
<calcChain xmlns="http://schemas.openxmlformats.org/spreadsheetml/2006/main">
  <c r="I11" i="1" l="1"/>
  <c r="J11" i="1" s="1"/>
  <c r="K11" i="1" s="1"/>
  <c r="E11" i="1"/>
  <c r="F11" i="1" s="1"/>
  <c r="G11" i="1" s="1"/>
  <c r="D43" i="1"/>
  <c r="E43" i="1" s="1"/>
  <c r="E19" i="1"/>
  <c r="F19" i="1" s="1"/>
  <c r="G19" i="1" s="1"/>
  <c r="E20" i="1"/>
  <c r="F20" i="1" s="1"/>
  <c r="G20" i="1" s="1"/>
  <c r="H20" i="1" s="1"/>
  <c r="H19" i="1" l="1"/>
  <c r="D51" i="1" l="1"/>
  <c r="C63" i="1"/>
  <c r="D63" i="1" s="1"/>
  <c r="E63" i="1" s="1"/>
  <c r="D35" i="1"/>
  <c r="E35" i="1" s="1"/>
  <c r="D34" i="1"/>
  <c r="E34" i="1" s="1"/>
  <c r="D33" i="1"/>
  <c r="E33" i="1" s="1"/>
  <c r="D32" i="1"/>
  <c r="E32" i="1" s="1"/>
  <c r="D29" i="1"/>
  <c r="E29" i="1" s="1"/>
  <c r="D28" i="1"/>
  <c r="E28" i="1" s="1"/>
  <c r="D27" i="1"/>
  <c r="E27" i="1" s="1"/>
  <c r="D26" i="1"/>
  <c r="E26" i="1" s="1"/>
  <c r="D52" i="1"/>
  <c r="F52" i="1" s="1"/>
  <c r="E51" i="1"/>
  <c r="I15" i="1"/>
  <c r="J15" i="1" s="1"/>
  <c r="I14" i="1"/>
  <c r="J14" i="1" s="1"/>
  <c r="I13" i="1"/>
  <c r="J13" i="1" s="1"/>
  <c r="K13" i="1" s="1"/>
  <c r="I12" i="1"/>
  <c r="J12" i="1" s="1"/>
  <c r="K12" i="1" s="1"/>
  <c r="I10" i="1"/>
  <c r="J10" i="1" s="1"/>
  <c r="K10" i="1" s="1"/>
  <c r="I9" i="1"/>
  <c r="J9" i="1" s="1"/>
  <c r="K9" i="1" s="1"/>
  <c r="I8" i="1"/>
  <c r="J8" i="1" s="1"/>
  <c r="K8" i="1" s="1"/>
  <c r="I7" i="1"/>
  <c r="J7" i="1" s="1"/>
  <c r="E15" i="1"/>
  <c r="F15" i="1" s="1"/>
  <c r="E14" i="1"/>
  <c r="F14" i="1" s="1"/>
  <c r="E8" i="1"/>
  <c r="F8" i="1" s="1"/>
  <c r="G8" i="1" s="1"/>
  <c r="E9" i="1"/>
  <c r="F9" i="1" s="1"/>
  <c r="G9" i="1" s="1"/>
  <c r="E10" i="1"/>
  <c r="F10" i="1" s="1"/>
  <c r="G10" i="1" s="1"/>
  <c r="E12" i="1"/>
  <c r="F12" i="1" s="1"/>
  <c r="G12" i="1" s="1"/>
  <c r="E13" i="1"/>
  <c r="F13" i="1" s="1"/>
  <c r="G13" i="1" s="1"/>
  <c r="E7" i="1"/>
  <c r="F7" i="1" s="1"/>
  <c r="D42" i="1"/>
  <c r="F43" i="1"/>
  <c r="D41" i="1"/>
  <c r="D40" i="1"/>
  <c r="E40" i="1" s="1"/>
  <c r="C78" i="1"/>
  <c r="D78" i="1" s="1"/>
  <c r="E78" i="1" s="1"/>
  <c r="C79" i="1"/>
  <c r="D79" i="1" s="1"/>
  <c r="E79" i="1" s="1"/>
  <c r="C80" i="1"/>
  <c r="D80" i="1" s="1"/>
  <c r="E80" i="1" s="1"/>
  <c r="C81" i="1"/>
  <c r="D81" i="1" s="1"/>
  <c r="E81" i="1" s="1"/>
  <c r="C82" i="1"/>
  <c r="D82" i="1" s="1"/>
  <c r="E82" i="1" s="1"/>
  <c r="C83" i="1"/>
  <c r="D83" i="1" s="1"/>
  <c r="E83" i="1" s="1"/>
  <c r="C84" i="1"/>
  <c r="D84" i="1" s="1"/>
  <c r="E84" i="1" s="1"/>
  <c r="C85" i="1"/>
  <c r="D85" i="1" s="1"/>
  <c r="E85" i="1" s="1"/>
  <c r="C86" i="1"/>
  <c r="D86" i="1" s="1"/>
  <c r="E86" i="1" s="1"/>
  <c r="C87" i="1"/>
  <c r="D87" i="1" s="1"/>
  <c r="E87" i="1" s="1"/>
  <c r="C88" i="1"/>
  <c r="D88" i="1" s="1"/>
  <c r="E88" i="1" s="1"/>
  <c r="C77" i="1"/>
  <c r="D77" i="1" s="1"/>
  <c r="E77" i="1" s="1"/>
  <c r="C66" i="1"/>
  <c r="D66" i="1" s="1"/>
  <c r="E66" i="1" s="1"/>
  <c r="C67" i="1"/>
  <c r="D67" i="1" s="1"/>
  <c r="E67" i="1" s="1"/>
  <c r="C68" i="1"/>
  <c r="D68" i="1" s="1"/>
  <c r="E68" i="1" s="1"/>
  <c r="C69" i="1"/>
  <c r="D69" i="1" s="1"/>
  <c r="E69" i="1" s="1"/>
  <c r="C70" i="1"/>
  <c r="D70" i="1" s="1"/>
  <c r="E70" i="1" s="1"/>
  <c r="C71" i="1"/>
  <c r="D71" i="1" s="1"/>
  <c r="C72" i="1"/>
  <c r="D72" i="1" s="1"/>
  <c r="E72" i="1" s="1"/>
  <c r="C73" i="1"/>
  <c r="D73" i="1" s="1"/>
  <c r="E73" i="1" s="1"/>
  <c r="C74" i="1"/>
  <c r="D74" i="1" s="1"/>
  <c r="C65" i="1"/>
  <c r="D65" i="1" s="1"/>
  <c r="E65" i="1" s="1"/>
  <c r="C64" i="1"/>
  <c r="D64" i="1" s="1"/>
  <c r="E64" i="1" s="1"/>
  <c r="G51" i="1" l="1"/>
  <c r="I51" i="1" s="1"/>
  <c r="F51" i="1"/>
  <c r="E41" i="1"/>
  <c r="F41" i="1" s="1"/>
  <c r="E42" i="1"/>
  <c r="F42" i="1" s="1"/>
  <c r="D57" i="1"/>
  <c r="E57" i="1" s="1"/>
  <c r="E71" i="1"/>
  <c r="E74" i="1"/>
  <c r="D58" i="1"/>
  <c r="E58" i="1" s="1"/>
  <c r="G52" i="1"/>
  <c r="I52" i="1" s="1"/>
  <c r="E52" i="1"/>
  <c r="F40" i="1"/>
  <c r="F58" i="1" l="1"/>
  <c r="F57" i="1"/>
  <c r="H51" i="1"/>
  <c r="H52" i="1"/>
</calcChain>
</file>

<file path=xl/sharedStrings.xml><?xml version="1.0" encoding="utf-8"?>
<sst xmlns="http://schemas.openxmlformats.org/spreadsheetml/2006/main" count="121" uniqueCount="80">
  <si>
    <t>HDMI Production Schedule - FY2025</t>
  </si>
  <si>
    <t xml:space="preserve">Audit &amp; Integrity Reporting </t>
  </si>
  <si>
    <t>Annual Reports</t>
  </si>
  <si>
    <t>Submitted to:</t>
  </si>
  <si>
    <t xml:space="preserve">June Hospital Due Dates </t>
  </si>
  <si>
    <t xml:space="preserve">December Hospital Due Dates </t>
  </si>
  <si>
    <t>Cost Report</t>
  </si>
  <si>
    <t>hscrc.annual@maryland.gov</t>
  </si>
  <si>
    <t>N/A</t>
  </si>
  <si>
    <t>Audited Financials Statements</t>
  </si>
  <si>
    <t>hscrc.audited@maryland.gov</t>
  </si>
  <si>
    <t>Trustee Disclosure Lists</t>
  </si>
  <si>
    <t xml:space="preserve">List of Trustees Survey </t>
  </si>
  <si>
    <t>Trustee Disclosure Statements</t>
  </si>
  <si>
    <t>Individual Trustee Disclosure Survey</t>
  </si>
  <si>
    <t xml:space="preserve">Credit and Collection Policies </t>
  </si>
  <si>
    <t xml:space="preserve">hscrc.creditcollection@maryland.gov </t>
  </si>
  <si>
    <t>Outpatient Services Surveys</t>
  </si>
  <si>
    <t xml:space="preserve">hscrc.opsurvey@maryland.gov </t>
  </si>
  <si>
    <t>Special Audit Reports</t>
  </si>
  <si>
    <t xml:space="preserve">hscrc.specialaudits@maryland.gov </t>
  </si>
  <si>
    <t>IRS Form 990s</t>
  </si>
  <si>
    <t xml:space="preserve">Due Dates </t>
  </si>
  <si>
    <t>hscrc.form990@maryland.gov</t>
  </si>
  <si>
    <t>June Hospitals</t>
  </si>
  <si>
    <t xml:space="preserve">December Hospitals </t>
  </si>
  <si>
    <t xml:space="preserve">Encrypted Quarterly Reports </t>
  </si>
  <si>
    <t xml:space="preserve">Quarterly Reports </t>
  </si>
  <si>
    <t>Denials</t>
  </si>
  <si>
    <t xml:space="preserve">Financial Data Reporting </t>
  </si>
  <si>
    <t xml:space="preserve">Audited Annual Financial Data Reporting </t>
  </si>
  <si>
    <t>12 Month Cost Report Attestation</t>
  </si>
  <si>
    <t>Submitted to: Hospital Repository Database</t>
  </si>
  <si>
    <t xml:space="preserve">Experience Report Data </t>
  </si>
  <si>
    <t>Month End Date</t>
  </si>
  <si>
    <t>Submitted to: hscrc.monthly@maryland.gov</t>
  </si>
  <si>
    <t xml:space="preserve">Experience Data Reports / Sign Off Forms </t>
  </si>
  <si>
    <t xml:space="preserve">9-Month Experience Data Through March </t>
  </si>
  <si>
    <t xml:space="preserve">12-Month Experience Data through June </t>
  </si>
  <si>
    <t xml:space="preserve">FSA/FSB Data </t>
  </si>
  <si>
    <t>Submitted to: hscrc.denial-reports@maryland.gov</t>
  </si>
  <si>
    <t>Special Audit Report - By Reports</t>
  </si>
  <si>
    <t>Available for Data Requests</t>
  </si>
  <si>
    <t>Letters To Hospitals</t>
  </si>
  <si>
    <t>Submitted to: St. Paul - Repository Data Submissions (RDS)</t>
  </si>
  <si>
    <t>Hospice Reports</t>
  </si>
  <si>
    <t>Outpatient Cosmetic Surgery Reports</t>
  </si>
  <si>
    <t>Quarter 1</t>
  </si>
  <si>
    <t>Quarter 2</t>
  </si>
  <si>
    <t>Quarter 3</t>
  </si>
  <si>
    <t>Quarter 4</t>
  </si>
  <si>
    <t>Days After Fiscal Qtr End</t>
  </si>
  <si>
    <t xml:space="preserve">Initial Website Posting </t>
  </si>
  <si>
    <t>Qtr End Date</t>
  </si>
  <si>
    <t xml:space="preserve">Post to Website </t>
  </si>
  <si>
    <t xml:space="preserve">Post To Website </t>
  </si>
  <si>
    <t>June Hospital FY End Date</t>
  </si>
  <si>
    <t>December Hospital FY End Date</t>
  </si>
  <si>
    <t>April Hospitals</t>
  </si>
  <si>
    <t xml:space="preserve">Monthly Unaudited Financial Data Reporting </t>
  </si>
  <si>
    <t>9 days after Due Date</t>
  </si>
  <si>
    <t>Days After FY End:</t>
  </si>
  <si>
    <t>Submitted to: hscrc.annual@maryland.gov</t>
  </si>
  <si>
    <t>Memo and Sign Off  Form Sent to Hospitals</t>
  </si>
  <si>
    <t>Completed Sign Off  Form Due to HSCRC</t>
  </si>
  <si>
    <t>FY End Dates</t>
  </si>
  <si>
    <t>FY End Date</t>
  </si>
  <si>
    <t>IRS 90 Day Extension (1) Due Date</t>
  </si>
  <si>
    <t>* Due to IRS 5 months +15 days after FY End</t>
  </si>
  <si>
    <t xml:space="preserve">Statewide Annual Filing Schedule Data (REV5PDA/CDEFHPV) </t>
  </si>
  <si>
    <t>Available to Staff</t>
  </si>
  <si>
    <t>Due to IRS*</t>
  </si>
  <si>
    <t>**Due to HSCRC 30 days after IRS submission</t>
  </si>
  <si>
    <t>IRS 90 Day Extension (2) Due Date**</t>
  </si>
  <si>
    <t>Revision Due Date*</t>
  </si>
  <si>
    <t xml:space="preserve">Final  Website Posting </t>
  </si>
  <si>
    <t>*Hospitals may formally request to submit revisions within 30 days of the Annual Filing deadline. If approved, hospitals must resubmit by the "Revision Due Date."</t>
  </si>
  <si>
    <t>Experience Data Revisions Due Date</t>
  </si>
  <si>
    <t>hscrc.dcfa@maryland.gov</t>
  </si>
  <si>
    <t>Debt Collection/Financial Assistance Report (DCFA)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</si>
</sst>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20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Arial"/>
      <scheme val="minor"/>
    </font>
    <font>
      <sz val="8"/>
      <name val="Arial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  <scheme val="minor"/>
    </font>
    <font>
      <sz val="11"/>
      <color theme="1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8D8D8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0" xfId="0" applyFont="1"/>
    <xf numFmtId="0" fontId="7" fillId="2" borderId="1" xfId="0" applyFont="1" applyFill="1" applyBorder="1" applyAlignment="1">
      <alignment wrapText="1"/>
    </xf>
    <xf numFmtId="0" fontId="7" fillId="3" borderId="25" xfId="0" applyFont="1" applyFill="1" applyBorder="1" applyAlignment="1">
      <alignment wrapText="1"/>
    </xf>
    <xf numFmtId="0" fontId="7" fillId="0" borderId="26" xfId="0" applyFont="1" applyBorder="1" applyAlignment="1">
      <alignment horizontal="center" wrapText="1"/>
    </xf>
    <xf numFmtId="0" fontId="7" fillId="8" borderId="26" xfId="0" applyFont="1" applyFill="1" applyBorder="1" applyAlignment="1">
      <alignment horizontal="center" wrapText="1"/>
    </xf>
    <xf numFmtId="0" fontId="7" fillId="4" borderId="26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0" fontId="7" fillId="5" borderId="27" xfId="0" applyFont="1" applyFill="1" applyBorder="1" applyAlignment="1">
      <alignment horizontal="center" wrapText="1"/>
    </xf>
    <xf numFmtId="0" fontId="7" fillId="0" borderId="19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5" fillId="0" borderId="18" xfId="0" applyFont="1" applyBorder="1" applyAlignment="1">
      <alignment horizontal="center" wrapText="1"/>
    </xf>
    <xf numFmtId="14" fontId="5" fillId="8" borderId="18" xfId="0" applyNumberFormat="1" applyFont="1" applyFill="1" applyBorder="1" applyAlignment="1">
      <alignment horizontal="center" wrapText="1"/>
    </xf>
    <xf numFmtId="14" fontId="5" fillId="4" borderId="18" xfId="0" applyNumberFormat="1" applyFont="1" applyFill="1" applyBorder="1" applyAlignment="1">
      <alignment horizontal="center" wrapText="1"/>
    </xf>
    <xf numFmtId="14" fontId="5" fillId="5" borderId="18" xfId="0" applyNumberFormat="1" applyFont="1" applyFill="1" applyBorder="1" applyAlignment="1">
      <alignment horizontal="center" wrapText="1"/>
    </xf>
    <xf numFmtId="14" fontId="5" fillId="5" borderId="20" xfId="0" applyNumberFormat="1" applyFont="1" applyFill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14" fontId="5" fillId="8" borderId="9" xfId="0" applyNumberFormat="1" applyFont="1" applyFill="1" applyBorder="1" applyAlignment="1">
      <alignment horizontal="center" wrapText="1"/>
    </xf>
    <xf numFmtId="14" fontId="5" fillId="4" borderId="9" xfId="0" applyNumberFormat="1" applyFont="1" applyFill="1" applyBorder="1" applyAlignment="1">
      <alignment horizontal="center" wrapText="1"/>
    </xf>
    <xf numFmtId="14" fontId="5" fillId="5" borderId="9" xfId="0" applyNumberFormat="1" applyFont="1" applyFill="1" applyBorder="1" applyAlignment="1">
      <alignment horizontal="center" wrapText="1"/>
    </xf>
    <xf numFmtId="14" fontId="5" fillId="5" borderId="14" xfId="0" applyNumberFormat="1" applyFont="1" applyFill="1" applyBorder="1" applyAlignment="1">
      <alignment horizontal="center" wrapText="1"/>
    </xf>
    <xf numFmtId="0" fontId="9" fillId="0" borderId="9" xfId="1" applyFont="1" applyBorder="1"/>
    <xf numFmtId="14" fontId="7" fillId="0" borderId="13" xfId="0" applyNumberFormat="1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 wrapText="1"/>
    </xf>
    <xf numFmtId="14" fontId="5" fillId="8" borderId="16" xfId="0" applyNumberFormat="1" applyFont="1" applyFill="1" applyBorder="1" applyAlignment="1">
      <alignment horizontal="center" wrapText="1"/>
    </xf>
    <xf numFmtId="14" fontId="5" fillId="4" borderId="16" xfId="0" applyNumberFormat="1" applyFont="1" applyFill="1" applyBorder="1" applyAlignment="1">
      <alignment horizontal="center" wrapText="1"/>
    </xf>
    <xf numFmtId="14" fontId="5" fillId="5" borderId="16" xfId="0" applyNumberFormat="1" applyFont="1" applyFill="1" applyBorder="1" applyAlignment="1">
      <alignment horizontal="center" wrapText="1"/>
    </xf>
    <xf numFmtId="14" fontId="5" fillId="5" borderId="17" xfId="0" applyNumberFormat="1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4" fontId="5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wrapText="1"/>
    </xf>
    <xf numFmtId="0" fontId="7" fillId="3" borderId="23" xfId="0" applyFont="1" applyFill="1" applyBorder="1" applyAlignment="1">
      <alignment wrapText="1"/>
    </xf>
    <xf numFmtId="0" fontId="7" fillId="0" borderId="21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0" xfId="0" applyFont="1" applyBorder="1" applyAlignment="1">
      <alignment wrapText="1"/>
    </xf>
    <xf numFmtId="14" fontId="5" fillId="0" borderId="11" xfId="0" applyNumberFormat="1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14" fontId="5" fillId="0" borderId="16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0" fontId="7" fillId="10" borderId="6" xfId="0" applyFont="1" applyFill="1" applyBorder="1" applyAlignment="1">
      <alignment wrapText="1"/>
    </xf>
    <xf numFmtId="0" fontId="7" fillId="9" borderId="8" xfId="0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1" fontId="5" fillId="0" borderId="10" xfId="0" applyNumberFormat="1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14" fontId="5" fillId="0" borderId="18" xfId="0" applyNumberFormat="1" applyFont="1" applyBorder="1" applyAlignment="1">
      <alignment horizontal="center" wrapText="1"/>
    </xf>
    <xf numFmtId="1" fontId="5" fillId="0" borderId="13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14" fontId="5" fillId="0" borderId="9" xfId="0" applyNumberFormat="1" applyFont="1" applyBorder="1" applyAlignment="1">
      <alignment horizontal="center" wrapText="1"/>
    </xf>
    <xf numFmtId="14" fontId="5" fillId="0" borderId="14" xfId="0" applyNumberFormat="1" applyFont="1" applyBorder="1" applyAlignment="1">
      <alignment horizontal="center" wrapText="1"/>
    </xf>
    <xf numFmtId="1" fontId="5" fillId="0" borderId="15" xfId="0" applyNumberFormat="1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1" fontId="5" fillId="0" borderId="19" xfId="0" applyNumberFormat="1" applyFont="1" applyBorder="1" applyAlignment="1">
      <alignment horizontal="center" wrapText="1"/>
    </xf>
    <xf numFmtId="1" fontId="5" fillId="0" borderId="18" xfId="0" applyNumberFormat="1" applyFont="1" applyBorder="1" applyAlignment="1">
      <alignment horizontal="center" wrapText="1"/>
    </xf>
    <xf numFmtId="14" fontId="5" fillId="0" borderId="20" xfId="0" applyNumberFormat="1" applyFont="1" applyBorder="1" applyAlignment="1">
      <alignment horizontal="center" wrapText="1"/>
    </xf>
    <xf numFmtId="1" fontId="5" fillId="0" borderId="9" xfId="0" applyNumberFormat="1" applyFont="1" applyBorder="1" applyAlignment="1">
      <alignment horizontal="center" wrapText="1"/>
    </xf>
    <xf numFmtId="1" fontId="5" fillId="0" borderId="16" xfId="0" applyNumberFormat="1" applyFont="1" applyBorder="1" applyAlignment="1">
      <alignment horizontal="center" wrapText="1"/>
    </xf>
    <xf numFmtId="0" fontId="10" fillId="0" borderId="0" xfId="0" applyFont="1" applyAlignment="1">
      <alignment wrapText="1"/>
    </xf>
    <xf numFmtId="1" fontId="5" fillId="0" borderId="0" xfId="0" applyNumberFormat="1" applyFont="1" applyAlignment="1">
      <alignment horizontal="center" wrapText="1"/>
    </xf>
    <xf numFmtId="0" fontId="11" fillId="0" borderId="0" xfId="0" applyFont="1" applyAlignment="1">
      <alignment wrapText="1"/>
    </xf>
    <xf numFmtId="14" fontId="7" fillId="6" borderId="0" xfId="0" applyNumberFormat="1" applyFont="1" applyFill="1" applyAlignment="1">
      <alignment wrapText="1"/>
    </xf>
    <xf numFmtId="0" fontId="11" fillId="6" borderId="0" xfId="0" applyFont="1" applyFill="1" applyAlignment="1">
      <alignment horizontal="center" wrapText="1"/>
    </xf>
    <xf numFmtId="0" fontId="7" fillId="10" borderId="5" xfId="0" applyFont="1" applyFill="1" applyBorder="1" applyAlignment="1">
      <alignment wrapText="1"/>
    </xf>
    <xf numFmtId="0" fontId="7" fillId="9" borderId="5" xfId="0" applyFont="1" applyFill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4" fontId="13" fillId="0" borderId="20" xfId="0" applyNumberFormat="1" applyFont="1" applyBorder="1" applyAlignment="1">
      <alignment horizontal="center" wrapText="1"/>
    </xf>
    <xf numFmtId="14" fontId="13" fillId="0" borderId="14" xfId="0" applyNumberFormat="1" applyFont="1" applyBorder="1" applyAlignment="1">
      <alignment horizontal="center" wrapText="1"/>
    </xf>
    <xf numFmtId="14" fontId="13" fillId="0" borderId="17" xfId="0" applyNumberFormat="1" applyFont="1" applyBorder="1" applyAlignment="1">
      <alignment horizontal="center" wrapText="1"/>
    </xf>
    <xf numFmtId="14" fontId="7" fillId="0" borderId="0" xfId="0" applyNumberFormat="1" applyFont="1" applyAlignment="1">
      <alignment wrapText="1"/>
    </xf>
    <xf numFmtId="0" fontId="7" fillId="2" borderId="3" xfId="0" applyFont="1" applyFill="1" applyBorder="1" applyAlignment="1">
      <alignment wrapText="1"/>
    </xf>
    <xf numFmtId="0" fontId="7" fillId="7" borderId="2" xfId="0" applyFont="1" applyFill="1" applyBorder="1" applyAlignment="1">
      <alignment horizontal="center" wrapText="1"/>
    </xf>
    <xf numFmtId="0" fontId="7" fillId="11" borderId="4" xfId="0" applyFont="1" applyFill="1" applyBorder="1" applyAlignment="1">
      <alignment wrapText="1"/>
    </xf>
    <xf numFmtId="0" fontId="14" fillId="0" borderId="26" xfId="0" applyFont="1" applyBorder="1" applyAlignment="1">
      <alignment horizontal="center" wrapText="1"/>
    </xf>
    <xf numFmtId="0" fontId="7" fillId="11" borderId="25" xfId="0" applyFont="1" applyFill="1" applyBorder="1" applyAlignment="1">
      <alignment wrapText="1"/>
    </xf>
    <xf numFmtId="14" fontId="5" fillId="0" borderId="22" xfId="0" applyNumberFormat="1" applyFont="1" applyBorder="1" applyAlignment="1">
      <alignment horizontal="center" wrapText="1"/>
    </xf>
    <xf numFmtId="0" fontId="7" fillId="7" borderId="2" xfId="0" applyFont="1" applyFill="1" applyBorder="1" applyAlignment="1">
      <alignment horizontal="left" wrapText="1"/>
    </xf>
    <xf numFmtId="164" fontId="5" fillId="0" borderId="19" xfId="0" applyNumberFormat="1" applyFont="1" applyBorder="1" applyAlignment="1">
      <alignment horizontal="left" wrapText="1"/>
    </xf>
    <xf numFmtId="164" fontId="5" fillId="0" borderId="13" xfId="0" applyNumberFormat="1" applyFont="1" applyBorder="1" applyAlignment="1">
      <alignment horizontal="left" wrapText="1"/>
    </xf>
    <xf numFmtId="164" fontId="5" fillId="0" borderId="15" xfId="0" applyNumberFormat="1" applyFont="1" applyBorder="1" applyAlignment="1">
      <alignment horizontal="left" wrapText="1"/>
    </xf>
    <xf numFmtId="164" fontId="5" fillId="0" borderId="18" xfId="0" applyNumberFormat="1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11" borderId="23" xfId="0" applyFont="1" applyFill="1" applyBorder="1" applyAlignment="1">
      <alignment wrapText="1"/>
    </xf>
    <xf numFmtId="0" fontId="1" fillId="0" borderId="0" xfId="0" applyFont="1"/>
    <xf numFmtId="14" fontId="5" fillId="0" borderId="11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crc.specialaudits@maryland.gov" TargetMode="External"/><Relationship Id="rId3" Type="http://schemas.openxmlformats.org/officeDocument/2006/relationships/hyperlink" Target="https://hscrc.maryland.gov/Pages/Trustee-Disclosure-Information.aspx" TargetMode="External"/><Relationship Id="rId7" Type="http://schemas.openxmlformats.org/officeDocument/2006/relationships/hyperlink" Target="mailto:hscrc.form990@maryland.gov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hscrc.audited@maryland.gov" TargetMode="External"/><Relationship Id="rId1" Type="http://schemas.openxmlformats.org/officeDocument/2006/relationships/hyperlink" Target="mailto:hscrc.annual@maryland.gov" TargetMode="External"/><Relationship Id="rId6" Type="http://schemas.openxmlformats.org/officeDocument/2006/relationships/hyperlink" Target="mailto:hscrc.specialaudits@maryland.gov" TargetMode="External"/><Relationship Id="rId11" Type="http://schemas.openxmlformats.org/officeDocument/2006/relationships/hyperlink" Target="mailto:hscrc.dcfa@maryland.gov" TargetMode="External"/><Relationship Id="rId5" Type="http://schemas.openxmlformats.org/officeDocument/2006/relationships/hyperlink" Target="mailto:hscrc.opsurvey@maryland.gov" TargetMode="External"/><Relationship Id="rId10" Type="http://schemas.openxmlformats.org/officeDocument/2006/relationships/hyperlink" Target="mailto:hscrc.form990@maryland.gov" TargetMode="External"/><Relationship Id="rId4" Type="http://schemas.openxmlformats.org/officeDocument/2006/relationships/hyperlink" Target="https://www.doit.state.md.us/selectsurvey/TakeSurvey.aspx?SurveyID=l213952" TargetMode="External"/><Relationship Id="rId9" Type="http://schemas.openxmlformats.org/officeDocument/2006/relationships/hyperlink" Target="mailto:hscrc.creditcollection@marylan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28"/>
  <sheetViews>
    <sheetView tabSelected="1" zoomScale="75" zoomScaleNormal="75" workbookViewId="0">
      <selection activeCell="O15" sqref="O15"/>
    </sheetView>
  </sheetViews>
  <sheetFormatPr defaultColWidth="12.5546875" defaultRowHeight="13.8" x14ac:dyDescent="0.45"/>
  <cols>
    <col min="1" max="1" width="54.77734375" style="3" customWidth="1"/>
    <col min="2" max="2" width="34.71875" style="3" customWidth="1"/>
    <col min="3" max="3" width="14.44140625" style="3" customWidth="1"/>
    <col min="4" max="4" width="15.71875" style="3" customWidth="1"/>
    <col min="5" max="5" width="15.5546875" style="3" customWidth="1"/>
    <col min="6" max="6" width="14.44140625" style="3" bestFit="1" customWidth="1"/>
    <col min="7" max="7" width="15" style="3" bestFit="1" customWidth="1"/>
    <col min="8" max="8" width="12.5546875" style="3" bestFit="1" customWidth="1"/>
    <col min="9" max="10" width="13.1640625" style="3" customWidth="1"/>
    <col min="11" max="11" width="12.1640625" style="3" customWidth="1"/>
    <col min="12" max="12" width="10.27734375" style="3" customWidth="1"/>
    <col min="13" max="13" width="10.5546875" style="3" customWidth="1"/>
    <col min="14" max="14" width="11" style="3" customWidth="1"/>
    <col min="15" max="28" width="8" style="3" customWidth="1"/>
    <col min="29" max="16384" width="12.5546875" style="3"/>
  </cols>
  <sheetData>
    <row r="1" spans="1:29" x14ac:dyDescent="0.4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98" customFormat="1" ht="20.100000000000001" x14ac:dyDescent="0.7">
      <c r="A2" s="97" t="s">
        <v>0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</row>
    <row r="3" spans="1:29" ht="14.1" thickBo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7" thickTop="1" thickBot="1" x14ac:dyDescent="0.55000000000000004">
      <c r="A4" s="4" t="s">
        <v>1</v>
      </c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4" thickTop="1" thickBot="1" x14ac:dyDescent="0.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2.6" thickBot="1" x14ac:dyDescent="0.55000000000000004">
      <c r="A6" s="5" t="s">
        <v>2</v>
      </c>
      <c r="B6" s="6" t="s">
        <v>3</v>
      </c>
      <c r="C6" s="6" t="s">
        <v>61</v>
      </c>
      <c r="D6" s="7" t="s">
        <v>56</v>
      </c>
      <c r="E6" s="8" t="s">
        <v>4</v>
      </c>
      <c r="F6" s="8" t="s">
        <v>70</v>
      </c>
      <c r="G6" s="8" t="s">
        <v>55</v>
      </c>
      <c r="H6" s="9" t="s">
        <v>57</v>
      </c>
      <c r="I6" s="9" t="s">
        <v>5</v>
      </c>
      <c r="J6" s="9" t="s">
        <v>70</v>
      </c>
      <c r="K6" s="10" t="s">
        <v>54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4.1" x14ac:dyDescent="0.5">
      <c r="A7" s="11" t="s">
        <v>6</v>
      </c>
      <c r="B7" s="12" t="s">
        <v>7</v>
      </c>
      <c r="C7" s="13">
        <v>120</v>
      </c>
      <c r="D7" s="14">
        <v>45473</v>
      </c>
      <c r="E7" s="15">
        <f>D7+120</f>
        <v>45593</v>
      </c>
      <c r="F7" s="15">
        <f>E7+7</f>
        <v>45600</v>
      </c>
      <c r="G7" s="15" t="s">
        <v>8</v>
      </c>
      <c r="H7" s="16">
        <v>45657</v>
      </c>
      <c r="I7" s="16">
        <f>H7+120</f>
        <v>45777</v>
      </c>
      <c r="J7" s="16">
        <f>I7+7</f>
        <v>45784</v>
      </c>
      <c r="K7" s="17" t="s">
        <v>8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1" x14ac:dyDescent="0.5">
      <c r="A8" s="18" t="s">
        <v>9</v>
      </c>
      <c r="B8" s="19" t="s">
        <v>10</v>
      </c>
      <c r="C8" s="20">
        <v>120</v>
      </c>
      <c r="D8" s="21">
        <v>45473</v>
      </c>
      <c r="E8" s="22">
        <f t="shared" ref="E8:E13" si="0">D8+120</f>
        <v>45593</v>
      </c>
      <c r="F8" s="22">
        <f>E8+7</f>
        <v>45600</v>
      </c>
      <c r="G8" s="22">
        <f>F8+1</f>
        <v>45601</v>
      </c>
      <c r="H8" s="23">
        <v>45657</v>
      </c>
      <c r="I8" s="23">
        <f t="shared" ref="I8:I13" si="1">H8+120</f>
        <v>45777</v>
      </c>
      <c r="J8" s="23">
        <f t="shared" ref="J8:J15" si="2">I8+7</f>
        <v>45784</v>
      </c>
      <c r="K8" s="24">
        <f>J8+1</f>
        <v>45785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1" x14ac:dyDescent="0.5">
      <c r="A9" s="18" t="s">
        <v>11</v>
      </c>
      <c r="B9" s="19" t="s">
        <v>12</v>
      </c>
      <c r="C9" s="20">
        <v>120</v>
      </c>
      <c r="D9" s="21">
        <v>45473</v>
      </c>
      <c r="E9" s="22">
        <f t="shared" si="0"/>
        <v>45593</v>
      </c>
      <c r="F9" s="22">
        <f>E9+14</f>
        <v>45607</v>
      </c>
      <c r="G9" s="22">
        <f t="shared" ref="G9:G13" si="3">F9+1</f>
        <v>45608</v>
      </c>
      <c r="H9" s="23">
        <v>45657</v>
      </c>
      <c r="I9" s="23">
        <f t="shared" si="1"/>
        <v>45777</v>
      </c>
      <c r="J9" s="23">
        <f>I9+14</f>
        <v>45791</v>
      </c>
      <c r="K9" s="24">
        <f t="shared" ref="K9:K13" si="4">J9+1</f>
        <v>45792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1" x14ac:dyDescent="0.5">
      <c r="A10" s="18" t="s">
        <v>13</v>
      </c>
      <c r="B10" s="19" t="s">
        <v>14</v>
      </c>
      <c r="C10" s="20">
        <v>120</v>
      </c>
      <c r="D10" s="21">
        <v>45473</v>
      </c>
      <c r="E10" s="22">
        <f t="shared" si="0"/>
        <v>45593</v>
      </c>
      <c r="F10" s="22">
        <f>E10+14</f>
        <v>45607</v>
      </c>
      <c r="G10" s="22">
        <f t="shared" si="3"/>
        <v>45608</v>
      </c>
      <c r="H10" s="23">
        <v>45657</v>
      </c>
      <c r="I10" s="23">
        <f t="shared" si="1"/>
        <v>45777</v>
      </c>
      <c r="J10" s="23">
        <f>I10+14</f>
        <v>45791</v>
      </c>
      <c r="K10" s="24">
        <f t="shared" si="4"/>
        <v>45792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1" x14ac:dyDescent="0.5">
      <c r="A11" s="18" t="s">
        <v>79</v>
      </c>
      <c r="B11" s="19" t="s">
        <v>78</v>
      </c>
      <c r="C11" s="20">
        <v>120</v>
      </c>
      <c r="D11" s="21">
        <v>45473</v>
      </c>
      <c r="E11" s="22">
        <f t="shared" ref="E11" si="5">D11+120</f>
        <v>45593</v>
      </c>
      <c r="F11" s="22">
        <f>E11+14</f>
        <v>45607</v>
      </c>
      <c r="G11" s="22">
        <f t="shared" ref="G11" si="6">F11+1</f>
        <v>45608</v>
      </c>
      <c r="H11" s="23">
        <v>45657</v>
      </c>
      <c r="I11" s="23">
        <f t="shared" ref="I11" si="7">H11+120</f>
        <v>45777</v>
      </c>
      <c r="J11" s="23">
        <f>I11+14</f>
        <v>45791</v>
      </c>
      <c r="K11" s="24">
        <f t="shared" ref="K11" si="8">J11+1</f>
        <v>45792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1" x14ac:dyDescent="0.5">
      <c r="A12" s="18" t="s">
        <v>15</v>
      </c>
      <c r="B12" s="25" t="s">
        <v>16</v>
      </c>
      <c r="C12" s="20">
        <v>120</v>
      </c>
      <c r="D12" s="21">
        <v>45473</v>
      </c>
      <c r="E12" s="22">
        <f t="shared" si="0"/>
        <v>45593</v>
      </c>
      <c r="F12" s="22">
        <f>E12+7</f>
        <v>45600</v>
      </c>
      <c r="G12" s="22">
        <f t="shared" si="3"/>
        <v>45601</v>
      </c>
      <c r="H12" s="23">
        <v>45657</v>
      </c>
      <c r="I12" s="23">
        <f t="shared" si="1"/>
        <v>45777</v>
      </c>
      <c r="J12" s="23">
        <f t="shared" si="2"/>
        <v>45784</v>
      </c>
      <c r="K12" s="24">
        <f t="shared" si="4"/>
        <v>45785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1" x14ac:dyDescent="0.5">
      <c r="A13" s="26" t="s">
        <v>17</v>
      </c>
      <c r="B13" s="19" t="s">
        <v>18</v>
      </c>
      <c r="C13" s="20">
        <v>120</v>
      </c>
      <c r="D13" s="21">
        <v>45473</v>
      </c>
      <c r="E13" s="22">
        <f t="shared" si="0"/>
        <v>45593</v>
      </c>
      <c r="F13" s="22">
        <f>E13+7</f>
        <v>45600</v>
      </c>
      <c r="G13" s="22">
        <f t="shared" si="3"/>
        <v>45601</v>
      </c>
      <c r="H13" s="23">
        <v>45657</v>
      </c>
      <c r="I13" s="23">
        <f t="shared" si="1"/>
        <v>45777</v>
      </c>
      <c r="J13" s="23">
        <f t="shared" si="2"/>
        <v>45784</v>
      </c>
      <c r="K13" s="24">
        <f t="shared" si="4"/>
        <v>45785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1" x14ac:dyDescent="0.5">
      <c r="A14" s="18" t="s">
        <v>19</v>
      </c>
      <c r="B14" s="19" t="s">
        <v>20</v>
      </c>
      <c r="C14" s="20">
        <v>140</v>
      </c>
      <c r="D14" s="21">
        <v>45473</v>
      </c>
      <c r="E14" s="22">
        <f>D14+140</f>
        <v>45613</v>
      </c>
      <c r="F14" s="22">
        <f>E14+7</f>
        <v>45620</v>
      </c>
      <c r="G14" s="22" t="s">
        <v>8</v>
      </c>
      <c r="H14" s="23">
        <v>45657</v>
      </c>
      <c r="I14" s="23">
        <f>H14+140</f>
        <v>45797</v>
      </c>
      <c r="J14" s="23">
        <f t="shared" si="2"/>
        <v>45804</v>
      </c>
      <c r="K14" s="24" t="s">
        <v>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4.4" thickBot="1" x14ac:dyDescent="0.55000000000000004">
      <c r="A15" s="27" t="s">
        <v>41</v>
      </c>
      <c r="B15" s="28" t="s">
        <v>20</v>
      </c>
      <c r="C15" s="29">
        <v>140</v>
      </c>
      <c r="D15" s="30">
        <v>45473</v>
      </c>
      <c r="E15" s="31">
        <f>D15+140</f>
        <v>45613</v>
      </c>
      <c r="F15" s="31">
        <f>E15+7</f>
        <v>45620</v>
      </c>
      <c r="G15" s="31" t="s">
        <v>8</v>
      </c>
      <c r="H15" s="32">
        <v>45657</v>
      </c>
      <c r="I15" s="32">
        <f>H15+140</f>
        <v>45797</v>
      </c>
      <c r="J15" s="32">
        <f t="shared" si="2"/>
        <v>45804</v>
      </c>
      <c r="K15" s="33" t="s">
        <v>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1" x14ac:dyDescent="0.5">
      <c r="A16" s="34"/>
      <c r="B16" s="35"/>
      <c r="C16" s="2"/>
      <c r="D16" s="36"/>
      <c r="E16" s="36"/>
      <c r="F16" s="36"/>
      <c r="G16" s="36"/>
      <c r="H16" s="36"/>
      <c r="I16" s="36"/>
      <c r="J16" s="36"/>
      <c r="K16" s="3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4.1" thickBot="1" x14ac:dyDescent="0.5">
      <c r="A17" s="1"/>
      <c r="B17" s="1"/>
      <c r="C17" s="37"/>
      <c r="D17" s="37"/>
      <c r="E17" s="37"/>
      <c r="F17" s="1"/>
      <c r="G17" s="37"/>
      <c r="H17" s="3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1" s="94" customFormat="1" ht="42.6" thickBot="1" x14ac:dyDescent="0.55000000000000004">
      <c r="A18" s="38" t="s">
        <v>21</v>
      </c>
      <c r="B18" s="39" t="s">
        <v>3</v>
      </c>
      <c r="C18" s="39" t="s">
        <v>66</v>
      </c>
      <c r="D18" s="39" t="s">
        <v>71</v>
      </c>
      <c r="E18" s="39" t="s">
        <v>67</v>
      </c>
      <c r="F18" s="39" t="s">
        <v>73</v>
      </c>
      <c r="G18" s="40" t="s">
        <v>70</v>
      </c>
      <c r="H18" s="41" t="s">
        <v>54</v>
      </c>
      <c r="I18" s="4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1" s="94" customFormat="1" x14ac:dyDescent="0.45">
      <c r="A19" s="43" t="s">
        <v>24</v>
      </c>
      <c r="B19" s="102" t="s">
        <v>23</v>
      </c>
      <c r="C19" s="95">
        <v>45473</v>
      </c>
      <c r="D19" s="95">
        <v>45641</v>
      </c>
      <c r="E19" s="44">
        <f>D19+90</f>
        <v>45731</v>
      </c>
      <c r="F19" s="44">
        <f>E19+90</f>
        <v>45821</v>
      </c>
      <c r="G19" s="44">
        <f>WORKDAY(F19,30)</f>
        <v>45863</v>
      </c>
      <c r="H19" s="45">
        <f>WORKDAY(G19,15)</f>
        <v>45884</v>
      </c>
      <c r="I19" s="3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1" s="94" customFormat="1" ht="14.1" thickBot="1" x14ac:dyDescent="0.5">
      <c r="A20" s="46" t="s">
        <v>25</v>
      </c>
      <c r="B20" s="103"/>
      <c r="C20" s="96">
        <v>45657</v>
      </c>
      <c r="D20" s="96">
        <v>45823</v>
      </c>
      <c r="E20" s="47">
        <f>D20+90</f>
        <v>45913</v>
      </c>
      <c r="F20" s="47">
        <f>E20+90</f>
        <v>46003</v>
      </c>
      <c r="G20" s="47">
        <f>WORKDAY(F20,30)</f>
        <v>46045</v>
      </c>
      <c r="H20" s="48">
        <f>WORKDAY(G20,15)</f>
        <v>46066</v>
      </c>
      <c r="I20" s="3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1" x14ac:dyDescent="0.45">
      <c r="A21" s="101" t="s">
        <v>68</v>
      </c>
      <c r="B21" s="35"/>
      <c r="C21" s="2"/>
      <c r="D21" s="3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1" x14ac:dyDescent="0.45">
      <c r="A22" s="101" t="s">
        <v>72</v>
      </c>
      <c r="B22" s="35"/>
      <c r="C22" s="2"/>
      <c r="D22" s="3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1" ht="14.1" thickBot="1" x14ac:dyDescent="0.5">
      <c r="A23" s="1"/>
      <c r="B23" s="35"/>
      <c r="C23" s="2"/>
      <c r="D23" s="3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31" ht="42.6" thickBot="1" x14ac:dyDescent="0.55000000000000004">
      <c r="A24" s="49" t="s">
        <v>26</v>
      </c>
      <c r="B24" s="50" t="s">
        <v>44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1" ht="28.5" thickBot="1" x14ac:dyDescent="0.55000000000000004">
      <c r="A25" s="5" t="s">
        <v>45</v>
      </c>
      <c r="B25" s="6" t="s">
        <v>51</v>
      </c>
      <c r="C25" s="6" t="s">
        <v>53</v>
      </c>
      <c r="D25" s="6" t="s">
        <v>22</v>
      </c>
      <c r="E25" s="51" t="s">
        <v>70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45">
      <c r="A26" s="52" t="s">
        <v>47</v>
      </c>
      <c r="B26" s="53">
        <v>45</v>
      </c>
      <c r="C26" s="54">
        <v>45565</v>
      </c>
      <c r="D26" s="44">
        <f>C26+45</f>
        <v>45610</v>
      </c>
      <c r="E26" s="45">
        <f>D26+15</f>
        <v>45625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45">
      <c r="A27" s="55" t="s">
        <v>48</v>
      </c>
      <c r="B27" s="56">
        <v>45</v>
      </c>
      <c r="C27" s="57">
        <v>45657</v>
      </c>
      <c r="D27" s="57">
        <f>C27+45</f>
        <v>45702</v>
      </c>
      <c r="E27" s="58">
        <f>D27+15</f>
        <v>45717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45">
      <c r="A28" s="55" t="s">
        <v>49</v>
      </c>
      <c r="B28" s="56">
        <v>45</v>
      </c>
      <c r="C28" s="57">
        <v>45747</v>
      </c>
      <c r="D28" s="57">
        <f>C28+45</f>
        <v>45792</v>
      </c>
      <c r="E28" s="58">
        <f>D28+15</f>
        <v>45807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4.1" thickBot="1" x14ac:dyDescent="0.5">
      <c r="A29" s="59" t="s">
        <v>50</v>
      </c>
      <c r="B29" s="60">
        <v>45</v>
      </c>
      <c r="C29" s="47">
        <v>45838</v>
      </c>
      <c r="D29" s="47">
        <f>C29+45</f>
        <v>45883</v>
      </c>
      <c r="E29" s="48">
        <f>D29+15</f>
        <v>45898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4.4" thickBot="1" x14ac:dyDescent="0.55000000000000004">
      <c r="A30" s="61"/>
      <c r="B30" s="2"/>
      <c r="C30" s="2"/>
      <c r="D30" s="2"/>
      <c r="E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28.5" thickBot="1" x14ac:dyDescent="0.55000000000000004">
      <c r="A31" s="5" t="s">
        <v>46</v>
      </c>
      <c r="B31" s="6" t="s">
        <v>51</v>
      </c>
      <c r="C31" s="6" t="s">
        <v>53</v>
      </c>
      <c r="D31" s="6" t="s">
        <v>22</v>
      </c>
      <c r="E31" s="51" t="s">
        <v>70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45">
      <c r="A32" s="62" t="s">
        <v>47</v>
      </c>
      <c r="B32" s="63">
        <v>45</v>
      </c>
      <c r="C32" s="54">
        <v>45565</v>
      </c>
      <c r="D32" s="54">
        <f>C32+45</f>
        <v>45610</v>
      </c>
      <c r="E32" s="64">
        <f>WORKDAY(D32,10)</f>
        <v>45624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4" x14ac:dyDescent="0.45">
      <c r="A33" s="55" t="s">
        <v>48</v>
      </c>
      <c r="B33" s="65">
        <v>45</v>
      </c>
      <c r="C33" s="57">
        <v>45657</v>
      </c>
      <c r="D33" s="57">
        <f>C33+45</f>
        <v>45702</v>
      </c>
      <c r="E33" s="58">
        <f t="shared" ref="E33:E35" si="9">WORKDAY(D33,10)</f>
        <v>45716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4" x14ac:dyDescent="0.45">
      <c r="A34" s="55" t="s">
        <v>49</v>
      </c>
      <c r="B34" s="65">
        <v>45</v>
      </c>
      <c r="C34" s="57">
        <v>45747</v>
      </c>
      <c r="D34" s="57">
        <f>C34+45</f>
        <v>45792</v>
      </c>
      <c r="E34" s="58">
        <f t="shared" si="9"/>
        <v>45806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4" ht="14.1" thickBot="1" x14ac:dyDescent="0.5">
      <c r="A35" s="59" t="s">
        <v>50</v>
      </c>
      <c r="B35" s="66">
        <v>45</v>
      </c>
      <c r="C35" s="47">
        <v>45838</v>
      </c>
      <c r="D35" s="47">
        <f>C35+45</f>
        <v>45883</v>
      </c>
      <c r="E35" s="48">
        <f t="shared" si="9"/>
        <v>45897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4" ht="14.1" x14ac:dyDescent="0.5">
      <c r="A36" s="34"/>
      <c r="B36" s="67"/>
      <c r="C36" s="68"/>
      <c r="D36" s="36"/>
      <c r="E36" s="36"/>
      <c r="F36" s="69"/>
      <c r="G36" s="1"/>
      <c r="H36" s="1"/>
      <c r="I36" s="1"/>
      <c r="J36" s="1"/>
      <c r="K36" s="1"/>
      <c r="L36" s="1"/>
      <c r="M36" s="1"/>
      <c r="N36" s="1"/>
      <c r="O36" s="6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4.4" thickBot="1" x14ac:dyDescent="0.55000000000000004">
      <c r="A37" s="70"/>
      <c r="B37" s="71"/>
      <c r="C37" s="1"/>
      <c r="D37" s="1"/>
      <c r="E37" s="1"/>
      <c r="F37" s="37"/>
      <c r="G37" s="37"/>
      <c r="H37" s="37"/>
      <c r="I37" s="37"/>
      <c r="J37" s="1"/>
      <c r="K37" s="1"/>
      <c r="L37" s="1"/>
      <c r="M37" s="1"/>
      <c r="N37" s="1"/>
      <c r="O37" s="37"/>
      <c r="P37" s="37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28.8" thickTop="1" thickBot="1" x14ac:dyDescent="0.55000000000000004">
      <c r="A38" s="72" t="s">
        <v>27</v>
      </c>
      <c r="B38" s="73" t="s">
        <v>40</v>
      </c>
      <c r="F38" s="37"/>
      <c r="G38" s="37"/>
      <c r="H38" s="37"/>
      <c r="I38" s="37"/>
      <c r="J38" s="1"/>
      <c r="K38" s="1"/>
      <c r="L38" s="1"/>
      <c r="M38" s="1"/>
      <c r="N38" s="1"/>
      <c r="O38" s="37"/>
      <c r="P38" s="37"/>
      <c r="Q38" s="1"/>
      <c r="R38" s="1"/>
      <c r="S38" s="1"/>
      <c r="T38" s="1"/>
      <c r="U38" s="1"/>
      <c r="V38" s="1"/>
      <c r="W38" s="1"/>
      <c r="X38" s="1"/>
    </row>
    <row r="39" spans="1:34" ht="42.6" thickBot="1" x14ac:dyDescent="0.55000000000000004">
      <c r="A39" s="5" t="s">
        <v>28</v>
      </c>
      <c r="B39" s="6" t="s">
        <v>51</v>
      </c>
      <c r="C39" s="6" t="s">
        <v>53</v>
      </c>
      <c r="D39" s="6" t="s">
        <v>22</v>
      </c>
      <c r="E39" s="6" t="s">
        <v>70</v>
      </c>
      <c r="F39" s="74" t="s">
        <v>42</v>
      </c>
      <c r="G39" s="1"/>
      <c r="H39" s="1"/>
      <c r="I39" s="1"/>
      <c r="J39" s="1"/>
      <c r="K39" s="1"/>
      <c r="L39" s="1"/>
      <c r="M39" s="1"/>
      <c r="N39" s="1"/>
      <c r="O39" s="69"/>
      <c r="P39" s="1"/>
      <c r="Q39" s="1"/>
      <c r="R39" s="1"/>
      <c r="S39" s="1"/>
      <c r="T39" s="1"/>
      <c r="U39" s="1"/>
      <c r="V39" s="1"/>
      <c r="W39" s="1"/>
      <c r="X39" s="1"/>
    </row>
    <row r="40" spans="1:34" x14ac:dyDescent="0.45">
      <c r="A40" s="62" t="s">
        <v>47</v>
      </c>
      <c r="B40" s="63">
        <v>30</v>
      </c>
      <c r="C40" s="54">
        <v>45565</v>
      </c>
      <c r="D40" s="54">
        <f>EOMONTH(C40,1)</f>
        <v>45596</v>
      </c>
      <c r="E40" s="54">
        <f>WORKDAY(D40,15)</f>
        <v>45617</v>
      </c>
      <c r="F40" s="75">
        <f>E40</f>
        <v>45617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34" x14ac:dyDescent="0.45">
      <c r="A41" s="55" t="s">
        <v>48</v>
      </c>
      <c r="B41" s="65">
        <v>30</v>
      </c>
      <c r="C41" s="57">
        <v>45657</v>
      </c>
      <c r="D41" s="57">
        <f>EOMONTH(C41,1)</f>
        <v>45688</v>
      </c>
      <c r="E41" s="57">
        <f>WORKDAY(D41,15)</f>
        <v>45709</v>
      </c>
      <c r="F41" s="76">
        <f t="shared" ref="F41:F43" si="10">E41</f>
        <v>45709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34" x14ac:dyDescent="0.45">
      <c r="A42" s="55" t="s">
        <v>49</v>
      </c>
      <c r="B42" s="65">
        <v>30</v>
      </c>
      <c r="C42" s="57">
        <v>45747</v>
      </c>
      <c r="D42" s="57">
        <f t="shared" ref="D42" si="11">EOMONTH(C42,1)</f>
        <v>45777</v>
      </c>
      <c r="E42" s="57">
        <f>WORKDAY(D42,15)</f>
        <v>45798</v>
      </c>
      <c r="F42" s="76">
        <f t="shared" si="10"/>
        <v>45798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34" ht="14.1" thickBot="1" x14ac:dyDescent="0.5">
      <c r="A43" s="59" t="s">
        <v>50</v>
      </c>
      <c r="B43" s="66">
        <v>30</v>
      </c>
      <c r="C43" s="47">
        <v>45838</v>
      </c>
      <c r="D43" s="47">
        <f>EOMONTH(C43,1)</f>
        <v>45869</v>
      </c>
      <c r="E43" s="47">
        <f>WORKDAY(D43,15)</f>
        <v>45890</v>
      </c>
      <c r="F43" s="77">
        <f t="shared" si="10"/>
        <v>45890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34" ht="14.1" x14ac:dyDescent="0.5">
      <c r="A44" s="78"/>
      <c r="B44" s="67"/>
      <c r="F44" s="6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34" x14ac:dyDescent="0.45">
      <c r="A45" s="37"/>
      <c r="B45" s="37"/>
      <c r="C45" s="2"/>
      <c r="D45" s="37"/>
      <c r="E45" s="37"/>
      <c r="F45" s="37"/>
      <c r="G45" s="37"/>
      <c r="H45" s="37"/>
      <c r="I45" s="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4" x14ac:dyDescent="0.45">
      <c r="A46" s="37"/>
      <c r="B46" s="37"/>
      <c r="C46" s="2"/>
      <c r="D46" s="37"/>
      <c r="E46" s="37"/>
      <c r="F46" s="37"/>
      <c r="G46" s="37"/>
      <c r="H46" s="37"/>
      <c r="I46" s="3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4" ht="14.4" thickBot="1" x14ac:dyDescent="0.55000000000000004">
      <c r="A47" s="79" t="s">
        <v>29</v>
      </c>
      <c r="B47" s="37"/>
      <c r="C47" s="2"/>
      <c r="D47" s="37"/>
      <c r="E47" s="37"/>
      <c r="F47" s="37"/>
      <c r="G47" s="37"/>
      <c r="H47" s="37"/>
      <c r="I47" s="3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4" ht="14.1" thickBot="1" x14ac:dyDescent="0.5">
      <c r="A48" s="37"/>
      <c r="B48" s="37"/>
      <c r="C48" s="2"/>
      <c r="D48" s="37"/>
      <c r="E48" s="37"/>
      <c r="F48" s="37"/>
      <c r="G48" s="37"/>
      <c r="H48" s="37"/>
      <c r="I48" s="3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1" ht="28.5" thickBot="1" x14ac:dyDescent="0.55000000000000004">
      <c r="A49" s="80" t="s">
        <v>30</v>
      </c>
      <c r="B49" s="80" t="s">
        <v>62</v>
      </c>
      <c r="D49" s="37"/>
      <c r="E49" s="37"/>
      <c r="F49" s="37"/>
      <c r="G49" s="37"/>
      <c r="H49" s="37"/>
      <c r="I49" s="3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1" ht="42.6" thickBot="1" x14ac:dyDescent="0.55000000000000004">
      <c r="A50" s="81" t="s">
        <v>69</v>
      </c>
      <c r="B50" s="6" t="s">
        <v>51</v>
      </c>
      <c r="C50" s="6" t="s">
        <v>65</v>
      </c>
      <c r="D50" s="6" t="s">
        <v>22</v>
      </c>
      <c r="E50" s="6" t="s">
        <v>70</v>
      </c>
      <c r="F50" s="6" t="s">
        <v>52</v>
      </c>
      <c r="G50" s="82" t="s">
        <v>74</v>
      </c>
      <c r="H50" s="6" t="s">
        <v>70</v>
      </c>
      <c r="I50" s="41" t="s">
        <v>75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4.1" x14ac:dyDescent="0.5">
      <c r="A51" s="11" t="s">
        <v>24</v>
      </c>
      <c r="B51" s="13">
        <v>120</v>
      </c>
      <c r="C51" s="54">
        <v>45473</v>
      </c>
      <c r="D51" s="54">
        <f>C51+B51</f>
        <v>45593</v>
      </c>
      <c r="E51" s="54">
        <f>WORKDAY(D51,30)</f>
        <v>45635</v>
      </c>
      <c r="F51" s="54">
        <f>WORKDAY(D51,30)</f>
        <v>45635</v>
      </c>
      <c r="G51" s="54">
        <f>D51+30</f>
        <v>45623</v>
      </c>
      <c r="H51" s="54">
        <f>WORKDAY(G51,30)</f>
        <v>45665</v>
      </c>
      <c r="I51" s="45">
        <f>WORKDAY(G51,30)</f>
        <v>45665</v>
      </c>
      <c r="J51" s="69"/>
      <c r="K51" s="69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4.4" thickBot="1" x14ac:dyDescent="0.55000000000000004">
      <c r="A52" s="27" t="s">
        <v>58</v>
      </c>
      <c r="B52" s="29">
        <v>120</v>
      </c>
      <c r="C52" s="47">
        <v>45657</v>
      </c>
      <c r="D52" s="47">
        <f>C52+B52</f>
        <v>45777</v>
      </c>
      <c r="E52" s="47">
        <f>WORKDAY(D52,30)</f>
        <v>45819</v>
      </c>
      <c r="F52" s="47">
        <f>WORKDAY(D52,30)</f>
        <v>45819</v>
      </c>
      <c r="G52" s="47">
        <f>D52+30</f>
        <v>45807</v>
      </c>
      <c r="H52" s="47">
        <f>WORKDAY(G52,30)</f>
        <v>45849</v>
      </c>
      <c r="I52" s="48">
        <f>WORKDAY(G52,30)</f>
        <v>45849</v>
      </c>
      <c r="J52" s="69"/>
      <c r="K52" s="69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x14ac:dyDescent="0.45">
      <c r="A53" s="100" t="s">
        <v>76</v>
      </c>
      <c r="B53" s="2"/>
      <c r="C53" s="36"/>
      <c r="D53" s="36"/>
      <c r="E53" s="36"/>
      <c r="F53" s="36"/>
      <c r="G53" s="36"/>
      <c r="H53" s="36"/>
      <c r="I53" s="36"/>
      <c r="J53" s="69"/>
      <c r="K53" s="6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3.1" customHeight="1" thickBot="1" x14ac:dyDescent="0.5"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1" ht="28.5" thickBot="1" x14ac:dyDescent="0.55000000000000004">
      <c r="A55" s="80" t="s">
        <v>31</v>
      </c>
      <c r="B55" s="80" t="s">
        <v>35</v>
      </c>
      <c r="C55" s="2"/>
      <c r="D55" s="1"/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1" ht="56.7" thickBot="1" x14ac:dyDescent="0.55000000000000004">
      <c r="A56" s="93" t="s">
        <v>36</v>
      </c>
      <c r="B56" s="39" t="s">
        <v>34</v>
      </c>
      <c r="C56" s="39" t="s">
        <v>43</v>
      </c>
      <c r="D56" s="39" t="s">
        <v>63</v>
      </c>
      <c r="E56" s="39" t="s">
        <v>64</v>
      </c>
      <c r="F56" s="41" t="s">
        <v>77</v>
      </c>
      <c r="G56" s="69"/>
      <c r="H56" s="69"/>
      <c r="I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7.6" x14ac:dyDescent="0.45">
      <c r="A57" s="43" t="s">
        <v>37</v>
      </c>
      <c r="B57" s="44">
        <v>45747</v>
      </c>
      <c r="C57" s="44" t="s">
        <v>60</v>
      </c>
      <c r="D57" s="44">
        <f>WORKDAY(D71,2)</f>
        <v>45786</v>
      </c>
      <c r="E57" s="44">
        <f>WORKDAY(D57,10)</f>
        <v>45800</v>
      </c>
      <c r="F57" s="45">
        <f>EOMONTH(D57,0)</f>
        <v>45808</v>
      </c>
      <c r="G57" s="1"/>
      <c r="H57" s="1"/>
      <c r="I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27.9" thickBot="1" x14ac:dyDescent="0.5">
      <c r="A58" s="46" t="s">
        <v>38</v>
      </c>
      <c r="B58" s="47">
        <v>45838</v>
      </c>
      <c r="C58" s="84" t="s">
        <v>60</v>
      </c>
      <c r="D58" s="47">
        <f>WORKDAY(D74,2)</f>
        <v>45880</v>
      </c>
      <c r="E58" s="47">
        <f>WORKDAY(D58,10)</f>
        <v>45894</v>
      </c>
      <c r="F58" s="48">
        <f>EOMONTH(D58,0)</f>
        <v>45900</v>
      </c>
      <c r="G58" s="1"/>
      <c r="H58" s="1"/>
      <c r="I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x14ac:dyDescent="0.4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1" ht="14.1" thickBot="1" x14ac:dyDescent="0.5"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1" ht="28.5" thickBot="1" x14ac:dyDescent="0.55000000000000004">
      <c r="A61" s="85" t="s">
        <v>59</v>
      </c>
      <c r="B61" s="80" t="s">
        <v>32</v>
      </c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1" ht="28.5" thickBot="1" x14ac:dyDescent="0.55000000000000004">
      <c r="A62" s="83" t="s">
        <v>33</v>
      </c>
      <c r="B62" s="6" t="s">
        <v>34</v>
      </c>
      <c r="C62" s="6" t="s">
        <v>22</v>
      </c>
      <c r="D62" s="51" t="s">
        <v>70</v>
      </c>
      <c r="E62" s="51" t="s">
        <v>54</v>
      </c>
      <c r="F62" s="69"/>
      <c r="G62" s="1"/>
      <c r="H62" s="1"/>
      <c r="I62" s="6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1" x14ac:dyDescent="0.45">
      <c r="A63" s="86">
        <v>45474</v>
      </c>
      <c r="B63" s="54">
        <v>45504</v>
      </c>
      <c r="C63" s="54">
        <f>EOMONTH(B63,1)</f>
        <v>45535</v>
      </c>
      <c r="D63" s="54">
        <f>WORKDAY(C63,5)</f>
        <v>45541</v>
      </c>
      <c r="E63" s="64">
        <f>WORKDAY(D63,5)</f>
        <v>45548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1" x14ac:dyDescent="0.45">
      <c r="A64" s="87">
        <v>45505</v>
      </c>
      <c r="B64" s="57">
        <v>45535</v>
      </c>
      <c r="C64" s="57">
        <f>EOMONTH(B64,1)</f>
        <v>45565</v>
      </c>
      <c r="D64" s="57">
        <f>WORKDAY(C64,5)</f>
        <v>45572</v>
      </c>
      <c r="E64" s="58">
        <f>WORKDAY(D64,5)</f>
        <v>45579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45">
      <c r="A65" s="87">
        <v>45536</v>
      </c>
      <c r="B65" s="57">
        <v>45565</v>
      </c>
      <c r="C65" s="57">
        <f>EOMONTH(B65,1)</f>
        <v>45596</v>
      </c>
      <c r="D65" s="57">
        <f t="shared" ref="D65:E74" si="12">WORKDAY(C65,5)</f>
        <v>45603</v>
      </c>
      <c r="E65" s="58">
        <f t="shared" si="12"/>
        <v>45610</v>
      </c>
      <c r="G65" s="37"/>
      <c r="H65" s="3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45">
      <c r="A66" s="87">
        <v>45566</v>
      </c>
      <c r="B66" s="57">
        <v>45596</v>
      </c>
      <c r="C66" s="57">
        <f t="shared" ref="C66:C74" si="13">EOMONTH(B66,1)</f>
        <v>45626</v>
      </c>
      <c r="D66" s="57">
        <f t="shared" si="12"/>
        <v>45632</v>
      </c>
      <c r="E66" s="58">
        <f t="shared" si="12"/>
        <v>45639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45">
      <c r="A67" s="87">
        <v>45597</v>
      </c>
      <c r="B67" s="57">
        <v>45626</v>
      </c>
      <c r="C67" s="57">
        <f t="shared" si="13"/>
        <v>45657</v>
      </c>
      <c r="D67" s="57">
        <f t="shared" si="12"/>
        <v>45664</v>
      </c>
      <c r="E67" s="58">
        <f t="shared" si="12"/>
        <v>45671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45">
      <c r="A68" s="87">
        <v>45627</v>
      </c>
      <c r="B68" s="57">
        <v>45657</v>
      </c>
      <c r="C68" s="57">
        <f t="shared" si="13"/>
        <v>45688</v>
      </c>
      <c r="D68" s="57">
        <f t="shared" si="12"/>
        <v>45695</v>
      </c>
      <c r="E68" s="58">
        <f t="shared" si="12"/>
        <v>45702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45">
      <c r="A69" s="87">
        <v>45658</v>
      </c>
      <c r="B69" s="57">
        <v>45688</v>
      </c>
      <c r="C69" s="57">
        <f t="shared" si="13"/>
        <v>45716</v>
      </c>
      <c r="D69" s="57">
        <f t="shared" si="12"/>
        <v>45723</v>
      </c>
      <c r="E69" s="58">
        <f t="shared" si="12"/>
        <v>45730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45">
      <c r="A70" s="87">
        <v>45689</v>
      </c>
      <c r="B70" s="57">
        <v>45716</v>
      </c>
      <c r="C70" s="57">
        <f t="shared" si="13"/>
        <v>45747</v>
      </c>
      <c r="D70" s="57">
        <f t="shared" si="12"/>
        <v>45754</v>
      </c>
      <c r="E70" s="58">
        <f t="shared" si="12"/>
        <v>45761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45">
      <c r="A71" s="87">
        <v>45717</v>
      </c>
      <c r="B71" s="57">
        <v>45747</v>
      </c>
      <c r="C71" s="57">
        <f t="shared" si="13"/>
        <v>45777</v>
      </c>
      <c r="D71" s="57">
        <f t="shared" si="12"/>
        <v>45784</v>
      </c>
      <c r="E71" s="58">
        <f>WORKDAY(D71,2)</f>
        <v>45786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45">
      <c r="A72" s="87">
        <v>45748</v>
      </c>
      <c r="B72" s="57">
        <v>45777</v>
      </c>
      <c r="C72" s="57">
        <f t="shared" si="13"/>
        <v>45808</v>
      </c>
      <c r="D72" s="57">
        <f t="shared" si="12"/>
        <v>45814</v>
      </c>
      <c r="E72" s="58">
        <f t="shared" si="12"/>
        <v>45821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45">
      <c r="A73" s="87">
        <v>45778</v>
      </c>
      <c r="B73" s="57">
        <v>45808</v>
      </c>
      <c r="C73" s="57">
        <f t="shared" si="13"/>
        <v>45838</v>
      </c>
      <c r="D73" s="57">
        <f t="shared" si="12"/>
        <v>45845</v>
      </c>
      <c r="E73" s="58">
        <f t="shared" si="12"/>
        <v>45852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1" thickBot="1" x14ac:dyDescent="0.5">
      <c r="A74" s="88">
        <v>45809</v>
      </c>
      <c r="B74" s="47">
        <v>45838</v>
      </c>
      <c r="C74" s="47">
        <f t="shared" si="13"/>
        <v>45869</v>
      </c>
      <c r="D74" s="47">
        <f t="shared" si="12"/>
        <v>45876</v>
      </c>
      <c r="E74" s="48">
        <f>WORKDAY(D74,2)</f>
        <v>45880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1" thickBot="1" x14ac:dyDescent="0.5">
      <c r="A75" s="1"/>
      <c r="B75" s="1"/>
      <c r="C75" s="2"/>
      <c r="D75" s="1"/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8.5" thickBot="1" x14ac:dyDescent="0.55000000000000004">
      <c r="A76" s="83" t="s">
        <v>39</v>
      </c>
      <c r="B76" s="6" t="s">
        <v>34</v>
      </c>
      <c r="C76" s="6" t="s">
        <v>22</v>
      </c>
      <c r="D76" s="51" t="s">
        <v>70</v>
      </c>
      <c r="E76" s="51" t="s">
        <v>54</v>
      </c>
      <c r="F76" s="6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45">
      <c r="A77" s="89">
        <v>45474</v>
      </c>
      <c r="B77" s="54">
        <v>45504</v>
      </c>
      <c r="C77" s="54">
        <f>EOMONTH(B77,1)</f>
        <v>45535</v>
      </c>
      <c r="D77" s="54">
        <f>C77+7</f>
        <v>45542</v>
      </c>
      <c r="E77" s="54">
        <f>WORKDAY(D77,7)</f>
        <v>45552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45">
      <c r="A78" s="90">
        <v>45505</v>
      </c>
      <c r="B78" s="57">
        <v>45535</v>
      </c>
      <c r="C78" s="57">
        <f t="shared" ref="C78:C88" si="14">EOMONTH(B78,1)</f>
        <v>45565</v>
      </c>
      <c r="D78" s="57">
        <f t="shared" ref="D78:D88" si="15">C78+7</f>
        <v>45572</v>
      </c>
      <c r="E78" s="57">
        <f t="shared" ref="E78:E87" si="16">WORKDAY(D78,7)</f>
        <v>45581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45">
      <c r="A79" s="90">
        <v>45536</v>
      </c>
      <c r="B79" s="57">
        <v>45565</v>
      </c>
      <c r="C79" s="57">
        <f t="shared" si="14"/>
        <v>45596</v>
      </c>
      <c r="D79" s="57">
        <f t="shared" si="15"/>
        <v>45603</v>
      </c>
      <c r="E79" s="57">
        <f t="shared" si="16"/>
        <v>45614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45">
      <c r="A80" s="90">
        <v>45566</v>
      </c>
      <c r="B80" s="57">
        <v>45596</v>
      </c>
      <c r="C80" s="57">
        <f t="shared" si="14"/>
        <v>45626</v>
      </c>
      <c r="D80" s="57">
        <f t="shared" si="15"/>
        <v>45633</v>
      </c>
      <c r="E80" s="57">
        <f t="shared" si="16"/>
        <v>45643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45">
      <c r="A81" s="90">
        <v>45597</v>
      </c>
      <c r="B81" s="57">
        <v>45626</v>
      </c>
      <c r="C81" s="57">
        <f t="shared" si="14"/>
        <v>45657</v>
      </c>
      <c r="D81" s="57">
        <f t="shared" si="15"/>
        <v>45664</v>
      </c>
      <c r="E81" s="57">
        <f t="shared" si="16"/>
        <v>45673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45">
      <c r="A82" s="90">
        <v>45627</v>
      </c>
      <c r="B82" s="57">
        <v>45657</v>
      </c>
      <c r="C82" s="57">
        <f t="shared" si="14"/>
        <v>45688</v>
      </c>
      <c r="D82" s="57">
        <f t="shared" si="15"/>
        <v>45695</v>
      </c>
      <c r="E82" s="57">
        <f t="shared" si="16"/>
        <v>45706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45">
      <c r="A83" s="90">
        <v>45658</v>
      </c>
      <c r="B83" s="57">
        <v>45688</v>
      </c>
      <c r="C83" s="57">
        <f t="shared" si="14"/>
        <v>45716</v>
      </c>
      <c r="D83" s="57">
        <f t="shared" si="15"/>
        <v>45723</v>
      </c>
      <c r="E83" s="57">
        <f t="shared" si="16"/>
        <v>45734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45">
      <c r="A84" s="90">
        <v>45689</v>
      </c>
      <c r="B84" s="57">
        <v>45716</v>
      </c>
      <c r="C84" s="57">
        <f t="shared" si="14"/>
        <v>45747</v>
      </c>
      <c r="D84" s="57">
        <f t="shared" si="15"/>
        <v>45754</v>
      </c>
      <c r="E84" s="57">
        <f t="shared" si="16"/>
        <v>45763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45">
      <c r="A85" s="90">
        <v>45717</v>
      </c>
      <c r="B85" s="57">
        <v>45747</v>
      </c>
      <c r="C85" s="57">
        <f t="shared" si="14"/>
        <v>45777</v>
      </c>
      <c r="D85" s="57">
        <f t="shared" si="15"/>
        <v>45784</v>
      </c>
      <c r="E85" s="57">
        <f>WORKDAY(D85,2)</f>
        <v>45786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45">
      <c r="A86" s="90">
        <v>45748</v>
      </c>
      <c r="B86" s="57">
        <v>45777</v>
      </c>
      <c r="C86" s="57">
        <f t="shared" si="14"/>
        <v>45808</v>
      </c>
      <c r="D86" s="57">
        <f t="shared" si="15"/>
        <v>45815</v>
      </c>
      <c r="E86" s="57">
        <f t="shared" si="16"/>
        <v>45825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45">
      <c r="A87" s="90">
        <v>45778</v>
      </c>
      <c r="B87" s="57">
        <v>45808</v>
      </c>
      <c r="C87" s="57">
        <f t="shared" si="14"/>
        <v>45838</v>
      </c>
      <c r="D87" s="57">
        <f t="shared" si="15"/>
        <v>45845</v>
      </c>
      <c r="E87" s="57">
        <f t="shared" si="16"/>
        <v>45854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45">
      <c r="A88" s="90">
        <v>45809</v>
      </c>
      <c r="B88" s="57">
        <v>45838</v>
      </c>
      <c r="C88" s="57">
        <f t="shared" si="14"/>
        <v>45869</v>
      </c>
      <c r="D88" s="57">
        <f t="shared" si="15"/>
        <v>45876</v>
      </c>
      <c r="E88" s="57">
        <f>WORKDAY(D88,2)</f>
        <v>45880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4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4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4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1" x14ac:dyDescent="0.5">
      <c r="A92" s="92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4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4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4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4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4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4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4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4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4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4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4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4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4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4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4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4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4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4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4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4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4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4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4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4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4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4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4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4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4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4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4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4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4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4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4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4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4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4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4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4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4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4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4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4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4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4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4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4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4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4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4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4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4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4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4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4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4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4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4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4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4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4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4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4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4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4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4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4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4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4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4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4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4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4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4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4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4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4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4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4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4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4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4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4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4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4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4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4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4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4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4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4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4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4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4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4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4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4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4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4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4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4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4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4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4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4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4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4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4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4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4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4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4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4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4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4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4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4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4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4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4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4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4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4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4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4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4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4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4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4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4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4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4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4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4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4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4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4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4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4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4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4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4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4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4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4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4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4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4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4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4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4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4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4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4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4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4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4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4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4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4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4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4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4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4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4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4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4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4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4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4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4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4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4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4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4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4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4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4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4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4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4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4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4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4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4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4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4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4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4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4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4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4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4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4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4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4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4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4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4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4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4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4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4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4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4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4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4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4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4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4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4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4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4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4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4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4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4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4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4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4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4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4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4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4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4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4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4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4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4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4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4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4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4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4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4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4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4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4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4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4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4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4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4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4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4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4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4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4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4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4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4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4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4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4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4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4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4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4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4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4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4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4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4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4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4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4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4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4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4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4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4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4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4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4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4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4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4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4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4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4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4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4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4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4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4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4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4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4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4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4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4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4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4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4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4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4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4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4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4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4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4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4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4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4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4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4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4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4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4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4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4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4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4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4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4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4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4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4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4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4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4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4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4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4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4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4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4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4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4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4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4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4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4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4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4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4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4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4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4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4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4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4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4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4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4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4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4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4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4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4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4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4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4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4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4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4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4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4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4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4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4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4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4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4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4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4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4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4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4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4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4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4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4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4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4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4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4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4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4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4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4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4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4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4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4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4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4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4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4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4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4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4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4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4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4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4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4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4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4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4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4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4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4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4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4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4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4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4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4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4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4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4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4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4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4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4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4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4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4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4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4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4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4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4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4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4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4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4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4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4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4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4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4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4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4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4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4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4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4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4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4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4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4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4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4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4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4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4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4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4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4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4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4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4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4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4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4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4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4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4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4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4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4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4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4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4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4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4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4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4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4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4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4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4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4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4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4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4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4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4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4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4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4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4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4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4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4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4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4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4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4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4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4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4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4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4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4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4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4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4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4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4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4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4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4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4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4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4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4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4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4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4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4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4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4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4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4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4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4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4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4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4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4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4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4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4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4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4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4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4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4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4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4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4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4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4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4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4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4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4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4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4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4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4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4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4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4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4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4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4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4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4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4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4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4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4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4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4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4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4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4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4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4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4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4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4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4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4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4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4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4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4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4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4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4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4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4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4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4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4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4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4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4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4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4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4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4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4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4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4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4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4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4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4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4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4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4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4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4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4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4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4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4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4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4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4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4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4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4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4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4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4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4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4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4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4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4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4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4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4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4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4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4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4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4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4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4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4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4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4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4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4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4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4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4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4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4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4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4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4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4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4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4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4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4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4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4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4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4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4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4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4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4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4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4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4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4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4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4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4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4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4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4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4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4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4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4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4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4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4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4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4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4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4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4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4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4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4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4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4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4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4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4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4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4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4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4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4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4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4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4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4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4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4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4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4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4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4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4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4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4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4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4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4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4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4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4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4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4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4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4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4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4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4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4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4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4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4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4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4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4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4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4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4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4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4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4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4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4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4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4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4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4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4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4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4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4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4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4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4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4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4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4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4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4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4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4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4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4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4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4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4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4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4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4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4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4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4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4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4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4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4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4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4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4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4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4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4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4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4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4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4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4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4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4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4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4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4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4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4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4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4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4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4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4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4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4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4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4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4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4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4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4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4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4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4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4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4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4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4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4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4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4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4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4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4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4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4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45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45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45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45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45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45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45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45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45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45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45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45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45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45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45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45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45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45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45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45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45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45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45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45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45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45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45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45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45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45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45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45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45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45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45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45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45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45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45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45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45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45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45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45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45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45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45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45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45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45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45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45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45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45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45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45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45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45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45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45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45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45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45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45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45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45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45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45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45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45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45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45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45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45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45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45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45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45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45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45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45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45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45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45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45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45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45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45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45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45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45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45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45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45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45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45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45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45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45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x14ac:dyDescent="0.45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x14ac:dyDescent="0.45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x14ac:dyDescent="0.45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x14ac:dyDescent="0.45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x14ac:dyDescent="0.45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x14ac:dyDescent="0.45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x14ac:dyDescent="0.45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x14ac:dyDescent="0.45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x14ac:dyDescent="0.45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x14ac:dyDescent="0.45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x14ac:dyDescent="0.45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x14ac:dyDescent="0.45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x14ac:dyDescent="0.45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x14ac:dyDescent="0.45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x14ac:dyDescent="0.45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x14ac:dyDescent="0.45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x14ac:dyDescent="0.45">
      <c r="A1017" s="1"/>
      <c r="B1017" s="1"/>
      <c r="C1017" s="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x14ac:dyDescent="0.45">
      <c r="A1018" s="1"/>
      <c r="B1018" s="1"/>
      <c r="C1018" s="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x14ac:dyDescent="0.45">
      <c r="A1019" s="1"/>
      <c r="B1019" s="1"/>
      <c r="C1019" s="2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x14ac:dyDescent="0.45">
      <c r="A1020" s="1"/>
      <c r="B1020" s="1"/>
      <c r="C1020" s="2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x14ac:dyDescent="0.45">
      <c r="A1021" s="1"/>
      <c r="B1021" s="1"/>
      <c r="C1021" s="2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x14ac:dyDescent="0.45">
      <c r="A1022" s="1"/>
      <c r="B1022" s="1"/>
      <c r="C1022" s="2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x14ac:dyDescent="0.45">
      <c r="A1023" s="1"/>
      <c r="B1023" s="1"/>
      <c r="C1023" s="2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x14ac:dyDescent="0.45">
      <c r="B1024" s="91"/>
      <c r="C1024" s="91"/>
    </row>
    <row r="1025" spans="2:3" x14ac:dyDescent="0.45">
      <c r="B1025" s="91"/>
      <c r="C1025" s="91"/>
    </row>
    <row r="1026" spans="2:3" x14ac:dyDescent="0.45">
      <c r="B1026" s="91"/>
      <c r="C1026" s="91"/>
    </row>
    <row r="1027" spans="2:3" x14ac:dyDescent="0.45">
      <c r="B1027" s="91"/>
      <c r="C1027" s="91"/>
    </row>
    <row r="1028" spans="2:3" x14ac:dyDescent="0.45">
      <c r="B1028" s="91"/>
      <c r="C1028" s="91"/>
    </row>
  </sheetData>
  <dataConsolidate/>
  <mergeCells count="1">
    <mergeCell ref="B19:B20"/>
  </mergeCells>
  <phoneticPr fontId="4" type="noConversion"/>
  <hyperlinks>
    <hyperlink ref="B7" r:id="rId1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3" r:id="rId5" xr:uid="{00000000-0004-0000-0000-000005000000}"/>
    <hyperlink ref="B14" r:id="rId6" xr:uid="{00000000-0004-0000-0000-000006000000}"/>
    <hyperlink ref="B24" r:id="rId7" display="Submitted to:" xr:uid="{00000000-0004-0000-0000-000007000000}"/>
    <hyperlink ref="B15" r:id="rId8" xr:uid="{1359E180-881D-45C7-9EBB-E6CBE3A9D97A}"/>
    <hyperlink ref="B12" r:id="rId9" display="mailto:hscrc.creditcollection@maryland.gov" xr:uid="{DC8ECA78-5896-4128-BC23-21B8FC265F0F}"/>
    <hyperlink ref="B38" r:id="rId10" display="Submitted to:" xr:uid="{00000000-0004-0000-0000-000008000000}"/>
    <hyperlink ref="B11" r:id="rId11" xr:uid="{489C001A-35E2-43A1-B8BA-38C4A3129617}"/>
  </hyperlinks>
  <pageMargins left="0.7" right="0.7" top="0.75" bottom="0.75" header="0" footer="0"/>
  <pageSetup orientation="landscape" r:id="rId12"/>
  <headerFooter>
    <oddFooter>&amp;L&amp;D&amp;C&amp;P&amp;R&amp;F</oddFooter>
  </headerFooter>
  <ignoredErrors>
    <ignoredError sqref="E85 E7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8F973-166D-4125-92C6-CE36CDAF95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51A15FF-1D47-4220-A210-19C4B6E793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C954E-FB63-4F87-836C-6765C44B8D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Production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 NELSON</dc:creator>
  <cp:lastModifiedBy>Andrea  Strong</cp:lastModifiedBy>
  <dcterms:created xsi:type="dcterms:W3CDTF">2010-01-11T16:50:03Z</dcterms:created>
  <dcterms:modified xsi:type="dcterms:W3CDTF">2024-10-21T15:47:17Z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