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rim\Desktop\RY2021 Rates\Inputs\"/>
    </mc:Choice>
  </mc:AlternateContent>
  <bookViews>
    <workbookView xWindow="0" yWindow="0" windowWidth="19200" windowHeight="7035"/>
  </bookViews>
  <sheets>
    <sheet name="FY2021 Prj Inflation" sheetId="1" r:id="rId1"/>
  </sheets>
  <definedNames>
    <definedName name="_Order1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9" i="1" l="1"/>
  <c r="B59" i="1"/>
  <c r="G58" i="1"/>
  <c r="B58" i="1"/>
  <c r="G57" i="1"/>
  <c r="B57" i="1"/>
  <c r="G56" i="1"/>
  <c r="B56" i="1"/>
  <c r="G55" i="1"/>
  <c r="B55" i="1"/>
  <c r="G54" i="1"/>
  <c r="B54" i="1"/>
  <c r="B53" i="1"/>
  <c r="G52" i="1"/>
  <c r="B52" i="1"/>
  <c r="B51" i="1"/>
  <c r="G50" i="1"/>
  <c r="B50" i="1"/>
  <c r="G48" i="1"/>
  <c r="G47" i="1"/>
  <c r="G46" i="1"/>
  <c r="B46" i="1"/>
  <c r="G45" i="1"/>
  <c r="B45" i="1"/>
  <c r="G44" i="1"/>
  <c r="B44" i="1"/>
  <c r="G43" i="1"/>
  <c r="B43" i="1"/>
  <c r="B42" i="1"/>
  <c r="G41" i="1"/>
  <c r="B41" i="1"/>
  <c r="G40" i="1"/>
  <c r="B40" i="1"/>
  <c r="G39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G25" i="1"/>
  <c r="B25" i="1"/>
  <c r="I24" i="1"/>
  <c r="G24" i="1"/>
  <c r="B24" i="1"/>
  <c r="G23" i="1"/>
  <c r="B23" i="1"/>
  <c r="G22" i="1"/>
  <c r="B22" i="1"/>
  <c r="G21" i="1"/>
  <c r="B21" i="1"/>
  <c r="B20" i="1"/>
  <c r="G19" i="1"/>
  <c r="B19" i="1"/>
  <c r="B18" i="1"/>
  <c r="G17" i="1"/>
  <c r="B17" i="1"/>
  <c r="L16" i="1"/>
  <c r="J16" i="1"/>
  <c r="G16" i="1"/>
  <c r="B16" i="1"/>
  <c r="G15" i="1"/>
  <c r="B15" i="1"/>
  <c r="J14" i="1"/>
  <c r="L14" i="1" s="1"/>
  <c r="M14" i="1" s="1"/>
  <c r="G14" i="1"/>
  <c r="B14" i="1"/>
  <c r="G13" i="1"/>
  <c r="B13" i="1"/>
  <c r="L12" i="1"/>
  <c r="J12" i="1"/>
  <c r="G12" i="1"/>
  <c r="B12" i="1"/>
  <c r="J11" i="1"/>
  <c r="L11" i="1" s="1"/>
  <c r="M11" i="1" s="1"/>
  <c r="G11" i="1"/>
  <c r="B11" i="1"/>
  <c r="J10" i="1"/>
  <c r="L10" i="1" s="1"/>
  <c r="G10" i="1"/>
  <c r="B10" i="1"/>
  <c r="G9" i="1"/>
  <c r="B9" i="1"/>
  <c r="J8" i="1"/>
  <c r="L8" i="1" s="1"/>
  <c r="F7" i="1"/>
  <c r="G8" i="1"/>
  <c r="B8" i="1"/>
  <c r="I7" i="1"/>
  <c r="J5" i="1"/>
  <c r="J19" i="1" s="1"/>
  <c r="L19" i="1" s="1"/>
  <c r="M19" i="1" s="1"/>
  <c r="M8" i="1" l="1"/>
  <c r="M10" i="1"/>
  <c r="M16" i="1"/>
  <c r="E7" i="1"/>
  <c r="J15" i="1"/>
  <c r="L15" i="1" s="1"/>
  <c r="M15" i="1" s="1"/>
  <c r="G18" i="1"/>
  <c r="M12" i="1"/>
  <c r="J24" i="1"/>
  <c r="L24" i="1" s="1"/>
  <c r="M24" i="1" s="1"/>
  <c r="J59" i="1"/>
  <c r="L59" i="1" s="1"/>
  <c r="M59" i="1" s="1"/>
  <c r="J58" i="1"/>
  <c r="L58" i="1" s="1"/>
  <c r="M58" i="1" s="1"/>
  <c r="J57" i="1"/>
  <c r="L57" i="1" s="1"/>
  <c r="M57" i="1" s="1"/>
  <c r="J56" i="1"/>
  <c r="L56" i="1" s="1"/>
  <c r="M56" i="1" s="1"/>
  <c r="J55" i="1"/>
  <c r="L55" i="1" s="1"/>
  <c r="M55" i="1" s="1"/>
  <c r="J54" i="1"/>
  <c r="L54" i="1" s="1"/>
  <c r="M54" i="1" s="1"/>
  <c r="J53" i="1"/>
  <c r="L53" i="1" s="1"/>
  <c r="J52" i="1"/>
  <c r="L52" i="1" s="1"/>
  <c r="M52" i="1" s="1"/>
  <c r="J51" i="1"/>
  <c r="L51" i="1" s="1"/>
  <c r="J50" i="1"/>
  <c r="L50" i="1" s="1"/>
  <c r="M50" i="1" s="1"/>
  <c r="J49" i="1"/>
  <c r="L49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J47" i="1"/>
  <c r="L47" i="1" s="1"/>
  <c r="M47" i="1" s="1"/>
  <c r="J38" i="1"/>
  <c r="L38" i="1" s="1"/>
  <c r="J36" i="1"/>
  <c r="L36" i="1" s="1"/>
  <c r="J34" i="1"/>
  <c r="L34" i="1" s="1"/>
  <c r="J32" i="1"/>
  <c r="L32" i="1" s="1"/>
  <c r="J30" i="1"/>
  <c r="L30" i="1" s="1"/>
  <c r="J28" i="1"/>
  <c r="L28" i="1" s="1"/>
  <c r="J26" i="1"/>
  <c r="L26" i="1" s="1"/>
  <c r="J41" i="1"/>
  <c r="L41" i="1" s="1"/>
  <c r="M41" i="1" s="1"/>
  <c r="J40" i="1"/>
  <c r="L40" i="1" s="1"/>
  <c r="M40" i="1" s="1"/>
  <c r="J37" i="1"/>
  <c r="L37" i="1" s="1"/>
  <c r="M37" i="1" s="1"/>
  <c r="J35" i="1"/>
  <c r="L35" i="1" s="1"/>
  <c r="J33" i="1"/>
  <c r="L33" i="1" s="1"/>
  <c r="M33" i="1" s="1"/>
  <c r="J31" i="1"/>
  <c r="L31" i="1" s="1"/>
  <c r="J29" i="1"/>
  <c r="L29" i="1" s="1"/>
  <c r="M29" i="1" s="1"/>
  <c r="J27" i="1"/>
  <c r="L27" i="1" s="1"/>
  <c r="J25" i="1"/>
  <c r="L25" i="1" s="1"/>
  <c r="M25" i="1" s="1"/>
  <c r="J23" i="1"/>
  <c r="L23" i="1" s="1"/>
  <c r="M23" i="1" s="1"/>
  <c r="J48" i="1"/>
  <c r="L48" i="1" s="1"/>
  <c r="M48" i="1" s="1"/>
  <c r="J39" i="1"/>
  <c r="L39" i="1" s="1"/>
  <c r="M39" i="1" s="1"/>
  <c r="J22" i="1"/>
  <c r="L22" i="1" s="1"/>
  <c r="M22" i="1" s="1"/>
  <c r="J21" i="1"/>
  <c r="L21" i="1" s="1"/>
  <c r="M21" i="1" s="1"/>
  <c r="J20" i="1"/>
  <c r="L20" i="1" s="1"/>
  <c r="M20" i="1" s="1"/>
  <c r="J9" i="1"/>
  <c r="J13" i="1"/>
  <c r="L13" i="1" s="1"/>
  <c r="M13" i="1" s="1"/>
  <c r="J17" i="1"/>
  <c r="L17" i="1" s="1"/>
  <c r="M17" i="1" s="1"/>
  <c r="J18" i="1"/>
  <c r="L18" i="1" s="1"/>
  <c r="M18" i="1" s="1"/>
  <c r="G20" i="1"/>
  <c r="G26" i="1"/>
  <c r="G28" i="1"/>
  <c r="G30" i="1"/>
  <c r="G32" i="1"/>
  <c r="G34" i="1"/>
  <c r="G36" i="1"/>
  <c r="G38" i="1"/>
  <c r="G49" i="1"/>
  <c r="G53" i="1"/>
  <c r="G27" i="1"/>
  <c r="G29" i="1"/>
  <c r="G31" i="1"/>
  <c r="G33" i="1"/>
  <c r="G35" i="1"/>
  <c r="G37" i="1"/>
  <c r="G51" i="1"/>
  <c r="M28" i="1" l="1"/>
  <c r="M36" i="1"/>
  <c r="M31" i="1"/>
  <c r="M30" i="1"/>
  <c r="M38" i="1"/>
  <c r="M51" i="1"/>
  <c r="G7" i="1"/>
  <c r="M32" i="1"/>
  <c r="J7" i="1"/>
  <c r="L9" i="1"/>
  <c r="M27" i="1"/>
  <c r="M35" i="1"/>
  <c r="M26" i="1"/>
  <c r="M34" i="1"/>
  <c r="M49" i="1"/>
  <c r="M53" i="1"/>
  <c r="M9" i="1" l="1"/>
  <c r="L7" i="1"/>
  <c r="M7" i="1" s="1"/>
  <c r="D5" i="1" s="1"/>
  <c r="D59" i="1" l="1"/>
  <c r="H59" i="1" s="1"/>
  <c r="N59" i="1" s="1"/>
  <c r="O59" i="1" s="1"/>
  <c r="D58" i="1"/>
  <c r="H58" i="1" s="1"/>
  <c r="N58" i="1" s="1"/>
  <c r="O58" i="1" s="1"/>
  <c r="D57" i="1"/>
  <c r="H57" i="1" s="1"/>
  <c r="N57" i="1" s="1"/>
  <c r="O57" i="1" s="1"/>
  <c r="D56" i="1"/>
  <c r="H56" i="1" s="1"/>
  <c r="N56" i="1" s="1"/>
  <c r="O56" i="1" s="1"/>
  <c r="D55" i="1"/>
  <c r="H55" i="1" s="1"/>
  <c r="N55" i="1" s="1"/>
  <c r="O55" i="1" s="1"/>
  <c r="D54" i="1"/>
  <c r="H54" i="1" s="1"/>
  <c r="N54" i="1" s="1"/>
  <c r="O54" i="1" s="1"/>
  <c r="D53" i="1"/>
  <c r="H53" i="1" s="1"/>
  <c r="N53" i="1" s="1"/>
  <c r="O53" i="1" s="1"/>
  <c r="D52" i="1"/>
  <c r="H52" i="1" s="1"/>
  <c r="N52" i="1" s="1"/>
  <c r="O52" i="1" s="1"/>
  <c r="D51" i="1"/>
  <c r="H51" i="1" s="1"/>
  <c r="N51" i="1" s="1"/>
  <c r="O51" i="1" s="1"/>
  <c r="D50" i="1"/>
  <c r="H50" i="1" s="1"/>
  <c r="N50" i="1" s="1"/>
  <c r="O50" i="1" s="1"/>
  <c r="D49" i="1"/>
  <c r="H49" i="1" s="1"/>
  <c r="N49" i="1" s="1"/>
  <c r="O49" i="1" s="1"/>
  <c r="D24" i="1"/>
  <c r="H24" i="1" s="1"/>
  <c r="N24" i="1" s="1"/>
  <c r="O24" i="1" s="1"/>
  <c r="D23" i="1"/>
  <c r="H23" i="1" s="1"/>
  <c r="N23" i="1" s="1"/>
  <c r="O23" i="1" s="1"/>
  <c r="D46" i="1"/>
  <c r="H46" i="1" s="1"/>
  <c r="N46" i="1" s="1"/>
  <c r="O46" i="1" s="1"/>
  <c r="D45" i="1"/>
  <c r="H45" i="1" s="1"/>
  <c r="N45" i="1" s="1"/>
  <c r="O45" i="1" s="1"/>
  <c r="D44" i="1"/>
  <c r="H44" i="1" s="1"/>
  <c r="N44" i="1" s="1"/>
  <c r="O44" i="1" s="1"/>
  <c r="D43" i="1"/>
  <c r="H43" i="1" s="1"/>
  <c r="N43" i="1" s="1"/>
  <c r="O43" i="1" s="1"/>
  <c r="D42" i="1"/>
  <c r="D38" i="1"/>
  <c r="H38" i="1" s="1"/>
  <c r="N38" i="1" s="1"/>
  <c r="O38" i="1" s="1"/>
  <c r="D36" i="1"/>
  <c r="H36" i="1" s="1"/>
  <c r="N36" i="1" s="1"/>
  <c r="O36" i="1" s="1"/>
  <c r="D34" i="1"/>
  <c r="H34" i="1" s="1"/>
  <c r="N34" i="1" s="1"/>
  <c r="O34" i="1" s="1"/>
  <c r="D32" i="1"/>
  <c r="H32" i="1" s="1"/>
  <c r="N32" i="1" s="1"/>
  <c r="O32" i="1" s="1"/>
  <c r="D30" i="1"/>
  <c r="H30" i="1" s="1"/>
  <c r="N30" i="1" s="1"/>
  <c r="O30" i="1" s="1"/>
  <c r="D28" i="1"/>
  <c r="H28" i="1" s="1"/>
  <c r="N28" i="1" s="1"/>
  <c r="O28" i="1" s="1"/>
  <c r="D26" i="1"/>
  <c r="H26" i="1" s="1"/>
  <c r="N26" i="1" s="1"/>
  <c r="O26" i="1" s="1"/>
  <c r="D22" i="1"/>
  <c r="H22" i="1" s="1"/>
  <c r="N22" i="1" s="1"/>
  <c r="O22" i="1" s="1"/>
  <c r="D21" i="1"/>
  <c r="H21" i="1" s="1"/>
  <c r="N21" i="1" s="1"/>
  <c r="O21" i="1" s="1"/>
  <c r="D20" i="1"/>
  <c r="H20" i="1" s="1"/>
  <c r="N20" i="1" s="1"/>
  <c r="O20" i="1" s="1"/>
  <c r="D19" i="1"/>
  <c r="H19" i="1" s="1"/>
  <c r="N19" i="1" s="1"/>
  <c r="O19" i="1" s="1"/>
  <c r="D18" i="1"/>
  <c r="H18" i="1" s="1"/>
  <c r="N18" i="1" s="1"/>
  <c r="O18" i="1" s="1"/>
  <c r="D17" i="1"/>
  <c r="H17" i="1" s="1"/>
  <c r="N17" i="1" s="1"/>
  <c r="O17" i="1" s="1"/>
  <c r="D16" i="1"/>
  <c r="H16" i="1" s="1"/>
  <c r="N16" i="1" s="1"/>
  <c r="O16" i="1" s="1"/>
  <c r="D15" i="1"/>
  <c r="H15" i="1" s="1"/>
  <c r="N15" i="1" s="1"/>
  <c r="O15" i="1" s="1"/>
  <c r="D14" i="1"/>
  <c r="H14" i="1" s="1"/>
  <c r="N14" i="1" s="1"/>
  <c r="O14" i="1" s="1"/>
  <c r="D13" i="1"/>
  <c r="H13" i="1" s="1"/>
  <c r="N13" i="1" s="1"/>
  <c r="O13" i="1" s="1"/>
  <c r="D12" i="1"/>
  <c r="H12" i="1" s="1"/>
  <c r="N12" i="1" s="1"/>
  <c r="O12" i="1" s="1"/>
  <c r="D11" i="1"/>
  <c r="H11" i="1" s="1"/>
  <c r="N11" i="1" s="1"/>
  <c r="O11" i="1" s="1"/>
  <c r="D10" i="1"/>
  <c r="H10" i="1" s="1"/>
  <c r="N10" i="1" s="1"/>
  <c r="O10" i="1" s="1"/>
  <c r="D9" i="1"/>
  <c r="H9" i="1" s="1"/>
  <c r="N9" i="1" s="1"/>
  <c r="O9" i="1" s="1"/>
  <c r="D41" i="1"/>
  <c r="H41" i="1" s="1"/>
  <c r="N41" i="1" s="1"/>
  <c r="O41" i="1" s="1"/>
  <c r="D40" i="1"/>
  <c r="H40" i="1" s="1"/>
  <c r="N40" i="1" s="1"/>
  <c r="O40" i="1" s="1"/>
  <c r="D37" i="1"/>
  <c r="H37" i="1" s="1"/>
  <c r="N37" i="1" s="1"/>
  <c r="O37" i="1" s="1"/>
  <c r="D35" i="1"/>
  <c r="H35" i="1" s="1"/>
  <c r="N35" i="1" s="1"/>
  <c r="O35" i="1" s="1"/>
  <c r="D33" i="1"/>
  <c r="H33" i="1" s="1"/>
  <c r="N33" i="1" s="1"/>
  <c r="O33" i="1" s="1"/>
  <c r="D31" i="1"/>
  <c r="H31" i="1" s="1"/>
  <c r="N31" i="1" s="1"/>
  <c r="O31" i="1" s="1"/>
  <c r="D29" i="1"/>
  <c r="H29" i="1" s="1"/>
  <c r="N29" i="1" s="1"/>
  <c r="O29" i="1" s="1"/>
  <c r="D27" i="1"/>
  <c r="H27" i="1" s="1"/>
  <c r="N27" i="1" s="1"/>
  <c r="O27" i="1" s="1"/>
  <c r="D25" i="1"/>
  <c r="H25" i="1" s="1"/>
  <c r="N25" i="1" s="1"/>
  <c r="O25" i="1" s="1"/>
  <c r="D48" i="1"/>
  <c r="H48" i="1" s="1"/>
  <c r="N48" i="1" s="1"/>
  <c r="O48" i="1" s="1"/>
  <c r="D47" i="1"/>
  <c r="H47" i="1" s="1"/>
  <c r="N47" i="1" s="1"/>
  <c r="O47" i="1" s="1"/>
  <c r="D39" i="1"/>
  <c r="H39" i="1" s="1"/>
  <c r="N39" i="1" s="1"/>
  <c r="O39" i="1" s="1"/>
  <c r="D8" i="1"/>
  <c r="H8" i="1" s="1"/>
  <c r="H7" i="1" l="1"/>
  <c r="D7" i="1" s="1"/>
  <c r="N8" i="1"/>
  <c r="O8" i="1" l="1"/>
  <c r="N7" i="1"/>
  <c r="O7" i="1" s="1"/>
</calcChain>
</file>

<file path=xl/sharedStrings.xml><?xml version="1.0" encoding="utf-8"?>
<sst xmlns="http://schemas.openxmlformats.org/spreadsheetml/2006/main" count="72" uniqueCount="72">
  <si>
    <t xml:space="preserve">Assumed CDS-A </t>
  </si>
  <si>
    <t>Related Rx Inf. Of</t>
  </si>
  <si>
    <t xml:space="preserve">&lt;&lt; to make drug portion of the update factor to be </t>
  </si>
  <si>
    <t>Hosp ID</t>
  </si>
  <si>
    <t>Hosp ID 2</t>
  </si>
  <si>
    <t>Hosp Name</t>
  </si>
  <si>
    <t>FY2021 Inf Proj</t>
  </si>
  <si>
    <t>FY20 Final GBR</t>
  </si>
  <si>
    <t>FY20 Reversed</t>
  </si>
  <si>
    <t>FY21 Permanent GBR B4 Update Factor</t>
  </si>
  <si>
    <t>FY2021 Inf Amt</t>
  </si>
  <si>
    <t>FY19 CDS-A Cost</t>
  </si>
  <si>
    <t>FY20 CDS-A Cost</t>
  </si>
  <si>
    <t>FY20 Markup</t>
  </si>
  <si>
    <t>FY2021 Rx Est Inf Amt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</si>
  <si>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</si>
  <si>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</si>
  <si>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</si>
  <si>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</si>
  <si>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</si>
  <si>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</si>
  <si>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</si>
  <si>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</si>
  <si>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</si>
  <si>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</si>
  <si>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</si>
  <si>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</si>
  <si>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</si>
  <si>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</si>
  <si>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MedStar Franklin Square Hospital Center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</si>
  <si>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</si>
  <si>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</si>
  <si>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</si>
  <si>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</si>
  <si>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</si>
  <si>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</si>
  <si>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</si>
  <si>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</si>
  <si>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</si>
  <si>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</si>
  <si>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</si>
  <si>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</si>
  <si>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</si>
  <si>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</si>
  <si>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</si>
  <si>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</si>
  <si>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</si>
  <si>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</si>
  <si>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</si>
  <si>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</si>
  <si>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</si>
  <si>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</si>
  <si>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</si>
  <si>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</si>
  <si>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</si>
  <si>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</si>
  <si>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</si>
  <si>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</si>
  <si>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</si>
  <si>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</si>
  <si>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</si>
  <si>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</si>
  <si>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</si>
  <si>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</si>
  <si>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</si>
  <si>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</si>
  <si>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</si>
  <si>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</si>
  <si>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>Latest FY20 Update Factor As of 20200617&gt;&gt;</t>
  </si>
  <si>
    <t>Grace Medical Center</t>
  </si>
  <si>
    <t>Adventist White Oak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</si>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</sst>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000000%"/>
    <numFmt numFmtId="165" formatCode="0.000%"/>
    <numFmt numFmtId="166" formatCode="#,##0.0000"/>
  </numFmts>
  <fonts count="5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sz val="18"/>
      <color theme="1"/>
      <name val="Wingdings"/>
      <charset val="2"/>
    </font>
    <font>
      <b/>
      <i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quotePrefix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0" fontId="0" fillId="2" borderId="0" xfId="0" applyNumberFormat="1" applyFill="1"/>
    <xf numFmtId="9" fontId="2" fillId="0" borderId="0" xfId="0" applyNumberFormat="1" applyFont="1"/>
    <xf numFmtId="9" fontId="0" fillId="2" borderId="0" xfId="0" applyNumberFormat="1" applyFill="1" applyAlignment="1">
      <alignment horizontal="center"/>
    </xf>
    <xf numFmtId="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0" fontId="2" fillId="0" borderId="0" xfId="0" applyNumberFormat="1" applyFont="1"/>
    <xf numFmtId="6" fontId="2" fillId="0" borderId="0" xfId="0" applyNumberFormat="1" applyFont="1"/>
    <xf numFmtId="6" fontId="0" fillId="0" borderId="0" xfId="0" applyNumberFormat="1"/>
    <xf numFmtId="165" fontId="2" fillId="0" borderId="0" xfId="0" applyNumberFormat="1" applyFont="1"/>
    <xf numFmtId="10" fontId="4" fillId="0" borderId="0" xfId="0" applyNumberFormat="1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workbookViewId="0">
      <pane xSplit="2" ySplit="7" topLeftCell="C19" activePane="bottomRight" state="frozen"/>
      <selection activeCell="C3" sqref="C3"/>
      <selection pane="topRight" activeCell="C3" sqref="C3"/>
      <selection pane="bottomLeft" activeCell="C3" sqref="C3"/>
      <selection pane="bottomRight" activeCell="I13" sqref="I13"/>
    </sheetView>
  </sheetViews>
  <sheetFormatPr defaultRowHeight="15" x14ac:dyDescent="0.25"/>
  <cols>
    <col min="2" max="2" width="8.7109375" customWidth="1"/>
    <col min="3" max="3" width="49.7109375" customWidth="1"/>
    <col min="5" max="5" width="15.85546875" bestFit="1" customWidth="1"/>
    <col min="6" max="6" width="15.85546875" customWidth="1"/>
    <col min="7" max="7" width="17.5703125" customWidth="1"/>
    <col min="8" max="8" width="14.85546875" customWidth="1"/>
    <col min="9" max="12" width="17.140625" customWidth="1"/>
    <col min="13" max="13" width="7.5703125" bestFit="1" customWidth="1"/>
    <col min="14" max="14" width="14" bestFit="1" customWidth="1"/>
    <col min="15" max="15" width="11" bestFit="1" customWidth="1"/>
    <col min="17" max="17" width="13.85546875" bestFit="1" customWidth="1"/>
    <col min="18" max="18" width="11" bestFit="1" customWidth="1"/>
  </cols>
  <sheetData>
    <row r="1" spans="1:18" x14ac:dyDescent="0.25">
      <c r="I1" s="1"/>
      <c r="J1" s="1"/>
      <c r="K1" s="1"/>
    </row>
    <row r="2" spans="1:18" x14ac:dyDescent="0.25">
      <c r="N2" s="2"/>
      <c r="O2" s="3"/>
    </row>
    <row r="3" spans="1:18" x14ac:dyDescent="0.25">
      <c r="L3" t="s">
        <v>0</v>
      </c>
      <c r="N3" s="2"/>
      <c r="O3" s="3"/>
    </row>
    <row r="4" spans="1:18" x14ac:dyDescent="0.25">
      <c r="C4" s="4" t="s">
        <v>68</v>
      </c>
      <c r="D4" s="5">
        <v>2.7699999999999999E-2</v>
      </c>
      <c r="I4" t="s">
        <v>71</v>
      </c>
      <c r="L4" t="s">
        <v>1</v>
      </c>
    </row>
    <row r="5" spans="1:18" x14ac:dyDescent="0.25">
      <c r="D5" s="6">
        <f>D4-M7</f>
        <v>2.6433922748301118E-2</v>
      </c>
      <c r="J5" s="7">
        <f>L5</f>
        <v>0.06</v>
      </c>
      <c r="L5" s="8">
        <v>0.06</v>
      </c>
      <c r="M5" s="9" t="s">
        <v>2</v>
      </c>
    </row>
    <row r="6" spans="1:18" s="10" customFormat="1" ht="44.25" x14ac:dyDescent="0.3">
      <c r="A6" s="10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 t="s">
        <v>10</v>
      </c>
      <c r="I6" s="11" t="s">
        <v>11</v>
      </c>
      <c r="J6" s="11" t="s">
        <v>12</v>
      </c>
      <c r="K6" s="11" t="s">
        <v>13</v>
      </c>
      <c r="L6" s="11" t="s">
        <v>14</v>
      </c>
      <c r="M6" s="11" t="s">
        <v>15</v>
      </c>
      <c r="N6" s="11" t="s">
        <v>16</v>
      </c>
      <c r="O6" s="12" t="s">
        <v>17</v>
      </c>
    </row>
    <row r="7" spans="1:18" x14ac:dyDescent="0.25">
      <c r="A7" s="13">
        <v>999</v>
      </c>
      <c r="B7" s="13"/>
      <c r="C7" s="13"/>
      <c r="D7" s="14">
        <f>H7/G7</f>
        <v>2.6433922748301131E-2</v>
      </c>
      <c r="E7" s="15">
        <f t="shared" ref="E7:J7" si="0">SUM(E8:E59)</f>
        <v>18343615365.422386</v>
      </c>
      <c r="F7" s="15">
        <f t="shared" si="0"/>
        <v>-566781577.21215022</v>
      </c>
      <c r="G7" s="15">
        <f t="shared" si="0"/>
        <v>17776833788.210224</v>
      </c>
      <c r="H7" s="15">
        <f t="shared" si="0"/>
        <v>469911451.0669384</v>
      </c>
      <c r="I7" s="15">
        <f t="shared" si="0"/>
        <v>319509617.68829727</v>
      </c>
      <c r="J7" s="16">
        <f t="shared" si="0"/>
        <v>338680194.74959499</v>
      </c>
      <c r="K7" s="15"/>
      <c r="L7" s="15">
        <f>SUM(L8:L59)</f>
        <v>22506844.866485037</v>
      </c>
      <c r="M7" s="17">
        <f t="shared" ref="M7:M41" si="1">L7/G7</f>
        <v>1.2660772516988827E-3</v>
      </c>
      <c r="N7" s="15">
        <f>SUM(N8:N59)</f>
        <v>492418295.9334234</v>
      </c>
      <c r="O7" s="18">
        <f t="shared" ref="O7:O41" si="2">N7/G7</f>
        <v>2.7700000000000009E-2</v>
      </c>
    </row>
    <row r="8" spans="1:18" x14ac:dyDescent="0.25">
      <c r="A8">
        <v>1</v>
      </c>
      <c r="B8">
        <f>A8</f>
        <v>1</v>
      </c>
      <c r="C8" t="s">
        <v>18</v>
      </c>
      <c r="D8" s="2">
        <f>$D$5</f>
        <v>2.6433922748301118E-2</v>
      </c>
      <c r="E8" s="16">
        <v>396395586.88191319</v>
      </c>
      <c r="F8" s="16">
        <v>-11692788.646000115</v>
      </c>
      <c r="G8" s="16">
        <f t="shared" ref="G8:G41" si="3">SUM(E8:F8)</f>
        <v>384702798.2359131</v>
      </c>
      <c r="H8" s="16">
        <f t="shared" ref="H8:H41" si="4">G8*D8</f>
        <v>10169204.049623398</v>
      </c>
      <c r="I8" s="16">
        <v>13348845.136344396</v>
      </c>
      <c r="J8" s="16">
        <f t="shared" ref="J8:J41" si="5">I8*(1+$J$5)</f>
        <v>14149775.84452506</v>
      </c>
      <c r="K8" s="19">
        <v>1.1125595900638841</v>
      </c>
      <c r="L8" s="16">
        <f>J8*K8*$L$5</f>
        <v>944548.12878483895</v>
      </c>
      <c r="M8" s="2">
        <f t="shared" si="1"/>
        <v>2.4552671129925321E-3</v>
      </c>
      <c r="N8" s="16">
        <f t="shared" ref="N8:N41" si="6">H8+L8</f>
        <v>11113752.178408237</v>
      </c>
      <c r="O8" s="2">
        <f t="shared" si="2"/>
        <v>2.888918986129365E-2</v>
      </c>
      <c r="Q8" s="16"/>
      <c r="R8" s="16"/>
    </row>
    <row r="9" spans="1:18" x14ac:dyDescent="0.25">
      <c r="A9">
        <v>2</v>
      </c>
      <c r="B9">
        <f t="shared" ref="B9:B59" si="7">A9</f>
        <v>2</v>
      </c>
      <c r="C9" t="s">
        <v>19</v>
      </c>
      <c r="D9" s="2">
        <f t="shared" ref="D9:D59" si="8">$D$5</f>
        <v>2.6433922748301118E-2</v>
      </c>
      <c r="E9" s="16">
        <v>1670049655.0153341</v>
      </c>
      <c r="F9" s="16">
        <v>-54964973.503642179</v>
      </c>
      <c r="G9" s="16">
        <f t="shared" si="3"/>
        <v>1615084681.511692</v>
      </c>
      <c r="H9" s="16">
        <f t="shared" si="4"/>
        <v>42693023.703044578</v>
      </c>
      <c r="I9" s="16">
        <v>56208045.235253192</v>
      </c>
      <c r="J9" s="16">
        <f t="shared" si="5"/>
        <v>59580527.949368387</v>
      </c>
      <c r="K9" s="19">
        <v>1.1082787301058081</v>
      </c>
      <c r="L9" s="16">
        <f t="shared" ref="L9:L59" si="9">J9*K9*$L$5</f>
        <v>3961909.9112855759</v>
      </c>
      <c r="M9" s="2">
        <f t="shared" si="1"/>
        <v>2.4530663665123086E-3</v>
      </c>
      <c r="N9" s="16">
        <f t="shared" si="6"/>
        <v>46654933.614330158</v>
      </c>
      <c r="O9" s="2">
        <f t="shared" si="2"/>
        <v>2.8886989114813428E-2</v>
      </c>
      <c r="Q9" s="16"/>
      <c r="R9" s="16"/>
    </row>
    <row r="10" spans="1:18" x14ac:dyDescent="0.25">
      <c r="A10">
        <v>3</v>
      </c>
      <c r="B10">
        <f t="shared" si="7"/>
        <v>3</v>
      </c>
      <c r="C10" t="s">
        <v>20</v>
      </c>
      <c r="D10" s="2">
        <f t="shared" si="8"/>
        <v>2.6433922748301118E-2</v>
      </c>
      <c r="E10" s="16">
        <v>350390187.17332929</v>
      </c>
      <c r="F10" s="16">
        <v>-5784381.6265102085</v>
      </c>
      <c r="G10" s="16">
        <f t="shared" si="3"/>
        <v>344605805.54681909</v>
      </c>
      <c r="H10" s="16">
        <f t="shared" si="4"/>
        <v>9109283.2424406931</v>
      </c>
      <c r="I10" s="16">
        <v>41653.293177105057</v>
      </c>
      <c r="J10" s="16">
        <f t="shared" si="5"/>
        <v>44152.49076773136</v>
      </c>
      <c r="K10" s="19">
        <v>1.1124197944130276</v>
      </c>
      <c r="L10" s="16">
        <f t="shared" si="9"/>
        <v>2946.9662821597694</v>
      </c>
      <c r="M10" s="2">
        <f t="shared" si="1"/>
        <v>8.5517023646294508E-6</v>
      </c>
      <c r="N10" s="16">
        <f t="shared" si="6"/>
        <v>9112230.2087228522</v>
      </c>
      <c r="O10" s="2">
        <f t="shared" si="2"/>
        <v>2.6442474450665745E-2</v>
      </c>
      <c r="Q10" s="16"/>
      <c r="R10" s="16"/>
    </row>
    <row r="11" spans="1:18" x14ac:dyDescent="0.25">
      <c r="A11">
        <v>4</v>
      </c>
      <c r="B11">
        <f t="shared" si="7"/>
        <v>4</v>
      </c>
      <c r="C11" t="s">
        <v>21</v>
      </c>
      <c r="D11" s="2">
        <f t="shared" si="8"/>
        <v>2.6433922748301118E-2</v>
      </c>
      <c r="E11" s="16">
        <v>535648209.28480405</v>
      </c>
      <c r="F11" s="16">
        <v>-17053338.468223669</v>
      </c>
      <c r="G11" s="16">
        <f t="shared" si="3"/>
        <v>518594870.81658036</v>
      </c>
      <c r="H11" s="16">
        <f t="shared" si="4"/>
        <v>13708496.752830682</v>
      </c>
      <c r="I11" s="16">
        <v>873848.05762963195</v>
      </c>
      <c r="J11" s="16">
        <f t="shared" si="5"/>
        <v>926278.94108740985</v>
      </c>
      <c r="K11" s="19">
        <v>1.103417335211333</v>
      </c>
      <c r="L11" s="16">
        <f t="shared" si="9"/>
        <v>61324.334450222705</v>
      </c>
      <c r="M11" s="2">
        <f t="shared" si="1"/>
        <v>1.1825094674318954E-4</v>
      </c>
      <c r="N11" s="16">
        <f t="shared" si="6"/>
        <v>13769821.087280905</v>
      </c>
      <c r="O11" s="2">
        <f t="shared" si="2"/>
        <v>2.6552173695044305E-2</v>
      </c>
      <c r="Q11" s="16"/>
      <c r="R11" s="16"/>
    </row>
    <row r="12" spans="1:18" x14ac:dyDescent="0.25">
      <c r="A12">
        <v>5</v>
      </c>
      <c r="B12">
        <f t="shared" si="7"/>
        <v>5</v>
      </c>
      <c r="C12" t="s">
        <v>22</v>
      </c>
      <c r="D12" s="2">
        <f t="shared" si="8"/>
        <v>2.6433922748301118E-2</v>
      </c>
      <c r="E12" s="16">
        <v>376108746.94082004</v>
      </c>
      <c r="F12" s="16">
        <v>-15198364.943118293</v>
      </c>
      <c r="G12" s="16">
        <f t="shared" si="3"/>
        <v>360910381.99770176</v>
      </c>
      <c r="H12" s="16">
        <f t="shared" si="4"/>
        <v>9540277.1567870956</v>
      </c>
      <c r="I12" s="16">
        <v>0</v>
      </c>
      <c r="J12" s="16">
        <f t="shared" si="5"/>
        <v>0</v>
      </c>
      <c r="K12" s="19">
        <v>1.1067037674041424</v>
      </c>
      <c r="L12" s="16">
        <f t="shared" si="9"/>
        <v>0</v>
      </c>
      <c r="M12" s="2">
        <f t="shared" si="1"/>
        <v>0</v>
      </c>
      <c r="N12" s="16">
        <f t="shared" si="6"/>
        <v>9540277.1567870956</v>
      </c>
      <c r="O12" s="2">
        <f t="shared" si="2"/>
        <v>2.6433922748301121E-2</v>
      </c>
      <c r="Q12" s="16"/>
      <c r="R12" s="16"/>
    </row>
    <row r="13" spans="1:18" x14ac:dyDescent="0.25">
      <c r="A13">
        <v>6</v>
      </c>
      <c r="B13">
        <f t="shared" si="7"/>
        <v>6</v>
      </c>
      <c r="C13" t="s">
        <v>23</v>
      </c>
      <c r="D13" s="2">
        <f t="shared" si="8"/>
        <v>2.6433922748301118E-2</v>
      </c>
      <c r="E13" s="16">
        <v>112898375.52198841</v>
      </c>
      <c r="F13" s="16">
        <v>-4642554.8622071575</v>
      </c>
      <c r="G13" s="16">
        <f t="shared" si="3"/>
        <v>108255820.65978125</v>
      </c>
      <c r="H13" s="16">
        <f t="shared" si="4"/>
        <v>2861626.0003745975</v>
      </c>
      <c r="I13" s="16">
        <v>0</v>
      </c>
      <c r="J13" s="16">
        <f t="shared" si="5"/>
        <v>0</v>
      </c>
      <c r="K13" s="19">
        <v>1.109223872023541</v>
      </c>
      <c r="L13" s="16">
        <f t="shared" si="9"/>
        <v>0</v>
      </c>
      <c r="M13" s="2">
        <f t="shared" si="1"/>
        <v>0</v>
      </c>
      <c r="N13" s="16">
        <f t="shared" si="6"/>
        <v>2861626.0003745975</v>
      </c>
      <c r="O13" s="2">
        <f t="shared" si="2"/>
        <v>2.6433922748301118E-2</v>
      </c>
      <c r="Q13" s="16"/>
      <c r="R13" s="16"/>
    </row>
    <row r="14" spans="1:18" x14ac:dyDescent="0.25">
      <c r="A14">
        <v>8</v>
      </c>
      <c r="B14">
        <f t="shared" si="7"/>
        <v>8</v>
      </c>
      <c r="C14" t="s">
        <v>24</v>
      </c>
      <c r="D14" s="2">
        <f t="shared" si="8"/>
        <v>2.6433922748301118E-2</v>
      </c>
      <c r="E14" s="16">
        <v>588101019.33121538</v>
      </c>
      <c r="F14" s="16">
        <v>-28787118.589514464</v>
      </c>
      <c r="G14" s="16">
        <f t="shared" si="3"/>
        <v>559313900.74170089</v>
      </c>
      <c r="H14" s="16">
        <f t="shared" si="4"/>
        <v>14784860.444257081</v>
      </c>
      <c r="I14" s="16">
        <v>11032199.940428395</v>
      </c>
      <c r="J14" s="16">
        <f t="shared" si="5"/>
        <v>11694131.9368541</v>
      </c>
      <c r="K14" s="19">
        <v>1.1037457657417868</v>
      </c>
      <c r="L14" s="16">
        <f t="shared" si="9"/>
        <v>774440.91655971087</v>
      </c>
      <c r="M14" s="2">
        <f t="shared" si="1"/>
        <v>1.3846266211741422E-3</v>
      </c>
      <c r="N14" s="16">
        <f t="shared" si="6"/>
        <v>15559301.360816792</v>
      </c>
      <c r="O14" s="2">
        <f t="shared" si="2"/>
        <v>2.7818549369475261E-2</v>
      </c>
      <c r="Q14" s="16"/>
      <c r="R14" s="16"/>
    </row>
    <row r="15" spans="1:18" x14ac:dyDescent="0.25">
      <c r="A15">
        <v>9</v>
      </c>
      <c r="B15">
        <f t="shared" si="7"/>
        <v>9</v>
      </c>
      <c r="C15" t="s">
        <v>25</v>
      </c>
      <c r="D15" s="2">
        <f t="shared" si="8"/>
        <v>2.6433922748301118E-2</v>
      </c>
      <c r="E15" s="16">
        <v>2628616491.5153537</v>
      </c>
      <c r="F15" s="16">
        <v>-78768119.027822822</v>
      </c>
      <c r="G15" s="16">
        <f t="shared" si="3"/>
        <v>2549848372.4875307</v>
      </c>
      <c r="H15" s="16">
        <f t="shared" si="4"/>
        <v>67402494.898216724</v>
      </c>
      <c r="I15" s="16">
        <v>58889168</v>
      </c>
      <c r="J15" s="16">
        <f t="shared" si="5"/>
        <v>62422518.080000006</v>
      </c>
      <c r="K15" s="19">
        <v>1.102608290464433</v>
      </c>
      <c r="L15" s="16">
        <f t="shared" si="9"/>
        <v>4129655.1568004373</v>
      </c>
      <c r="M15" s="2">
        <f t="shared" si="1"/>
        <v>1.6195689129435214E-3</v>
      </c>
      <c r="N15" s="16">
        <f t="shared" si="6"/>
        <v>71532150.055017158</v>
      </c>
      <c r="O15" s="2">
        <f t="shared" si="2"/>
        <v>2.8053491661244639E-2</v>
      </c>
      <c r="Q15" s="16"/>
      <c r="R15" s="16"/>
    </row>
    <row r="16" spans="1:18" x14ac:dyDescent="0.25">
      <c r="A16">
        <v>10</v>
      </c>
      <c r="B16">
        <f t="shared" si="7"/>
        <v>10</v>
      </c>
      <c r="C16" t="s">
        <v>26</v>
      </c>
      <c r="D16" s="2">
        <f t="shared" si="8"/>
        <v>2.6433922748301118E-2</v>
      </c>
      <c r="E16" s="16">
        <v>47920217.891543552</v>
      </c>
      <c r="F16" s="16">
        <v>-1733581.7832086226</v>
      </c>
      <c r="G16" s="16">
        <f t="shared" si="3"/>
        <v>46186636.108334929</v>
      </c>
      <c r="H16" s="16">
        <f t="shared" si="4"/>
        <v>1220893.9708916205</v>
      </c>
      <c r="I16" s="16">
        <v>0</v>
      </c>
      <c r="J16" s="16">
        <f t="shared" si="5"/>
        <v>0</v>
      </c>
      <c r="K16" s="19">
        <v>1.1194475957315877</v>
      </c>
      <c r="L16" s="16">
        <f t="shared" si="9"/>
        <v>0</v>
      </c>
      <c r="M16" s="2">
        <f t="shared" si="1"/>
        <v>0</v>
      </c>
      <c r="N16" s="16">
        <f t="shared" si="6"/>
        <v>1220893.9708916205</v>
      </c>
      <c r="O16" s="2">
        <f t="shared" si="2"/>
        <v>2.6433922748301118E-2</v>
      </c>
      <c r="Q16" s="16"/>
      <c r="R16" s="16"/>
    </row>
    <row r="17" spans="1:18" x14ac:dyDescent="0.25">
      <c r="A17">
        <v>11</v>
      </c>
      <c r="B17">
        <f t="shared" si="7"/>
        <v>11</v>
      </c>
      <c r="C17" t="s">
        <v>27</v>
      </c>
      <c r="D17" s="2">
        <f t="shared" si="8"/>
        <v>2.6433922748301118E-2</v>
      </c>
      <c r="E17" s="16">
        <v>450774439.17254448</v>
      </c>
      <c r="F17" s="16">
        <v>-17025259.165379379</v>
      </c>
      <c r="G17" s="16">
        <f t="shared" si="3"/>
        <v>433749180.00716507</v>
      </c>
      <c r="H17" s="16">
        <f t="shared" si="4"/>
        <v>11465692.316448357</v>
      </c>
      <c r="I17" s="16">
        <v>5020353.9391678469</v>
      </c>
      <c r="J17" s="16">
        <f t="shared" si="5"/>
        <v>5321575.1755179176</v>
      </c>
      <c r="K17" s="19">
        <v>1.1128601479295688</v>
      </c>
      <c r="L17" s="16">
        <f t="shared" si="9"/>
        <v>355330.13622271142</v>
      </c>
      <c r="M17" s="2">
        <f t="shared" si="1"/>
        <v>8.1920647369717616E-4</v>
      </c>
      <c r="N17" s="16">
        <f t="shared" si="6"/>
        <v>11821022.452671068</v>
      </c>
      <c r="O17" s="2">
        <f t="shared" si="2"/>
        <v>2.7253129221998292E-2</v>
      </c>
      <c r="Q17" s="16"/>
      <c r="R17" s="16"/>
    </row>
    <row r="18" spans="1:18" x14ac:dyDescent="0.25">
      <c r="A18">
        <v>12</v>
      </c>
      <c r="B18">
        <f t="shared" si="7"/>
        <v>12</v>
      </c>
      <c r="C18" t="s">
        <v>28</v>
      </c>
      <c r="D18" s="2">
        <f t="shared" si="8"/>
        <v>2.6433922748301118E-2</v>
      </c>
      <c r="E18" s="16">
        <v>857310235.12431276</v>
      </c>
      <c r="F18" s="16">
        <v>-9656294.5584923811</v>
      </c>
      <c r="G18" s="16">
        <f t="shared" si="3"/>
        <v>847653940.56582034</v>
      </c>
      <c r="H18" s="16">
        <f t="shared" si="4"/>
        <v>22406818.782209922</v>
      </c>
      <c r="I18" s="16">
        <v>11610210.755125776</v>
      </c>
      <c r="J18" s="16">
        <f t="shared" si="5"/>
        <v>12306823.400433322</v>
      </c>
      <c r="K18" s="19">
        <v>1.1112849031201628</v>
      </c>
      <c r="L18" s="16">
        <f t="shared" si="9"/>
        <v>820583.22301604983</v>
      </c>
      <c r="M18" s="2">
        <f t="shared" si="1"/>
        <v>9.6806395127273226E-4</v>
      </c>
      <c r="N18" s="16">
        <f t="shared" si="6"/>
        <v>23227402.005225971</v>
      </c>
      <c r="O18" s="2">
        <f t="shared" si="2"/>
        <v>2.740198669957385E-2</v>
      </c>
      <c r="Q18" s="16"/>
      <c r="R18" s="16"/>
    </row>
    <row r="19" spans="1:18" x14ac:dyDescent="0.25">
      <c r="A19">
        <v>13</v>
      </c>
      <c r="B19">
        <f t="shared" si="7"/>
        <v>13</v>
      </c>
      <c r="C19" t="s">
        <v>69</v>
      </c>
      <c r="D19" s="2">
        <f t="shared" si="8"/>
        <v>2.6433922748301118E-2</v>
      </c>
      <c r="E19" s="16">
        <v>53625883.044522308</v>
      </c>
      <c r="F19" s="16">
        <v>-3664253.4970391947</v>
      </c>
      <c r="G19" s="16">
        <f t="shared" si="3"/>
        <v>49961629.547483116</v>
      </c>
      <c r="H19" s="16">
        <f t="shared" si="4"/>
        <v>1320681.8558374073</v>
      </c>
      <c r="I19" s="16">
        <v>0</v>
      </c>
      <c r="J19" s="16">
        <f t="shared" si="5"/>
        <v>0</v>
      </c>
      <c r="K19" s="19">
        <v>1.124045673216447</v>
      </c>
      <c r="L19" s="16">
        <f t="shared" si="9"/>
        <v>0</v>
      </c>
      <c r="M19" s="2">
        <f t="shared" si="1"/>
        <v>0</v>
      </c>
      <c r="N19" s="16">
        <f t="shared" si="6"/>
        <v>1320681.8558374073</v>
      </c>
      <c r="O19" s="2">
        <f t="shared" si="2"/>
        <v>2.6433922748301118E-2</v>
      </c>
      <c r="Q19" s="16"/>
      <c r="R19" s="16"/>
    </row>
    <row r="20" spans="1:18" x14ac:dyDescent="0.25">
      <c r="A20">
        <v>15</v>
      </c>
      <c r="B20">
        <f t="shared" si="7"/>
        <v>15</v>
      </c>
      <c r="C20" t="s">
        <v>29</v>
      </c>
      <c r="D20" s="2">
        <f t="shared" si="8"/>
        <v>2.6433922748301118E-2</v>
      </c>
      <c r="E20" s="16">
        <v>590929711.00337112</v>
      </c>
      <c r="F20" s="16">
        <v>-21712881.433660422</v>
      </c>
      <c r="G20" s="16">
        <f t="shared" si="3"/>
        <v>569216829.56971073</v>
      </c>
      <c r="H20" s="16">
        <f t="shared" si="4"/>
        <v>15046633.699878616</v>
      </c>
      <c r="I20" s="16">
        <v>22606771.551686201</v>
      </c>
      <c r="J20" s="16">
        <f t="shared" si="5"/>
        <v>23963177.844787374</v>
      </c>
      <c r="K20" s="19">
        <v>1.1136152091745954</v>
      </c>
      <c r="L20" s="16">
        <f t="shared" si="9"/>
        <v>1601145.5584866554</v>
      </c>
      <c r="M20" s="2">
        <f t="shared" si="1"/>
        <v>2.8128921621959294E-3</v>
      </c>
      <c r="N20" s="16">
        <f t="shared" si="6"/>
        <v>16647779.258365272</v>
      </c>
      <c r="O20" s="2">
        <f t="shared" si="2"/>
        <v>2.9246814910497045E-2</v>
      </c>
      <c r="Q20" s="16"/>
      <c r="R20" s="16"/>
    </row>
    <row r="21" spans="1:18" x14ac:dyDescent="0.25">
      <c r="A21">
        <v>16</v>
      </c>
      <c r="B21">
        <f t="shared" si="7"/>
        <v>16</v>
      </c>
      <c r="C21" t="s">
        <v>70</v>
      </c>
      <c r="D21" s="2">
        <f t="shared" si="8"/>
        <v>2.6433922748301118E-2</v>
      </c>
      <c r="E21" s="16">
        <v>312802114.45541567</v>
      </c>
      <c r="F21" s="16">
        <v>-11795068.45122033</v>
      </c>
      <c r="G21" s="16">
        <f t="shared" si="3"/>
        <v>301007046.00419533</v>
      </c>
      <c r="H21" s="16">
        <f t="shared" si="4"/>
        <v>7956797.0007692203</v>
      </c>
      <c r="I21" s="16">
        <v>141848.44972245197</v>
      </c>
      <c r="J21" s="16">
        <f t="shared" si="5"/>
        <v>150359.35670579909</v>
      </c>
      <c r="K21" s="19">
        <v>1.1138669383738617</v>
      </c>
      <c r="L21" s="16">
        <f t="shared" si="9"/>
        <v>10048.818978585108</v>
      </c>
      <c r="M21" s="2">
        <f t="shared" si="1"/>
        <v>3.3383999185338176E-5</v>
      </c>
      <c r="N21" s="16">
        <f t="shared" si="6"/>
        <v>7966845.8197478056</v>
      </c>
      <c r="O21" s="2">
        <f t="shared" si="2"/>
        <v>2.6467306747486458E-2</v>
      </c>
      <c r="Q21" s="16"/>
      <c r="R21" s="16"/>
    </row>
    <row r="22" spans="1:18" x14ac:dyDescent="0.25">
      <c r="A22">
        <v>17</v>
      </c>
      <c r="B22">
        <f t="shared" si="7"/>
        <v>17</v>
      </c>
      <c r="C22" t="s">
        <v>30</v>
      </c>
      <c r="D22" s="2">
        <f t="shared" si="8"/>
        <v>2.6433922748301118E-2</v>
      </c>
      <c r="E22" s="16">
        <v>64743970.43583703</v>
      </c>
      <c r="F22" s="16">
        <v>-1994360.1968651642</v>
      </c>
      <c r="G22" s="16">
        <f t="shared" si="3"/>
        <v>62749610.238971867</v>
      </c>
      <c r="H22" s="16">
        <f t="shared" si="4"/>
        <v>1658718.3495429871</v>
      </c>
      <c r="I22" s="16">
        <v>1715057.2053530815</v>
      </c>
      <c r="J22" s="16">
        <f t="shared" si="5"/>
        <v>1817960.6376742665</v>
      </c>
      <c r="K22" s="19">
        <v>1.112653094758054</v>
      </c>
      <c r="L22" s="16">
        <f t="shared" si="9"/>
        <v>121365.57177939586</v>
      </c>
      <c r="M22" s="2">
        <f t="shared" si="1"/>
        <v>1.9341247111686346E-3</v>
      </c>
      <c r="N22" s="16">
        <f t="shared" si="6"/>
        <v>1780083.921322383</v>
      </c>
      <c r="O22" s="2">
        <f t="shared" si="2"/>
        <v>2.8368047459469751E-2</v>
      </c>
      <c r="Q22" s="16"/>
      <c r="R22" s="16"/>
    </row>
    <row r="23" spans="1:18" x14ac:dyDescent="0.25">
      <c r="A23">
        <v>18</v>
      </c>
      <c r="B23">
        <f t="shared" si="7"/>
        <v>18</v>
      </c>
      <c r="C23" t="s">
        <v>31</v>
      </c>
      <c r="D23" s="2">
        <f t="shared" si="8"/>
        <v>2.6433922748301118E-2</v>
      </c>
      <c r="E23" s="16">
        <v>183184297.65854803</v>
      </c>
      <c r="F23" s="16">
        <v>-2299462.4556538179</v>
      </c>
      <c r="G23" s="16">
        <f t="shared" si="3"/>
        <v>180884835.20289421</v>
      </c>
      <c r="H23" s="16">
        <f t="shared" si="4"/>
        <v>4781495.7600924838</v>
      </c>
      <c r="I23" s="16">
        <v>4269581.828999999</v>
      </c>
      <c r="J23" s="16">
        <f t="shared" si="5"/>
        <v>4525756.738739999</v>
      </c>
      <c r="K23" s="19">
        <v>1.1092039030979186</v>
      </c>
      <c r="L23" s="16">
        <f t="shared" si="9"/>
        <v>301199.22234492679</v>
      </c>
      <c r="M23" s="2">
        <f t="shared" si="1"/>
        <v>1.6651435815892405E-3</v>
      </c>
      <c r="N23" s="16">
        <f t="shared" si="6"/>
        <v>5082694.9824374104</v>
      </c>
      <c r="O23" s="2">
        <f t="shared" si="2"/>
        <v>2.8099066329890357E-2</v>
      </c>
      <c r="Q23" s="16"/>
      <c r="R23" s="16"/>
    </row>
    <row r="24" spans="1:18" x14ac:dyDescent="0.25">
      <c r="A24">
        <v>19</v>
      </c>
      <c r="B24">
        <f t="shared" si="7"/>
        <v>19</v>
      </c>
      <c r="C24" t="s">
        <v>32</v>
      </c>
      <c r="D24" s="2">
        <f t="shared" si="8"/>
        <v>2.6433922748301118E-2</v>
      </c>
      <c r="E24" s="16">
        <v>483565888.76986879</v>
      </c>
      <c r="F24" s="16">
        <v>-6422829.6804804765</v>
      </c>
      <c r="G24" s="16">
        <f t="shared" si="3"/>
        <v>477143059.08938831</v>
      </c>
      <c r="H24" s="16">
        <f t="shared" si="4"/>
        <v>12612762.763856966</v>
      </c>
      <c r="I24" s="16">
        <f>8942295.43194673+117991.04</f>
        <v>9060286.4719467293</v>
      </c>
      <c r="J24" s="16">
        <f t="shared" si="5"/>
        <v>9603903.6602635328</v>
      </c>
      <c r="K24" s="19">
        <v>1.1145315818768295</v>
      </c>
      <c r="L24" s="16">
        <f t="shared" si="9"/>
        <v>642231.23631997127</v>
      </c>
      <c r="M24" s="2">
        <f t="shared" si="1"/>
        <v>1.3459930393740784E-3</v>
      </c>
      <c r="N24" s="16">
        <f t="shared" si="6"/>
        <v>13254994.000176936</v>
      </c>
      <c r="O24" s="2">
        <f t="shared" si="2"/>
        <v>2.7779915787675195E-2</v>
      </c>
      <c r="Q24" s="16"/>
      <c r="R24" s="16"/>
    </row>
    <row r="25" spans="1:18" x14ac:dyDescent="0.25">
      <c r="A25">
        <v>22</v>
      </c>
      <c r="B25">
        <f t="shared" si="7"/>
        <v>22</v>
      </c>
      <c r="C25" t="s">
        <v>33</v>
      </c>
      <c r="D25" s="2">
        <f t="shared" si="8"/>
        <v>2.6433922748301118E-2</v>
      </c>
      <c r="E25" s="16">
        <v>351790818.19563097</v>
      </c>
      <c r="F25" s="16">
        <v>-8612616.3616413232</v>
      </c>
      <c r="G25" s="16">
        <f t="shared" si="3"/>
        <v>343178201.83398962</v>
      </c>
      <c r="H25" s="16">
        <f t="shared" si="4"/>
        <v>9071546.0761805698</v>
      </c>
      <c r="I25" s="16">
        <v>0</v>
      </c>
      <c r="J25" s="16">
        <f t="shared" si="5"/>
        <v>0</v>
      </c>
      <c r="K25" s="19">
        <v>1.1039909704781965</v>
      </c>
      <c r="L25" s="16">
        <f t="shared" si="9"/>
        <v>0</v>
      </c>
      <c r="M25" s="2">
        <f t="shared" si="1"/>
        <v>0</v>
      </c>
      <c r="N25" s="16">
        <f t="shared" si="6"/>
        <v>9071546.0761805698</v>
      </c>
      <c r="O25" s="2">
        <f t="shared" si="2"/>
        <v>2.6433922748301114E-2</v>
      </c>
      <c r="Q25" s="16"/>
      <c r="R25" s="16"/>
    </row>
    <row r="26" spans="1:18" x14ac:dyDescent="0.25">
      <c r="A26">
        <v>23</v>
      </c>
      <c r="B26">
        <f t="shared" si="7"/>
        <v>23</v>
      </c>
      <c r="C26" t="s">
        <v>34</v>
      </c>
      <c r="D26" s="2">
        <f t="shared" si="8"/>
        <v>2.6433922748301118E-2</v>
      </c>
      <c r="E26" s="16">
        <v>678843219.64142752</v>
      </c>
      <c r="F26" s="16">
        <v>-22526005.798300385</v>
      </c>
      <c r="G26" s="16">
        <f t="shared" si="3"/>
        <v>656317213.84312713</v>
      </c>
      <c r="H26" s="16">
        <f t="shared" si="4"/>
        <v>17349038.529109448</v>
      </c>
      <c r="I26" s="16">
        <v>28826938.549000006</v>
      </c>
      <c r="J26" s="16">
        <f t="shared" si="5"/>
        <v>30556554.861940008</v>
      </c>
      <c r="K26" s="19">
        <v>1.1002959297555364</v>
      </c>
      <c r="L26" s="16">
        <f t="shared" si="9"/>
        <v>2017275.1765166603</v>
      </c>
      <c r="M26" s="2">
        <f t="shared" si="1"/>
        <v>3.0736283217444745E-3</v>
      </c>
      <c r="N26" s="16">
        <f t="shared" si="6"/>
        <v>19366313.705626108</v>
      </c>
      <c r="O26" s="2">
        <f t="shared" si="2"/>
        <v>2.9507551070045591E-2</v>
      </c>
      <c r="Q26" s="16"/>
      <c r="R26" s="16"/>
    </row>
    <row r="27" spans="1:18" x14ac:dyDescent="0.25">
      <c r="A27">
        <v>24</v>
      </c>
      <c r="B27">
        <f t="shared" si="7"/>
        <v>24</v>
      </c>
      <c r="C27" t="s">
        <v>35</v>
      </c>
      <c r="D27" s="2">
        <f t="shared" si="8"/>
        <v>2.6433922748301118E-2</v>
      </c>
      <c r="E27" s="16">
        <v>433161004.6142453</v>
      </c>
      <c r="F27" s="16">
        <v>-5283086.5934291538</v>
      </c>
      <c r="G27" s="16">
        <f t="shared" si="3"/>
        <v>427877918.02081615</v>
      </c>
      <c r="H27" s="16">
        <f t="shared" si="4"/>
        <v>11310491.830666173</v>
      </c>
      <c r="I27" s="16">
        <v>6125.4769230769225</v>
      </c>
      <c r="J27" s="16">
        <f t="shared" si="5"/>
        <v>6493.005538461538</v>
      </c>
      <c r="K27" s="19">
        <v>1.1122294528034189</v>
      </c>
      <c r="L27" s="16">
        <f t="shared" si="9"/>
        <v>433.30271982555865</v>
      </c>
      <c r="M27" s="2">
        <f t="shared" si="1"/>
        <v>1.0126783869329723E-6</v>
      </c>
      <c r="N27" s="16">
        <f t="shared" si="6"/>
        <v>11310925.133385999</v>
      </c>
      <c r="O27" s="2">
        <f t="shared" si="2"/>
        <v>2.6434935426688053E-2</v>
      </c>
      <c r="Q27" s="16"/>
      <c r="R27" s="16"/>
    </row>
    <row r="28" spans="1:18" x14ac:dyDescent="0.25">
      <c r="A28">
        <v>27</v>
      </c>
      <c r="B28">
        <f t="shared" si="7"/>
        <v>27</v>
      </c>
      <c r="C28" t="s">
        <v>36</v>
      </c>
      <c r="D28" s="2">
        <f t="shared" si="8"/>
        <v>2.6433922748301118E-2</v>
      </c>
      <c r="E28" s="16">
        <v>350047545.35380387</v>
      </c>
      <c r="F28" s="16">
        <v>-12357463.119083829</v>
      </c>
      <c r="G28" s="16">
        <f t="shared" si="3"/>
        <v>337690082.23472005</v>
      </c>
      <c r="H28" s="16">
        <f t="shared" si="4"/>
        <v>8926473.5466600414</v>
      </c>
      <c r="I28" s="16">
        <v>14257662.997425677</v>
      </c>
      <c r="J28" s="16">
        <f t="shared" si="5"/>
        <v>15113122.777271219</v>
      </c>
      <c r="K28" s="19">
        <v>1.1170469141508113</v>
      </c>
      <c r="L28" s="16">
        <f t="shared" si="9"/>
        <v>1012924.0296919892</v>
      </c>
      <c r="M28" s="2">
        <f t="shared" si="1"/>
        <v>2.9995670082721905E-3</v>
      </c>
      <c r="N28" s="16">
        <f t="shared" si="6"/>
        <v>9939397.57635203</v>
      </c>
      <c r="O28" s="2">
        <f t="shared" si="2"/>
        <v>2.9433489756573308E-2</v>
      </c>
      <c r="Q28" s="16"/>
      <c r="R28" s="16"/>
    </row>
    <row r="29" spans="1:18" x14ac:dyDescent="0.25">
      <c r="A29">
        <v>28</v>
      </c>
      <c r="B29">
        <f t="shared" si="7"/>
        <v>28</v>
      </c>
      <c r="C29" t="s">
        <v>37</v>
      </c>
      <c r="D29" s="2">
        <f t="shared" si="8"/>
        <v>2.6433922748301118E-2</v>
      </c>
      <c r="E29" s="16">
        <v>198543507.20119679</v>
      </c>
      <c r="F29" s="16">
        <v>-6303670.9834789606</v>
      </c>
      <c r="G29" s="16">
        <f t="shared" si="3"/>
        <v>192239836.21771783</v>
      </c>
      <c r="H29" s="16">
        <f t="shared" si="4"/>
        <v>5081652.9797252119</v>
      </c>
      <c r="I29" s="16">
        <v>6002706.7820000006</v>
      </c>
      <c r="J29" s="16">
        <f t="shared" si="5"/>
        <v>6362869.1889200006</v>
      </c>
      <c r="K29" s="19">
        <v>1.1067681053450378</v>
      </c>
      <c r="L29" s="16">
        <f t="shared" si="9"/>
        <v>422533.24060675839</v>
      </c>
      <c r="M29" s="2">
        <f t="shared" si="1"/>
        <v>2.1979484009142926E-3</v>
      </c>
      <c r="N29" s="16">
        <f t="shared" si="6"/>
        <v>5504186.2203319706</v>
      </c>
      <c r="O29" s="2">
        <f t="shared" si="2"/>
        <v>2.8631871149215411E-2</v>
      </c>
      <c r="Q29" s="16"/>
      <c r="R29" s="16"/>
    </row>
    <row r="30" spans="1:18" x14ac:dyDescent="0.25">
      <c r="A30">
        <v>29</v>
      </c>
      <c r="B30">
        <f t="shared" si="7"/>
        <v>29</v>
      </c>
      <c r="C30" t="s">
        <v>38</v>
      </c>
      <c r="D30" s="2">
        <f t="shared" si="8"/>
        <v>2.6433922748301118E-2</v>
      </c>
      <c r="E30" s="16">
        <v>726060409.68049467</v>
      </c>
      <c r="F30" s="16">
        <v>-20896480.262009528</v>
      </c>
      <c r="G30" s="16">
        <f t="shared" si="3"/>
        <v>705163929.41848516</v>
      </c>
      <c r="H30" s="16">
        <f t="shared" si="4"/>
        <v>18640248.8351367</v>
      </c>
      <c r="I30" s="16">
        <v>16680951.458201304</v>
      </c>
      <c r="J30" s="16">
        <f t="shared" si="5"/>
        <v>17681808.545693383</v>
      </c>
      <c r="K30" s="19">
        <v>1.1128915143911908</v>
      </c>
      <c r="L30" s="16">
        <f t="shared" si="9"/>
        <v>1180676.0813755083</v>
      </c>
      <c r="M30" s="2">
        <f t="shared" si="1"/>
        <v>1.6743285243605061E-3</v>
      </c>
      <c r="N30" s="16">
        <f t="shared" si="6"/>
        <v>19820924.91651221</v>
      </c>
      <c r="O30" s="2">
        <f t="shared" si="2"/>
        <v>2.8108251272661627E-2</v>
      </c>
      <c r="Q30" s="16"/>
      <c r="R30" s="16"/>
    </row>
    <row r="31" spans="1:18" x14ac:dyDescent="0.25">
      <c r="A31">
        <v>30</v>
      </c>
      <c r="B31">
        <f t="shared" si="7"/>
        <v>30</v>
      </c>
      <c r="C31" t="s">
        <v>39</v>
      </c>
      <c r="D31" s="2">
        <f t="shared" si="8"/>
        <v>2.6433922748301118E-2</v>
      </c>
      <c r="E31" s="16">
        <v>55026058.205066606</v>
      </c>
      <c r="F31" s="16">
        <v>-2011949.6591577006</v>
      </c>
      <c r="G31" s="16">
        <f t="shared" si="3"/>
        <v>53014108.545908906</v>
      </c>
      <c r="H31" s="16">
        <f t="shared" si="4"/>
        <v>1401370.8498726061</v>
      </c>
      <c r="I31" s="16">
        <v>498892.30499999999</v>
      </c>
      <c r="J31" s="16">
        <f t="shared" si="5"/>
        <v>528825.84330000007</v>
      </c>
      <c r="K31" s="19">
        <v>1.1174005796419912</v>
      </c>
      <c r="L31" s="16">
        <f t="shared" si="9"/>
        <v>35454.618229985092</v>
      </c>
      <c r="M31" s="2">
        <f t="shared" si="1"/>
        <v>6.6877703317942748E-4</v>
      </c>
      <c r="N31" s="16">
        <f t="shared" si="6"/>
        <v>1436825.4681025911</v>
      </c>
      <c r="O31" s="2">
        <f t="shared" si="2"/>
        <v>2.7102699781480544E-2</v>
      </c>
      <c r="Q31" s="16"/>
      <c r="R31" s="16"/>
    </row>
    <row r="32" spans="1:18" x14ac:dyDescent="0.25">
      <c r="A32">
        <v>32</v>
      </c>
      <c r="B32">
        <f t="shared" si="7"/>
        <v>32</v>
      </c>
      <c r="C32" t="s">
        <v>40</v>
      </c>
      <c r="D32" s="2">
        <f t="shared" si="8"/>
        <v>2.6433922748301118E-2</v>
      </c>
      <c r="E32" s="16">
        <v>173890925.57747063</v>
      </c>
      <c r="F32" s="16">
        <v>-5373762.9732033629</v>
      </c>
      <c r="G32" s="16">
        <f t="shared" si="3"/>
        <v>168517162.60426727</v>
      </c>
      <c r="H32" s="16">
        <f t="shared" si="4"/>
        <v>4454569.6580440989</v>
      </c>
      <c r="I32" s="16">
        <v>4319685.0083060507</v>
      </c>
      <c r="J32" s="16">
        <f t="shared" si="5"/>
        <v>4578866.108804414</v>
      </c>
      <c r="K32" s="19">
        <v>1.1121720150724883</v>
      </c>
      <c r="L32" s="16">
        <f t="shared" si="9"/>
        <v>305549.20481856773</v>
      </c>
      <c r="M32" s="2">
        <f t="shared" si="1"/>
        <v>1.8131637163633946E-3</v>
      </c>
      <c r="N32" s="16">
        <f t="shared" si="6"/>
        <v>4760118.8628626671</v>
      </c>
      <c r="O32" s="2">
        <f t="shared" si="2"/>
        <v>2.8247086464664513E-2</v>
      </c>
      <c r="Q32" s="16"/>
      <c r="R32" s="16"/>
    </row>
    <row r="33" spans="1:18" x14ac:dyDescent="0.25">
      <c r="A33">
        <v>33</v>
      </c>
      <c r="B33">
        <f t="shared" si="7"/>
        <v>33</v>
      </c>
      <c r="C33" t="s">
        <v>41</v>
      </c>
      <c r="D33" s="2">
        <f t="shared" si="8"/>
        <v>2.6433922748301118E-2</v>
      </c>
      <c r="E33" s="16">
        <v>243155128.79466367</v>
      </c>
      <c r="F33" s="16">
        <v>-6692536.2363020666</v>
      </c>
      <c r="G33" s="16">
        <f t="shared" si="3"/>
        <v>236462592.55836159</v>
      </c>
      <c r="H33" s="16">
        <f t="shared" si="4"/>
        <v>6250633.904550733</v>
      </c>
      <c r="I33" s="16">
        <v>10865308.265738485</v>
      </c>
      <c r="J33" s="16">
        <f t="shared" si="5"/>
        <v>11517226.761682795</v>
      </c>
      <c r="K33" s="19">
        <v>1.1093050072442689</v>
      </c>
      <c r="L33" s="16">
        <f t="shared" si="9"/>
        <v>766567.03897814534</v>
      </c>
      <c r="M33" s="2">
        <f t="shared" si="1"/>
        <v>3.2418110225571855E-3</v>
      </c>
      <c r="N33" s="16">
        <f t="shared" si="6"/>
        <v>7017200.9435288785</v>
      </c>
      <c r="O33" s="2">
        <f t="shared" si="2"/>
        <v>2.9675733770858304E-2</v>
      </c>
      <c r="Q33" s="16"/>
      <c r="R33" s="16"/>
    </row>
    <row r="34" spans="1:18" x14ac:dyDescent="0.25">
      <c r="A34">
        <v>34</v>
      </c>
      <c r="B34">
        <f t="shared" si="7"/>
        <v>34</v>
      </c>
      <c r="C34" t="s">
        <v>42</v>
      </c>
      <c r="D34" s="2">
        <f t="shared" si="8"/>
        <v>2.6433922748301118E-2</v>
      </c>
      <c r="E34" s="16">
        <v>194250390.56848961</v>
      </c>
      <c r="F34" s="16">
        <v>-1595262.8743415056</v>
      </c>
      <c r="G34" s="16">
        <f t="shared" si="3"/>
        <v>192655127.69414809</v>
      </c>
      <c r="H34" s="16">
        <f t="shared" si="4"/>
        <v>5092630.7625311976</v>
      </c>
      <c r="I34" s="16">
        <v>161354.27723311301</v>
      </c>
      <c r="J34" s="16">
        <f t="shared" si="5"/>
        <v>171035.53386709979</v>
      </c>
      <c r="K34" s="19">
        <v>1.1155619773501586</v>
      </c>
      <c r="L34" s="16">
        <f t="shared" si="9"/>
        <v>11448.044301475311</v>
      </c>
      <c r="M34" s="2">
        <f t="shared" si="1"/>
        <v>5.9422473922675898E-5</v>
      </c>
      <c r="N34" s="16">
        <f t="shared" si="6"/>
        <v>5104078.806832673</v>
      </c>
      <c r="O34" s="2">
        <f t="shared" si="2"/>
        <v>2.6493345222223793E-2</v>
      </c>
      <c r="Q34" s="16"/>
      <c r="R34" s="16"/>
    </row>
    <row r="35" spans="1:18" x14ac:dyDescent="0.25">
      <c r="A35">
        <v>35</v>
      </c>
      <c r="B35">
        <f t="shared" si="7"/>
        <v>35</v>
      </c>
      <c r="C35" t="s">
        <v>43</v>
      </c>
      <c r="D35" s="2">
        <f t="shared" si="8"/>
        <v>2.6433922748301118E-2</v>
      </c>
      <c r="E35" s="16">
        <v>164938110.12764364</v>
      </c>
      <c r="F35" s="16">
        <v>-7916189.7175601004</v>
      </c>
      <c r="G35" s="16">
        <f t="shared" si="3"/>
        <v>157021920.41008353</v>
      </c>
      <c r="H35" s="16">
        <f t="shared" si="4"/>
        <v>4150705.3139100345</v>
      </c>
      <c r="I35" s="16">
        <v>725487.84199999995</v>
      </c>
      <c r="J35" s="16">
        <f t="shared" si="5"/>
        <v>769017.11251999997</v>
      </c>
      <c r="K35" s="19">
        <v>1.1055406163515706</v>
      </c>
      <c r="L35" s="16">
        <f t="shared" si="9"/>
        <v>51010.779153615957</v>
      </c>
      <c r="M35" s="2">
        <f t="shared" si="1"/>
        <v>3.2486406369502138E-4</v>
      </c>
      <c r="N35" s="16">
        <f t="shared" si="6"/>
        <v>4201716.0930636507</v>
      </c>
      <c r="O35" s="2">
        <f t="shared" si="2"/>
        <v>2.675878681199614E-2</v>
      </c>
      <c r="Q35" s="16"/>
      <c r="R35" s="16"/>
    </row>
    <row r="36" spans="1:18" x14ac:dyDescent="0.25">
      <c r="A36">
        <v>37</v>
      </c>
      <c r="B36">
        <f t="shared" si="7"/>
        <v>37</v>
      </c>
      <c r="C36" t="s">
        <v>44</v>
      </c>
      <c r="D36" s="2">
        <f t="shared" si="8"/>
        <v>2.6433922748301118E-2</v>
      </c>
      <c r="E36" s="16">
        <v>236887318.0555681</v>
      </c>
      <c r="F36" s="16">
        <v>-9543636.5538877472</v>
      </c>
      <c r="G36" s="16">
        <f t="shared" si="3"/>
        <v>227343681.50168034</v>
      </c>
      <c r="H36" s="16">
        <f t="shared" si="4"/>
        <v>6009585.3141297922</v>
      </c>
      <c r="I36" s="16">
        <v>7565549.3469999991</v>
      </c>
      <c r="J36" s="16">
        <f t="shared" si="5"/>
        <v>8019482.3078199998</v>
      </c>
      <c r="K36" s="19">
        <v>1.115210311498205</v>
      </c>
      <c r="L36" s="16">
        <f t="shared" si="9"/>
        <v>536604.56175349723</v>
      </c>
      <c r="M36" s="2">
        <f t="shared" si="1"/>
        <v>2.3603231821049358E-3</v>
      </c>
      <c r="N36" s="16">
        <f t="shared" si="6"/>
        <v>6546189.8758832896</v>
      </c>
      <c r="O36" s="2">
        <f t="shared" si="2"/>
        <v>2.8794245930406054E-2</v>
      </c>
      <c r="Q36" s="16"/>
      <c r="R36" s="16"/>
    </row>
    <row r="37" spans="1:18" x14ac:dyDescent="0.25">
      <c r="A37">
        <v>38</v>
      </c>
      <c r="B37">
        <f t="shared" si="7"/>
        <v>38</v>
      </c>
      <c r="C37" t="s">
        <v>45</v>
      </c>
      <c r="D37" s="2">
        <f t="shared" si="8"/>
        <v>2.6433922748301118E-2</v>
      </c>
      <c r="E37" s="16">
        <v>231943291.55049485</v>
      </c>
      <c r="F37" s="16">
        <v>-7517348.0887051662</v>
      </c>
      <c r="G37" s="16">
        <f t="shared" si="3"/>
        <v>224425943.4617897</v>
      </c>
      <c r="H37" s="16">
        <f t="shared" si="4"/>
        <v>5932458.0521835433</v>
      </c>
      <c r="I37" s="16">
        <v>10493.575069680075</v>
      </c>
      <c r="J37" s="16">
        <f t="shared" si="5"/>
        <v>11123.18957386088</v>
      </c>
      <c r="K37" s="19">
        <v>1.1188950996267033</v>
      </c>
      <c r="L37" s="16">
        <f t="shared" si="9"/>
        <v>746.74093838470651</v>
      </c>
      <c r="M37" s="2">
        <f t="shared" si="1"/>
        <v>3.3273378597240701E-6</v>
      </c>
      <c r="N37" s="16">
        <f t="shared" si="6"/>
        <v>5933204.7931219283</v>
      </c>
      <c r="O37" s="2">
        <f t="shared" si="2"/>
        <v>2.6437250086160845E-2</v>
      </c>
      <c r="Q37" s="16"/>
      <c r="R37" s="16"/>
    </row>
    <row r="38" spans="1:18" x14ac:dyDescent="0.25">
      <c r="A38">
        <v>39</v>
      </c>
      <c r="B38">
        <f t="shared" si="7"/>
        <v>39</v>
      </c>
      <c r="C38" t="s">
        <v>46</v>
      </c>
      <c r="D38" s="2">
        <f t="shared" si="8"/>
        <v>2.6433922748301118E-2</v>
      </c>
      <c r="E38" s="16">
        <v>159313285.84741986</v>
      </c>
      <c r="F38" s="16">
        <v>-6555333.517309255</v>
      </c>
      <c r="G38" s="16">
        <f t="shared" si="3"/>
        <v>152757952.33011061</v>
      </c>
      <c r="H38" s="16">
        <f t="shared" si="4"/>
        <v>4037991.9110828084</v>
      </c>
      <c r="I38" s="16">
        <v>6130695.9189999998</v>
      </c>
      <c r="J38" s="16">
        <f t="shared" si="5"/>
        <v>6498537.6741399998</v>
      </c>
      <c r="K38" s="19">
        <v>1.1029383967251234</v>
      </c>
      <c r="L38" s="16">
        <f t="shared" si="9"/>
        <v>430049.20340242703</v>
      </c>
      <c r="M38" s="2">
        <f t="shared" si="1"/>
        <v>2.8152328362787216E-3</v>
      </c>
      <c r="N38" s="16">
        <f t="shared" si="6"/>
        <v>4468041.1144852359</v>
      </c>
      <c r="O38" s="2">
        <f t="shared" si="2"/>
        <v>2.9249155584579842E-2</v>
      </c>
      <c r="Q38" s="16"/>
      <c r="R38" s="16"/>
    </row>
    <row r="39" spans="1:18" x14ac:dyDescent="0.25">
      <c r="A39">
        <v>40</v>
      </c>
      <c r="B39">
        <f t="shared" si="7"/>
        <v>40</v>
      </c>
      <c r="C39" t="s">
        <v>47</v>
      </c>
      <c r="D39" s="2">
        <f t="shared" si="8"/>
        <v>2.6433922748301118E-2</v>
      </c>
      <c r="E39" s="16">
        <v>284868584.94479263</v>
      </c>
      <c r="F39" s="16">
        <v>-11456829.732189991</v>
      </c>
      <c r="G39" s="16">
        <f t="shared" si="3"/>
        <v>273411755.21260262</v>
      </c>
      <c r="H39" s="16">
        <f t="shared" si="4"/>
        <v>7227345.2157673528</v>
      </c>
      <c r="I39" s="16">
        <v>3104259.4120589569</v>
      </c>
      <c r="J39" s="16">
        <f t="shared" si="5"/>
        <v>3290514.9767824947</v>
      </c>
      <c r="K39" s="19">
        <v>1.1096904945580046</v>
      </c>
      <c r="L39" s="16">
        <f t="shared" si="9"/>
        <v>219087.19151617723</v>
      </c>
      <c r="M39" s="2">
        <f t="shared" si="1"/>
        <v>8.0130860264518227E-4</v>
      </c>
      <c r="N39" s="16">
        <f t="shared" si="6"/>
        <v>7446432.4072835296</v>
      </c>
      <c r="O39" s="2">
        <f t="shared" si="2"/>
        <v>2.7235231350946298E-2</v>
      </c>
      <c r="Q39" s="16"/>
      <c r="R39" s="16"/>
    </row>
    <row r="40" spans="1:18" x14ac:dyDescent="0.25">
      <c r="A40">
        <v>43</v>
      </c>
      <c r="B40">
        <f t="shared" si="7"/>
        <v>43</v>
      </c>
      <c r="C40" t="s">
        <v>48</v>
      </c>
      <c r="D40" s="2">
        <f t="shared" si="8"/>
        <v>2.6433922748301118E-2</v>
      </c>
      <c r="E40" s="16">
        <v>469710876.29634178</v>
      </c>
      <c r="F40" s="16">
        <v>-15714626.174766861</v>
      </c>
      <c r="G40" s="16">
        <f t="shared" si="3"/>
        <v>453996250.12157494</v>
      </c>
      <c r="H40" s="16">
        <f t="shared" si="4"/>
        <v>12000901.803732105</v>
      </c>
      <c r="I40" s="16">
        <v>1285892.9589999998</v>
      </c>
      <c r="J40" s="16">
        <f t="shared" si="5"/>
        <v>1363046.5365399998</v>
      </c>
      <c r="K40" s="19">
        <v>1.109420290435795</v>
      </c>
      <c r="L40" s="16">
        <f t="shared" si="9"/>
        <v>90731.489066742666</v>
      </c>
      <c r="M40" s="2">
        <f t="shared" si="1"/>
        <v>1.9985074555669969E-4</v>
      </c>
      <c r="N40" s="16">
        <f t="shared" si="6"/>
        <v>12091633.292798847</v>
      </c>
      <c r="O40" s="2">
        <f t="shared" si="2"/>
        <v>2.6633773493857819E-2</v>
      </c>
      <c r="Q40" s="16"/>
      <c r="R40" s="16"/>
    </row>
    <row r="41" spans="1:18" x14ac:dyDescent="0.25">
      <c r="A41">
        <v>44</v>
      </c>
      <c r="B41">
        <f t="shared" si="7"/>
        <v>44</v>
      </c>
      <c r="C41" t="s">
        <v>49</v>
      </c>
      <c r="D41" s="2">
        <f t="shared" si="8"/>
        <v>2.6433922748301118E-2</v>
      </c>
      <c r="E41" s="16">
        <v>501069836.87348706</v>
      </c>
      <c r="F41" s="16">
        <v>-16494055.769707609</v>
      </c>
      <c r="G41" s="16">
        <f t="shared" si="3"/>
        <v>484575781.10377944</v>
      </c>
      <c r="H41" s="16">
        <f t="shared" si="4"/>
        <v>12809238.763394978</v>
      </c>
      <c r="I41" s="16">
        <v>22213135.451999996</v>
      </c>
      <c r="J41" s="16">
        <f t="shared" si="5"/>
        <v>23545923.579119995</v>
      </c>
      <c r="K41" s="19">
        <v>1.1013202840351</v>
      </c>
      <c r="L41" s="16">
        <f t="shared" si="9"/>
        <v>1555896.1946415114</v>
      </c>
      <c r="M41" s="2">
        <f t="shared" si="1"/>
        <v>3.2108418441744039E-3</v>
      </c>
      <c r="N41" s="16">
        <f t="shared" si="6"/>
        <v>14365134.95803649</v>
      </c>
      <c r="O41" s="2">
        <f t="shared" si="2"/>
        <v>2.9644764592475521E-2</v>
      </c>
      <c r="Q41" s="16"/>
      <c r="R41" s="16"/>
    </row>
    <row r="42" spans="1:18" x14ac:dyDescent="0.25">
      <c r="A42">
        <v>45</v>
      </c>
      <c r="B42">
        <f>A42</f>
        <v>45</v>
      </c>
      <c r="C42" t="s">
        <v>50</v>
      </c>
      <c r="D42" s="2">
        <f t="shared" si="8"/>
        <v>2.6433922748301118E-2</v>
      </c>
      <c r="E42" s="16"/>
      <c r="F42" s="16"/>
      <c r="G42" s="16"/>
      <c r="H42" s="16"/>
      <c r="I42" s="16"/>
      <c r="J42" s="16"/>
      <c r="K42" s="19"/>
      <c r="L42" s="16"/>
      <c r="M42" s="2"/>
      <c r="N42" s="16"/>
      <c r="O42" s="2"/>
      <c r="Q42" s="16"/>
      <c r="R42" s="16"/>
    </row>
    <row r="43" spans="1:18" x14ac:dyDescent="0.25">
      <c r="A43">
        <v>48</v>
      </c>
      <c r="B43">
        <f t="shared" si="7"/>
        <v>48</v>
      </c>
      <c r="C43" t="s">
        <v>51</v>
      </c>
      <c r="D43" s="2">
        <f t="shared" si="8"/>
        <v>2.6433922748301118E-2</v>
      </c>
      <c r="E43" s="16">
        <v>320722110.38137311</v>
      </c>
      <c r="F43" s="16">
        <v>-11679364.988050289</v>
      </c>
      <c r="G43" s="16">
        <f t="shared" ref="G43:G59" si="10">SUM(E43:F43)</f>
        <v>309042745.39332283</v>
      </c>
      <c r="H43" s="16">
        <f t="shared" ref="H43:H59" si="11">G43*D43</f>
        <v>8169212.0576499868</v>
      </c>
      <c r="I43" s="16">
        <v>18271.350000000002</v>
      </c>
      <c r="J43" s="16">
        <f t="shared" ref="J43:J59" si="12">I43*(1+$J$5)</f>
        <v>19367.631000000005</v>
      </c>
      <c r="K43" s="19">
        <v>1.1000250372583604</v>
      </c>
      <c r="L43" s="16">
        <f t="shared" si="9"/>
        <v>1278.2927407428708</v>
      </c>
      <c r="M43" s="2">
        <f t="shared" ref="M43:M59" si="13">L43/G43</f>
        <v>4.1362975180535971E-6</v>
      </c>
      <c r="N43" s="16">
        <f t="shared" ref="N43:N59" si="14">H43+L43</f>
        <v>8170490.3503907295</v>
      </c>
      <c r="O43" s="2">
        <f t="shared" ref="O43:O59" si="15">N43/G43</f>
        <v>2.6438059045819171E-2</v>
      </c>
      <c r="Q43" s="16"/>
      <c r="R43" s="16"/>
    </row>
    <row r="44" spans="1:18" x14ac:dyDescent="0.25">
      <c r="A44">
        <v>49</v>
      </c>
      <c r="B44">
        <f t="shared" si="7"/>
        <v>49</v>
      </c>
      <c r="C44" t="s">
        <v>52</v>
      </c>
      <c r="D44" s="2">
        <f t="shared" si="8"/>
        <v>2.6433922748301118E-2</v>
      </c>
      <c r="E44" s="16">
        <v>338419761.30940676</v>
      </c>
      <c r="F44" s="16">
        <v>-15906629.574119201</v>
      </c>
      <c r="G44" s="16">
        <f t="shared" si="10"/>
        <v>322513131.73528755</v>
      </c>
      <c r="H44" s="16">
        <f t="shared" si="11"/>
        <v>8525287.2096032519</v>
      </c>
      <c r="I44" s="16">
        <v>30078.819787212378</v>
      </c>
      <c r="J44" s="16">
        <f t="shared" si="12"/>
        <v>31883.548974445122</v>
      </c>
      <c r="K44" s="19">
        <v>1.1061154122244721</v>
      </c>
      <c r="L44" s="16">
        <f t="shared" si="9"/>
        <v>2116.0130950228504</v>
      </c>
      <c r="M44" s="2">
        <f t="shared" si="13"/>
        <v>6.5610137597734546E-6</v>
      </c>
      <c r="N44" s="16">
        <f t="shared" si="14"/>
        <v>8527403.222698275</v>
      </c>
      <c r="O44" s="2">
        <f t="shared" si="15"/>
        <v>2.6440483762060891E-2</v>
      </c>
      <c r="Q44" s="16"/>
      <c r="R44" s="16"/>
    </row>
    <row r="45" spans="1:18" x14ac:dyDescent="0.25">
      <c r="A45">
        <v>51</v>
      </c>
      <c r="B45">
        <f t="shared" si="7"/>
        <v>51</v>
      </c>
      <c r="C45" t="s">
        <v>53</v>
      </c>
      <c r="D45" s="2">
        <f t="shared" si="8"/>
        <v>2.6433922748301118E-2</v>
      </c>
      <c r="E45" s="16">
        <v>272588994.5843966</v>
      </c>
      <c r="F45" s="16">
        <v>-11397321.880364051</v>
      </c>
      <c r="G45" s="16">
        <f t="shared" si="10"/>
        <v>261191672.70403254</v>
      </c>
      <c r="H45" s="16">
        <f t="shared" si="11"/>
        <v>6904320.4987579463</v>
      </c>
      <c r="I45" s="16">
        <v>327308.40999999997</v>
      </c>
      <c r="J45" s="16">
        <f t="shared" si="12"/>
        <v>346946.91460000002</v>
      </c>
      <c r="K45" s="19">
        <v>1.1087551078753266</v>
      </c>
      <c r="L45" s="16">
        <f t="shared" si="9"/>
        <v>23080.749823460083</v>
      </c>
      <c r="M45" s="2">
        <f t="shared" si="13"/>
        <v>8.8367096793372379E-5</v>
      </c>
      <c r="N45" s="16">
        <f t="shared" si="14"/>
        <v>6927401.2485814067</v>
      </c>
      <c r="O45" s="2">
        <f t="shared" si="15"/>
        <v>2.6522289845094492E-2</v>
      </c>
      <c r="Q45" s="16"/>
      <c r="R45" s="16"/>
    </row>
    <row r="46" spans="1:18" x14ac:dyDescent="0.25">
      <c r="A46">
        <v>55</v>
      </c>
      <c r="B46">
        <f t="shared" si="7"/>
        <v>55</v>
      </c>
      <c r="C46" t="s">
        <v>54</v>
      </c>
      <c r="D46" s="2">
        <f t="shared" si="8"/>
        <v>2.6433922748301118E-2</v>
      </c>
      <c r="E46" s="16">
        <v>34634354.317893445</v>
      </c>
      <c r="F46" s="16">
        <v>-1189175.663897645</v>
      </c>
      <c r="G46" s="16">
        <f t="shared" si="10"/>
        <v>33445178.653995801</v>
      </c>
      <c r="H46" s="16">
        <f t="shared" si="11"/>
        <v>884087.26884285454</v>
      </c>
      <c r="I46" s="16">
        <v>152831.67383728866</v>
      </c>
      <c r="J46" s="16">
        <f t="shared" si="12"/>
        <v>162001.57426752598</v>
      </c>
      <c r="K46" s="19">
        <v>1.1097404270766293</v>
      </c>
      <c r="L46" s="16">
        <f t="shared" si="9"/>
        <v>10786.781772883833</v>
      </c>
      <c r="M46" s="2">
        <f t="shared" si="13"/>
        <v>3.2252127831271433E-4</v>
      </c>
      <c r="N46" s="16">
        <f t="shared" si="14"/>
        <v>894874.05061573838</v>
      </c>
      <c r="O46" s="2">
        <f t="shared" si="15"/>
        <v>2.6756444026613833E-2</v>
      </c>
      <c r="Q46" s="16"/>
      <c r="R46" s="16"/>
    </row>
    <row r="47" spans="1:18" x14ac:dyDescent="0.25">
      <c r="A47">
        <v>2004</v>
      </c>
      <c r="B47">
        <v>56</v>
      </c>
      <c r="C47" t="s">
        <v>55</v>
      </c>
      <c r="D47" s="2">
        <f t="shared" si="8"/>
        <v>2.6433922748301118E-2</v>
      </c>
      <c r="E47" s="16">
        <v>275974609.12119764</v>
      </c>
      <c r="F47" s="16">
        <v>-4567950.4161357088</v>
      </c>
      <c r="G47" s="16">
        <f t="shared" si="10"/>
        <v>271406658.70506191</v>
      </c>
      <c r="H47" s="16">
        <f t="shared" si="11"/>
        <v>7174342.6495841332</v>
      </c>
      <c r="I47" s="16">
        <v>37403.300921807488</v>
      </c>
      <c r="J47" s="16">
        <f t="shared" si="12"/>
        <v>39647.498977115938</v>
      </c>
      <c r="K47" s="19">
        <v>1.1192514228727357</v>
      </c>
      <c r="L47" s="16">
        <f t="shared" si="9"/>
        <v>2662.5311786089405</v>
      </c>
      <c r="M47" s="2">
        <f t="shared" si="13"/>
        <v>9.8101173763106441E-6</v>
      </c>
      <c r="N47" s="16">
        <f t="shared" si="14"/>
        <v>7177005.1807627417</v>
      </c>
      <c r="O47" s="2">
        <f t="shared" si="15"/>
        <v>2.6443732865677427E-2</v>
      </c>
      <c r="Q47" s="16"/>
      <c r="R47" s="16"/>
    </row>
    <row r="48" spans="1:18" x14ac:dyDescent="0.25">
      <c r="A48">
        <v>5050</v>
      </c>
      <c r="B48">
        <v>57</v>
      </c>
      <c r="C48" t="s">
        <v>56</v>
      </c>
      <c r="D48" s="2">
        <f t="shared" si="8"/>
        <v>2.6433922748301118E-2</v>
      </c>
      <c r="E48" s="16">
        <v>483252749.02899212</v>
      </c>
      <c r="F48" s="16">
        <v>-14666770.42458328</v>
      </c>
      <c r="G48" s="16">
        <f t="shared" si="10"/>
        <v>468585978.60440886</v>
      </c>
      <c r="H48" s="16">
        <f t="shared" si="11"/>
        <v>12386565.559366025</v>
      </c>
      <c r="I48" s="16">
        <v>1289615.9614445888</v>
      </c>
      <c r="J48" s="16">
        <f t="shared" si="12"/>
        <v>1366992.9191312643</v>
      </c>
      <c r="K48" s="19">
        <v>1.103137085322671</v>
      </c>
      <c r="L48" s="16">
        <f t="shared" si="9"/>
        <v>90478.835068031549</v>
      </c>
      <c r="M48" s="2">
        <f t="shared" si="13"/>
        <v>1.9308907905760423E-4</v>
      </c>
      <c r="N48" s="16">
        <f t="shared" si="14"/>
        <v>12477044.394434057</v>
      </c>
      <c r="O48" s="2">
        <f t="shared" si="15"/>
        <v>2.6627011827358726E-2</v>
      </c>
      <c r="Q48" s="16"/>
      <c r="R48" s="16"/>
    </row>
    <row r="49" spans="1:18" x14ac:dyDescent="0.25">
      <c r="A49">
        <v>2001</v>
      </c>
      <c r="B49">
        <v>58</v>
      </c>
      <c r="C49" t="s">
        <v>57</v>
      </c>
      <c r="D49" s="2">
        <f t="shared" si="8"/>
        <v>2.6433922748301118E-2</v>
      </c>
      <c r="E49" s="16">
        <v>130151349.59307075</v>
      </c>
      <c r="F49" s="16">
        <v>-4035802.4769151593</v>
      </c>
      <c r="G49" s="16">
        <f t="shared" si="10"/>
        <v>126115547.11615558</v>
      </c>
      <c r="H49" s="16">
        <f t="shared" si="11"/>
        <v>3333728.6298281862</v>
      </c>
      <c r="I49" s="16">
        <v>0</v>
      </c>
      <c r="J49" s="16">
        <f t="shared" si="12"/>
        <v>0</v>
      </c>
      <c r="K49" s="19">
        <v>1.1063897161544309</v>
      </c>
      <c r="L49" s="16">
        <f t="shared" si="9"/>
        <v>0</v>
      </c>
      <c r="M49" s="2">
        <f t="shared" si="13"/>
        <v>0</v>
      </c>
      <c r="N49" s="16">
        <f t="shared" si="14"/>
        <v>3333728.6298281862</v>
      </c>
      <c r="O49" s="2">
        <f t="shared" si="15"/>
        <v>2.6433922748301118E-2</v>
      </c>
      <c r="Q49" s="16"/>
      <c r="R49" s="16"/>
    </row>
    <row r="50" spans="1:18" x14ac:dyDescent="0.25">
      <c r="A50">
        <v>60</v>
      </c>
      <c r="B50">
        <f t="shared" si="7"/>
        <v>60</v>
      </c>
      <c r="C50" t="s">
        <v>58</v>
      </c>
      <c r="D50" s="2">
        <f t="shared" si="8"/>
        <v>2.6433922748301118E-2</v>
      </c>
      <c r="E50" s="16">
        <v>54217834.041473597</v>
      </c>
      <c r="F50" s="16">
        <v>-1835687.7963045174</v>
      </c>
      <c r="G50" s="16">
        <f t="shared" si="10"/>
        <v>52382146.245169081</v>
      </c>
      <c r="H50" s="16">
        <f t="shared" si="11"/>
        <v>1384665.6072350109</v>
      </c>
      <c r="I50" s="16">
        <v>0</v>
      </c>
      <c r="J50" s="16">
        <f t="shared" si="12"/>
        <v>0</v>
      </c>
      <c r="K50" s="19">
        <v>1.1145002778743147</v>
      </c>
      <c r="L50" s="16">
        <f t="shared" si="9"/>
        <v>0</v>
      </c>
      <c r="M50" s="2">
        <f t="shared" si="13"/>
        <v>0</v>
      </c>
      <c r="N50" s="16">
        <f t="shared" si="14"/>
        <v>1384665.6072350109</v>
      </c>
      <c r="O50" s="2">
        <f t="shared" si="15"/>
        <v>2.6433922748301118E-2</v>
      </c>
      <c r="Q50" s="16"/>
      <c r="R50" s="16"/>
    </row>
    <row r="51" spans="1:18" x14ac:dyDescent="0.25">
      <c r="A51">
        <v>61</v>
      </c>
      <c r="B51">
        <f t="shared" si="7"/>
        <v>61</v>
      </c>
      <c r="C51" t="s">
        <v>59</v>
      </c>
      <c r="D51" s="2">
        <f t="shared" si="8"/>
        <v>2.6433922748301118E-2</v>
      </c>
      <c r="E51" s="16">
        <v>116797745.77282085</v>
      </c>
      <c r="F51" s="16">
        <v>-4240777.7350166757</v>
      </c>
      <c r="G51" s="16">
        <f t="shared" si="10"/>
        <v>112556968.03780417</v>
      </c>
      <c r="H51" s="16">
        <f t="shared" si="11"/>
        <v>2975322.1978943134</v>
      </c>
      <c r="I51" s="16">
        <v>0</v>
      </c>
      <c r="J51" s="16">
        <f t="shared" si="12"/>
        <v>0</v>
      </c>
      <c r="K51" s="19">
        <v>1.1104886126299631</v>
      </c>
      <c r="L51" s="16">
        <f t="shared" si="9"/>
        <v>0</v>
      </c>
      <c r="M51" s="2">
        <f t="shared" si="13"/>
        <v>0</v>
      </c>
      <c r="N51" s="16">
        <f t="shared" si="14"/>
        <v>2975322.1978943134</v>
      </c>
      <c r="O51" s="2">
        <f t="shared" si="15"/>
        <v>2.6433922748301118E-2</v>
      </c>
      <c r="Q51" s="16"/>
      <c r="R51" s="16"/>
    </row>
    <row r="52" spans="1:18" x14ac:dyDescent="0.25">
      <c r="A52">
        <v>62</v>
      </c>
      <c r="B52">
        <f t="shared" si="7"/>
        <v>62</v>
      </c>
      <c r="C52" t="s">
        <v>60</v>
      </c>
      <c r="D52" s="2">
        <f t="shared" si="8"/>
        <v>2.6433922748301118E-2</v>
      </c>
      <c r="E52" s="16">
        <v>288178980.19229507</v>
      </c>
      <c r="F52" s="16">
        <v>-7898314.6632912485</v>
      </c>
      <c r="G52" s="16">
        <f t="shared" si="10"/>
        <v>280280665.5290038</v>
      </c>
      <c r="H52" s="16">
        <f t="shared" si="11"/>
        <v>7408917.4604361104</v>
      </c>
      <c r="I52" s="16">
        <v>17819.56923076923</v>
      </c>
      <c r="J52" s="16">
        <f t="shared" si="12"/>
        <v>18888.743384615384</v>
      </c>
      <c r="K52" s="19">
        <v>1.1092283969691177</v>
      </c>
      <c r="L52" s="16">
        <f t="shared" si="9"/>
        <v>1257.1158327166768</v>
      </c>
      <c r="M52" s="2">
        <f t="shared" si="13"/>
        <v>4.4852035381890762E-6</v>
      </c>
      <c r="N52" s="16">
        <f t="shared" si="14"/>
        <v>7410174.5762688266</v>
      </c>
      <c r="O52" s="2">
        <f t="shared" si="15"/>
        <v>2.6438407951839306E-2</v>
      </c>
      <c r="Q52" s="16"/>
      <c r="R52" s="16"/>
    </row>
    <row r="53" spans="1:18" x14ac:dyDescent="0.25">
      <c r="A53">
        <v>63</v>
      </c>
      <c r="B53">
        <f t="shared" si="7"/>
        <v>63</v>
      </c>
      <c r="C53" t="s">
        <v>61</v>
      </c>
      <c r="D53" s="2">
        <f t="shared" si="8"/>
        <v>2.6433922748301118E-2</v>
      </c>
      <c r="E53" s="16">
        <v>407610012.43271345</v>
      </c>
      <c r="F53" s="16">
        <v>-16675349.167328259</v>
      </c>
      <c r="G53" s="16">
        <f t="shared" si="10"/>
        <v>390934663.26538521</v>
      </c>
      <c r="H53" s="16">
        <f t="shared" si="11"/>
        <v>10333936.688390303</v>
      </c>
      <c r="I53" s="16">
        <v>157389.82825573738</v>
      </c>
      <c r="J53" s="16">
        <f t="shared" si="12"/>
        <v>166833.21795108163</v>
      </c>
      <c r="K53" s="19">
        <v>1.1043658326230656</v>
      </c>
      <c r="L53" s="16">
        <f t="shared" si="9"/>
        <v>11054.694339103899</v>
      </c>
      <c r="M53" s="2">
        <f t="shared" si="13"/>
        <v>2.8277600780566856E-5</v>
      </c>
      <c r="N53" s="16">
        <f t="shared" si="14"/>
        <v>10344991.382729407</v>
      </c>
      <c r="O53" s="2">
        <f t="shared" si="15"/>
        <v>2.6462200349081685E-2</v>
      </c>
      <c r="Q53" s="16"/>
      <c r="R53" s="16"/>
    </row>
    <row r="54" spans="1:18" x14ac:dyDescent="0.25">
      <c r="A54">
        <v>87</v>
      </c>
      <c r="B54">
        <f t="shared" si="7"/>
        <v>87</v>
      </c>
      <c r="C54" t="s">
        <v>62</v>
      </c>
      <c r="D54" s="2">
        <f t="shared" si="8"/>
        <v>2.6433922748301118E-2</v>
      </c>
      <c r="E54" s="16">
        <v>15556818.374563852</v>
      </c>
      <c r="F54" s="16">
        <v>-281570.09767004481</v>
      </c>
      <c r="G54" s="16">
        <f t="shared" si="10"/>
        <v>15275248.276893808</v>
      </c>
      <c r="H54" s="16">
        <f t="shared" si="11"/>
        <v>403784.73291253066</v>
      </c>
      <c r="I54" s="16">
        <v>0</v>
      </c>
      <c r="J54" s="16">
        <f t="shared" si="12"/>
        <v>0</v>
      </c>
      <c r="K54" s="19">
        <v>1.2909876532929716</v>
      </c>
      <c r="L54" s="16">
        <f t="shared" si="9"/>
        <v>0</v>
      </c>
      <c r="M54" s="2">
        <f t="shared" si="13"/>
        <v>0</v>
      </c>
      <c r="N54" s="16">
        <f t="shared" si="14"/>
        <v>403784.73291253066</v>
      </c>
      <c r="O54" s="2">
        <f t="shared" si="15"/>
        <v>2.6433922748301118E-2</v>
      </c>
      <c r="Q54" s="16"/>
      <c r="R54" s="16"/>
    </row>
    <row r="55" spans="1:18" x14ac:dyDescent="0.25">
      <c r="A55">
        <v>88</v>
      </c>
      <c r="B55">
        <f t="shared" si="7"/>
        <v>88</v>
      </c>
      <c r="C55" t="s">
        <v>63</v>
      </c>
      <c r="D55" s="2">
        <f t="shared" si="8"/>
        <v>2.6433922748301118E-2</v>
      </c>
      <c r="E55" s="16">
        <v>7823106.9585757554</v>
      </c>
      <c r="F55" s="16">
        <v>16330.102634879951</v>
      </c>
      <c r="G55" s="16">
        <f t="shared" si="10"/>
        <v>7839437.0612106351</v>
      </c>
      <c r="H55" s="16">
        <f t="shared" si="11"/>
        <v>207227.07366621066</v>
      </c>
      <c r="I55" s="16">
        <v>0</v>
      </c>
      <c r="J55" s="16">
        <f t="shared" si="12"/>
        <v>0</v>
      </c>
      <c r="K55" s="19">
        <v>1.2167773958775945</v>
      </c>
      <c r="L55" s="16">
        <f t="shared" si="9"/>
        <v>0</v>
      </c>
      <c r="M55" s="2">
        <f t="shared" si="13"/>
        <v>0</v>
      </c>
      <c r="N55" s="16">
        <f t="shared" si="14"/>
        <v>207227.07366621066</v>
      </c>
      <c r="O55" s="2">
        <f t="shared" si="15"/>
        <v>2.6433922748301118E-2</v>
      </c>
      <c r="Q55" s="16"/>
      <c r="R55" s="16"/>
    </row>
    <row r="56" spans="1:18" x14ac:dyDescent="0.25">
      <c r="A56">
        <v>333</v>
      </c>
      <c r="B56">
        <f t="shared" si="7"/>
        <v>333</v>
      </c>
      <c r="C56" t="s">
        <v>64</v>
      </c>
      <c r="D56" s="2">
        <f t="shared" si="8"/>
        <v>2.6433922748301118E-2</v>
      </c>
      <c r="E56" s="16">
        <v>21758068.892032061</v>
      </c>
      <c r="F56" s="16">
        <v>-61754.594686430486</v>
      </c>
      <c r="G56" s="16">
        <f t="shared" si="10"/>
        <v>21696314.297345631</v>
      </c>
      <c r="H56" s="16">
        <f t="shared" si="11"/>
        <v>573518.69605889544</v>
      </c>
      <c r="I56" s="16">
        <v>0</v>
      </c>
      <c r="J56" s="16">
        <f t="shared" si="12"/>
        <v>0</v>
      </c>
      <c r="K56" s="19">
        <v>1.2491246548990154</v>
      </c>
      <c r="L56" s="16">
        <f t="shared" si="9"/>
        <v>0</v>
      </c>
      <c r="M56" s="2">
        <f t="shared" si="13"/>
        <v>0</v>
      </c>
      <c r="N56" s="16">
        <f t="shared" si="14"/>
        <v>573518.69605889544</v>
      </c>
      <c r="O56" s="2">
        <f t="shared" si="15"/>
        <v>2.6433922748301118E-2</v>
      </c>
      <c r="Q56" s="16"/>
      <c r="R56" s="16"/>
    </row>
    <row r="57" spans="1:18" x14ac:dyDescent="0.25">
      <c r="A57">
        <v>5033</v>
      </c>
      <c r="B57">
        <f t="shared" si="7"/>
        <v>5033</v>
      </c>
      <c r="C57" t="s">
        <v>65</v>
      </c>
      <c r="D57" s="2">
        <f t="shared" si="8"/>
        <v>2.6433922748301118E-2</v>
      </c>
      <c r="E57" s="16">
        <v>66432835.41624359</v>
      </c>
      <c r="F57" s="16">
        <v>-3632619.9880212187</v>
      </c>
      <c r="G57" s="16">
        <f t="shared" si="10"/>
        <v>62800215.428222373</v>
      </c>
      <c r="H57" s="16">
        <f t="shared" si="11"/>
        <v>1660056.0432062983</v>
      </c>
      <c r="I57" s="16">
        <v>0</v>
      </c>
      <c r="J57" s="16">
        <f t="shared" si="12"/>
        <v>0</v>
      </c>
      <c r="K57" s="19">
        <v>1.1286968060888909</v>
      </c>
      <c r="L57" s="16">
        <f t="shared" si="9"/>
        <v>0</v>
      </c>
      <c r="M57" s="2">
        <f t="shared" si="13"/>
        <v>0</v>
      </c>
      <c r="N57" s="16">
        <f t="shared" si="14"/>
        <v>1660056.0432062983</v>
      </c>
      <c r="O57" s="2">
        <f t="shared" si="15"/>
        <v>2.6433922748301118E-2</v>
      </c>
      <c r="Q57" s="16"/>
      <c r="R57" s="16"/>
    </row>
    <row r="58" spans="1:18" x14ac:dyDescent="0.25">
      <c r="A58">
        <v>8992</v>
      </c>
      <c r="B58">
        <f t="shared" si="7"/>
        <v>8992</v>
      </c>
      <c r="C58" t="s">
        <v>66</v>
      </c>
      <c r="D58" s="2">
        <f t="shared" si="8"/>
        <v>2.6433922748301118E-2</v>
      </c>
      <c r="E58" s="16">
        <v>233078620.27298591</v>
      </c>
      <c r="F58" s="16">
        <v>-6652079.915277537</v>
      </c>
      <c r="G58" s="16">
        <f t="shared" si="10"/>
        <v>226426540.35770836</v>
      </c>
      <c r="H58" s="16">
        <f t="shared" si="11"/>
        <v>5985341.6759807486</v>
      </c>
      <c r="I58" s="16">
        <v>0</v>
      </c>
      <c r="J58" s="16">
        <f t="shared" si="12"/>
        <v>0</v>
      </c>
      <c r="K58" s="19">
        <v>1.1084724256054341</v>
      </c>
      <c r="L58" s="16">
        <f t="shared" si="9"/>
        <v>0</v>
      </c>
      <c r="M58" s="2">
        <f t="shared" si="13"/>
        <v>0</v>
      </c>
      <c r="N58" s="16">
        <f t="shared" si="14"/>
        <v>5985341.6759807486</v>
      </c>
      <c r="O58" s="2">
        <f t="shared" si="15"/>
        <v>2.6433922748301121E-2</v>
      </c>
      <c r="Q58" s="16"/>
      <c r="R58" s="16"/>
    </row>
    <row r="59" spans="1:18" x14ac:dyDescent="0.25">
      <c r="A59">
        <v>65</v>
      </c>
      <c r="B59">
        <f t="shared" si="7"/>
        <v>65</v>
      </c>
      <c r="C59" t="s">
        <v>67</v>
      </c>
      <c r="D59" s="2">
        <f t="shared" si="8"/>
        <v>2.6433922748301118E-2</v>
      </c>
      <c r="E59" s="16">
        <v>119852073.98338914</v>
      </c>
      <c r="F59" s="16">
        <v>-2030252.6290105961</v>
      </c>
      <c r="G59" s="16">
        <f t="shared" si="10"/>
        <v>117821821.35437854</v>
      </c>
      <c r="H59" s="16">
        <f t="shared" si="11"/>
        <v>3114492.923745777</v>
      </c>
      <c r="I59" s="16">
        <v>5889.2840286831806</v>
      </c>
      <c r="J59" s="16">
        <f t="shared" si="12"/>
        <v>6242.6410704041718</v>
      </c>
      <c r="K59" s="19">
        <v>1.1046970005422463</v>
      </c>
      <c r="L59" s="16">
        <f t="shared" si="9"/>
        <v>413.77361195623956</v>
      </c>
      <c r="M59" s="2">
        <f t="shared" si="13"/>
        <v>3.5118589001583344E-6</v>
      </c>
      <c r="N59" s="16">
        <f t="shared" si="14"/>
        <v>3114906.6973577333</v>
      </c>
      <c r="O59" s="2">
        <f t="shared" si="15"/>
        <v>2.6437434607201275E-2</v>
      </c>
      <c r="Q59" s="16"/>
      <c r="R59" s="1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E6D4A6-9064-4405-8FE8-0FC67BB8F283}"/>
</file>

<file path=customXml/itemProps2.xml><?xml version="1.0" encoding="utf-8"?>
<ds:datastoreItem xmlns:ds="http://schemas.openxmlformats.org/officeDocument/2006/customXml" ds:itemID="{24AAB0FA-419E-40B1-A23B-A8D19169C5D0}"/>
</file>

<file path=customXml/itemProps3.xml><?xml version="1.0" encoding="utf-8"?>
<ds:datastoreItem xmlns:ds="http://schemas.openxmlformats.org/officeDocument/2006/customXml" ds:itemID="{53CB7DCC-A49A-442A-B9C3-AA6C76ABA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FY2021 Prj Inflation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Khoa Do</dc:creator>
  <cp:lastModifiedBy>Caitlin Grim</cp:lastModifiedBy>
  <dcterms:created xsi:type="dcterms:W3CDTF">2020-06-17T15:56:00Z</dcterms:created>
  <dcterms:modified xsi:type="dcterms:W3CDTF">2020-07-23T17:02:42Z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