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jackson\Documents\Desktop - Copy\EQIP\"/>
    </mc:Choice>
  </mc:AlternateContent>
  <bookViews>
    <workbookView xWindow="0" yWindow="0" windowWidth="19180" windowHeight="6840" activeTab="1"/>
  </bookViews>
  <sheets>
    <sheet name="Table Explanations" sheetId="1" r:id="rId1"/>
    <sheet name="Tabl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6" i="2" l="1"/>
  <c r="H55" i="2"/>
  <c r="S42" i="2"/>
  <c r="R42" i="2"/>
  <c r="J42" i="2"/>
  <c r="B42" i="2"/>
  <c r="P41" i="2"/>
  <c r="H41" i="2"/>
  <c r="M37" i="2"/>
  <c r="E37" i="2"/>
  <c r="G14" i="2"/>
  <c r="U27" i="2"/>
  <c r="A25" i="2"/>
  <c r="G9" i="2"/>
  <c r="F9" i="2"/>
  <c r="D18" i="2"/>
  <c r="V30" i="2" l="1"/>
  <c r="V28" i="2"/>
  <c r="V24" i="2"/>
  <c r="N40" i="2"/>
  <c r="O40" i="2"/>
  <c r="M41" i="2"/>
  <c r="F37" i="2"/>
  <c r="N37" i="2"/>
  <c r="F55" i="2"/>
  <c r="U30" i="2"/>
  <c r="V27" i="2"/>
  <c r="F13" i="2"/>
  <c r="U24" i="2"/>
  <c r="F40" i="2"/>
  <c r="H43" i="2"/>
  <c r="P43" i="2"/>
  <c r="H54" i="2"/>
  <c r="C18" i="2"/>
  <c r="G13" i="2"/>
  <c r="G40" i="2"/>
  <c r="E41" i="2"/>
  <c r="U29" i="2"/>
  <c r="V29" i="2"/>
  <c r="U26" i="2"/>
  <c r="F36" i="2"/>
  <c r="N44" i="2"/>
  <c r="F53" i="2"/>
  <c r="F39" i="2"/>
  <c r="N39" i="2"/>
  <c r="M39" i="2"/>
  <c r="E39" i="2"/>
  <c r="G53" i="2"/>
  <c r="H39" i="2"/>
  <c r="P39" i="2"/>
  <c r="G8" i="2"/>
  <c r="O42" i="2"/>
  <c r="G42" i="2"/>
  <c r="I56" i="2"/>
  <c r="N42" i="2"/>
  <c r="F42" i="2"/>
  <c r="Q42" i="2"/>
  <c r="I42" i="2"/>
  <c r="G16" i="2"/>
  <c r="H36" i="2"/>
  <c r="P36" i="2"/>
  <c r="B39" i="2"/>
  <c r="J39" i="2"/>
  <c r="R39" i="2"/>
  <c r="D42" i="2"/>
  <c r="L42" i="2"/>
  <c r="H44" i="2"/>
  <c r="P44" i="2"/>
  <c r="F57" i="2"/>
  <c r="H51" i="2"/>
  <c r="G51" i="2"/>
  <c r="P37" i="2"/>
  <c r="H37" i="2"/>
  <c r="F51" i="2"/>
  <c r="O37" i="2"/>
  <c r="G37" i="2"/>
  <c r="J37" i="2"/>
  <c r="R37" i="2"/>
  <c r="I51" i="2"/>
  <c r="B37" i="2"/>
  <c r="G11" i="2"/>
  <c r="F14" i="2"/>
  <c r="I36" i="2"/>
  <c r="Q36" i="2"/>
  <c r="C39" i="2"/>
  <c r="K39" i="2"/>
  <c r="S39" i="2"/>
  <c r="G41" i="2"/>
  <c r="O41" i="2"/>
  <c r="E42" i="2"/>
  <c r="M42" i="2"/>
  <c r="C43" i="2"/>
  <c r="K43" i="2"/>
  <c r="S43" i="2"/>
  <c r="I44" i="2"/>
  <c r="Q44" i="2"/>
  <c r="G55" i="2"/>
  <c r="G57" i="2"/>
  <c r="I58" i="2"/>
  <c r="E44" i="2"/>
  <c r="H58" i="2"/>
  <c r="M44" i="2"/>
  <c r="G58" i="2"/>
  <c r="L44" i="2"/>
  <c r="D44" i="2"/>
  <c r="O44" i="2"/>
  <c r="G44" i="2"/>
  <c r="F16" i="2"/>
  <c r="J36" i="2"/>
  <c r="D39" i="2"/>
  <c r="B40" i="2"/>
  <c r="B44" i="2"/>
  <c r="I57" i="2"/>
  <c r="R43" i="2"/>
  <c r="B43" i="2"/>
  <c r="J43" i="2"/>
  <c r="H57" i="2"/>
  <c r="Q43" i="2"/>
  <c r="I43" i="2"/>
  <c r="L43" i="2"/>
  <c r="D43" i="2"/>
  <c r="C36" i="2"/>
  <c r="K36" i="2"/>
  <c r="S36" i="2"/>
  <c r="I37" i="2"/>
  <c r="Q37" i="2"/>
  <c r="I41" i="2"/>
  <c r="Q41" i="2"/>
  <c r="E43" i="2"/>
  <c r="M43" i="2"/>
  <c r="C44" i="2"/>
  <c r="K44" i="2"/>
  <c r="S44" i="2"/>
  <c r="I53" i="2"/>
  <c r="I55" i="2"/>
  <c r="A38" i="2"/>
  <c r="A52" i="2"/>
  <c r="G12" i="2"/>
  <c r="D40" i="2"/>
  <c r="L40" i="2"/>
  <c r="B41" i="2"/>
  <c r="J41" i="2"/>
  <c r="R41" i="2"/>
  <c r="H42" i="2"/>
  <c r="P42" i="2"/>
  <c r="F43" i="2"/>
  <c r="N43" i="2"/>
  <c r="F50" i="2"/>
  <c r="F56" i="2"/>
  <c r="F58" i="2"/>
  <c r="N36" i="2"/>
  <c r="F44" i="2"/>
  <c r="Q40" i="2"/>
  <c r="I40" i="2"/>
  <c r="P40" i="2"/>
  <c r="H40" i="2"/>
  <c r="C40" i="2"/>
  <c r="K40" i="2"/>
  <c r="S40" i="2"/>
  <c r="F54" i="2"/>
  <c r="B36" i="2"/>
  <c r="R36" i="2"/>
  <c r="N38" i="2"/>
  <c r="L39" i="2"/>
  <c r="J40" i="2"/>
  <c r="R40" i="2"/>
  <c r="J44" i="2"/>
  <c r="R44" i="2"/>
  <c r="H53" i="2"/>
  <c r="L41" i="2"/>
  <c r="V41" i="2" s="1"/>
  <c r="D41" i="2"/>
  <c r="S41" i="2"/>
  <c r="K41" i="2"/>
  <c r="C41" i="2"/>
  <c r="N41" i="2"/>
  <c r="F41" i="2"/>
  <c r="C37" i="2"/>
  <c r="K37" i="2"/>
  <c r="S37" i="2"/>
  <c r="G39" i="2"/>
  <c r="O39" i="2"/>
  <c r="E40" i="2"/>
  <c r="G43" i="2"/>
  <c r="O43" i="2"/>
  <c r="G54" i="2"/>
  <c r="G56" i="2"/>
  <c r="I50" i="2"/>
  <c r="E36" i="2"/>
  <c r="H50" i="2"/>
  <c r="M36" i="2"/>
  <c r="G50" i="2"/>
  <c r="L36" i="2"/>
  <c r="D36" i="2"/>
  <c r="O36" i="2"/>
  <c r="G36" i="2"/>
  <c r="I39" i="2"/>
  <c r="Q39" i="2"/>
  <c r="I54" i="2"/>
  <c r="U23" i="2"/>
  <c r="V26" i="2"/>
  <c r="A30" i="2"/>
  <c r="V23" i="2"/>
  <c r="A27" i="2"/>
  <c r="U28" i="2"/>
  <c r="V31" i="2"/>
  <c r="E8" i="2"/>
  <c r="E9" i="2"/>
  <c r="H9" i="2" s="1"/>
  <c r="E10" i="2"/>
  <c r="E13" i="2"/>
  <c r="H13" i="2" s="1"/>
  <c r="E14" i="2"/>
  <c r="H14" i="2" s="1"/>
  <c r="E15" i="2"/>
  <c r="H15" i="2" s="1"/>
  <c r="E16" i="2"/>
  <c r="H16" i="2" s="1"/>
  <c r="A24" i="2"/>
  <c r="U25" i="2"/>
  <c r="D37" i="2"/>
  <c r="L37" i="2"/>
  <c r="M40" i="2"/>
  <c r="C42" i="2"/>
  <c r="K42" i="2"/>
  <c r="U31" i="2"/>
  <c r="E12" i="2"/>
  <c r="H12" i="2" s="1"/>
  <c r="F8" i="2"/>
  <c r="F11" i="2"/>
  <c r="F12" i="2"/>
  <c r="F15" i="2"/>
  <c r="V25" i="2"/>
  <c r="A29" i="2"/>
  <c r="E11" i="2"/>
  <c r="H11" i="2" s="1"/>
  <c r="G15" i="2"/>
  <c r="A26" i="2"/>
  <c r="A23" i="2"/>
  <c r="A31" i="2"/>
  <c r="A28" i="2"/>
  <c r="D38" i="2"/>
  <c r="U37" i="2" l="1"/>
  <c r="F10" i="2"/>
  <c r="H38" i="2"/>
  <c r="U44" i="2"/>
  <c r="V43" i="2"/>
  <c r="I52" i="2"/>
  <c r="F38" i="2"/>
  <c r="V42" i="2"/>
  <c r="V37" i="2"/>
  <c r="B18" i="2"/>
  <c r="G18" i="2" s="1"/>
  <c r="U41" i="2"/>
  <c r="O38" i="2"/>
  <c r="G10" i="2"/>
  <c r="A37" i="2"/>
  <c r="A51" i="2"/>
  <c r="F18" i="2"/>
  <c r="L38" i="2"/>
  <c r="A56" i="2"/>
  <c r="A42" i="2"/>
  <c r="A40" i="2"/>
  <c r="A54" i="2"/>
  <c r="G38" i="2"/>
  <c r="G52" i="2"/>
  <c r="F52" i="2"/>
  <c r="K38" i="2"/>
  <c r="S38" i="2"/>
  <c r="C38" i="2"/>
  <c r="R38" i="2"/>
  <c r="J38" i="2"/>
  <c r="B38" i="2"/>
  <c r="E38" i="2"/>
  <c r="U38" i="2" s="1"/>
  <c r="H52" i="2"/>
  <c r="M38" i="2"/>
  <c r="P38" i="2"/>
  <c r="A58" i="2"/>
  <c r="A44" i="2"/>
  <c r="U40" i="2"/>
  <c r="H10" i="2"/>
  <c r="Q38" i="2"/>
  <c r="V40" i="2"/>
  <c r="V39" i="2"/>
  <c r="V44" i="2"/>
  <c r="V36" i="2"/>
  <c r="A55" i="2"/>
  <c r="A41" i="2"/>
  <c r="U42" i="2"/>
  <c r="A50" i="2"/>
  <c r="A36" i="2"/>
  <c r="U39" i="2"/>
  <c r="I38" i="2"/>
  <c r="U43" i="2"/>
  <c r="A57" i="2"/>
  <c r="A43" i="2"/>
  <c r="A53" i="2"/>
  <c r="A39" i="2"/>
  <c r="U36" i="2"/>
  <c r="H8" i="2"/>
  <c r="E18" i="2"/>
  <c r="H18" i="2" s="1"/>
  <c r="V38" i="2" l="1"/>
</calcChain>
</file>

<file path=xl/sharedStrings.xml><?xml version="1.0" encoding="utf-8"?>
<sst xmlns="http://schemas.openxmlformats.org/spreadsheetml/2006/main" count="92" uniqueCount="47">
  <si>
    <t>Table 1:  Total by Episode, Trigger vs Non-Trigger</t>
  </si>
  <si>
    <t>Table reflects per Episode costs split between the trigger event and the rest of the episode</t>
  </si>
  <si>
    <t>Episode count is the total number of triggered episodes</t>
  </si>
  <si>
    <t>Trigger spend reflects just costs associated with the trigger event, typically those incurred on the trigger date</t>
  </si>
  <si>
    <t>Trigger spend is an esitmate of the total cost of the triggering event (e.g. the knee arthroscopy itself)</t>
  </si>
  <si>
    <t>All episodes in this table currently reflect a 90-day episode window</t>
  </si>
  <si>
    <t>Guide to Supplemental State-Level Data Tables for Ortho, Cardiac and GI episodes</t>
  </si>
  <si>
    <t>Table 2:  Total Dollars by Episode and Place of Service, Trigger vs Non-Trigger</t>
  </si>
  <si>
    <t>Detail can be used to segregate regulated and unregulated spending - generally OP Facility and IP columns are regulated, all other are unregulated</t>
  </si>
  <si>
    <t>Table 3:  Total Dollars per Episode by Episode, Place of Service, Trigger vs Non-Trigger</t>
  </si>
  <si>
    <t>Table reflects costs shown in Table 2 on a per-episode basis</t>
  </si>
  <si>
    <t>Table reflects costs shown in Table 1 by major place of service</t>
  </si>
  <si>
    <t>Cost is spread across all episodes, not only those with that place of service.  For example,  IP costs are spread across all episodes not the episodes with IP use</t>
  </si>
  <si>
    <t>Table 4:  Use Rates of Acute and Post-Acute Services</t>
  </si>
  <si>
    <t>Summary of State-wide Episode Costs by Place of Service and Trigger/Non-Trigger</t>
  </si>
  <si>
    <t>Fiscal Year 2018, All Amounts Statewide Part A + Part B Beneficiaries</t>
  </si>
  <si>
    <t>Dollars</t>
  </si>
  <si>
    <t>Per Episode</t>
  </si>
  <si>
    <t>Episodes</t>
  </si>
  <si>
    <t>Trigger Spend</t>
  </si>
  <si>
    <t>Non-Trigger Spend</t>
  </si>
  <si>
    <t>Total</t>
  </si>
  <si>
    <t>Trigger Costs</t>
  </si>
  <si>
    <t>Non-Trigger Costs</t>
  </si>
  <si>
    <t>OP Facility</t>
  </si>
  <si>
    <t>Physician</t>
  </si>
  <si>
    <t>Inpatient</t>
  </si>
  <si>
    <t>Home Health</t>
  </si>
  <si>
    <t>Skilled Nursing</t>
  </si>
  <si>
    <t>Hospice</t>
  </si>
  <si>
    <t>OP Other</t>
  </si>
  <si>
    <t>OP Clinic</t>
  </si>
  <si>
    <t>ESRD</t>
  </si>
  <si>
    <t>Check</t>
  </si>
  <si>
    <t>Table 4:  Use Rates of Follow-Up care by Episode and Place of Service</t>
  </si>
  <si>
    <t>Count of Episodes with Service</t>
  </si>
  <si>
    <t>Percent of Episodes with Service</t>
  </si>
  <si>
    <t>Table reflects the number and % of episodes with the indicated service during the episode window</t>
  </si>
  <si>
    <t>Knee Arthroscopy</t>
  </si>
  <si>
    <t>Knee Replacement &amp; Knee Revision</t>
  </si>
  <si>
    <t>Lumbar Laminectomy</t>
  </si>
  <si>
    <t>Shoulder Replacement</t>
  </si>
  <si>
    <t>Colonoscopy</t>
  </si>
  <si>
    <t>Gall Bladder Surgery</t>
  </si>
  <si>
    <t>Upper GI Endoscopy</t>
  </si>
  <si>
    <t>Coronary Angioplasty</t>
  </si>
  <si>
    <t>Pacemaker / Defibrillator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</si>
</sst>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1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 wrapText="1"/>
    </xf>
    <xf numFmtId="164" fontId="0" fillId="0" borderId="0" xfId="1" applyNumberFormat="1" applyFont="1"/>
    <xf numFmtId="165" fontId="0" fillId="0" borderId="0" xfId="2" applyNumberFormat="1" applyFont="1"/>
    <xf numFmtId="165" fontId="0" fillId="0" borderId="3" xfId="2" applyNumberFormat="1" applyFont="1" applyBorder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165" fontId="0" fillId="0" borderId="0" xfId="0" applyNumberFormat="1"/>
    <xf numFmtId="1" fontId="0" fillId="0" borderId="0" xfId="2" applyNumberFormat="1" applyFont="1"/>
    <xf numFmtId="1" fontId="0" fillId="0" borderId="3" xfId="2" applyNumberFormat="1" applyFont="1" applyBorder="1"/>
    <xf numFmtId="166" fontId="0" fillId="0" borderId="0" xfId="3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opLeftCell="A10" workbookViewId="0"/>
  </sheetViews>
  <sheetFormatPr defaultRowHeight="14.5" x14ac:dyDescent="0.35"/>
  <sheetData>
    <row r="1" spans="1:2" x14ac:dyDescent="0.35">
      <c r="A1" t="s">
        <v>6</v>
      </c>
    </row>
    <row r="4" spans="1:2" x14ac:dyDescent="0.35">
      <c r="A4" s="1" t="s">
        <v>0</v>
      </c>
    </row>
    <row r="6" spans="1:2" x14ac:dyDescent="0.35">
      <c r="A6" t="s">
        <v>1</v>
      </c>
    </row>
    <row r="7" spans="1:2" x14ac:dyDescent="0.35">
      <c r="B7" t="s">
        <v>2</v>
      </c>
    </row>
    <row r="8" spans="1:2" x14ac:dyDescent="0.35">
      <c r="B8" t="s">
        <v>3</v>
      </c>
    </row>
    <row r="9" spans="1:2" x14ac:dyDescent="0.35">
      <c r="B9" t="s">
        <v>4</v>
      </c>
    </row>
    <row r="10" spans="1:2" x14ac:dyDescent="0.35">
      <c r="B10" t="s">
        <v>5</v>
      </c>
    </row>
    <row r="12" spans="1:2" x14ac:dyDescent="0.35">
      <c r="A12" s="1" t="s">
        <v>7</v>
      </c>
    </row>
    <row r="14" spans="1:2" x14ac:dyDescent="0.35">
      <c r="A14" t="s">
        <v>11</v>
      </c>
    </row>
    <row r="15" spans="1:2" x14ac:dyDescent="0.35">
      <c r="B15" t="s">
        <v>8</v>
      </c>
    </row>
    <row r="17" spans="1:2" x14ac:dyDescent="0.35">
      <c r="A17" s="1" t="s">
        <v>9</v>
      </c>
    </row>
    <row r="19" spans="1:2" x14ac:dyDescent="0.35">
      <c r="A19" t="s">
        <v>10</v>
      </c>
    </row>
    <row r="20" spans="1:2" x14ac:dyDescent="0.35">
      <c r="B20" t="s">
        <v>12</v>
      </c>
    </row>
    <row r="22" spans="1:2" x14ac:dyDescent="0.35">
      <c r="A22" s="1" t="s">
        <v>13</v>
      </c>
    </row>
    <row r="24" spans="1:2" x14ac:dyDescent="0.35">
      <c r="A24" t="s">
        <v>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tabSelected="1" topLeftCell="A25" workbookViewId="0">
      <selection activeCell="D10" sqref="D10"/>
    </sheetView>
  </sheetViews>
  <sheetFormatPr defaultRowHeight="14.5" x14ac:dyDescent="0.35"/>
  <cols>
    <col min="1" max="1" width="30.6328125" customWidth="1"/>
    <col min="2" max="19" width="13.81640625" customWidth="1"/>
  </cols>
  <sheetData>
    <row r="1" spans="1:8" x14ac:dyDescent="0.35">
      <c r="A1" s="1" t="s">
        <v>14</v>
      </c>
    </row>
    <row r="2" spans="1:8" x14ac:dyDescent="0.35">
      <c r="A2" s="2" t="s">
        <v>15</v>
      </c>
    </row>
    <row r="3" spans="1:8" x14ac:dyDescent="0.35">
      <c r="A3" s="1"/>
    </row>
    <row r="4" spans="1:8" x14ac:dyDescent="0.35">
      <c r="A4" s="1" t="s">
        <v>0</v>
      </c>
    </row>
    <row r="5" spans="1:8" x14ac:dyDescent="0.35">
      <c r="A5" s="1"/>
    </row>
    <row r="6" spans="1:8" x14ac:dyDescent="0.35">
      <c r="C6" s="3" t="s">
        <v>16</v>
      </c>
      <c r="D6" s="3"/>
      <c r="E6" s="4"/>
      <c r="F6" s="3" t="s">
        <v>17</v>
      </c>
      <c r="G6" s="3"/>
      <c r="H6" s="3"/>
    </row>
    <row r="7" spans="1:8" ht="29" x14ac:dyDescent="0.35">
      <c r="B7" s="5" t="s">
        <v>18</v>
      </c>
      <c r="C7" s="5" t="s">
        <v>19</v>
      </c>
      <c r="D7" s="5" t="s">
        <v>20</v>
      </c>
      <c r="E7" s="6" t="s">
        <v>21</v>
      </c>
      <c r="F7" s="5" t="s">
        <v>19</v>
      </c>
      <c r="G7" s="5" t="s">
        <v>20</v>
      </c>
      <c r="H7" s="5" t="s">
        <v>21</v>
      </c>
    </row>
    <row r="8" spans="1:8" x14ac:dyDescent="0.35">
      <c r="A8" t="s">
        <v>38</v>
      </c>
      <c r="B8" s="7">
        <v>2077</v>
      </c>
      <c r="C8" s="8">
        <v>5474795</v>
      </c>
      <c r="D8" s="8">
        <v>4861589</v>
      </c>
      <c r="E8" s="9">
        <f>C8+D8</f>
        <v>10336384</v>
      </c>
      <c r="F8" s="8">
        <f>C8/$B8</f>
        <v>2635.9147809340393</v>
      </c>
      <c r="G8" s="8">
        <f t="shared" ref="G8:H16" si="0">D8/$B8</f>
        <v>2340.6783822821376</v>
      </c>
      <c r="H8" s="8">
        <f t="shared" si="0"/>
        <v>4976.5931632161773</v>
      </c>
    </row>
    <row r="9" spans="1:8" x14ac:dyDescent="0.35">
      <c r="A9" t="s">
        <v>39</v>
      </c>
      <c r="B9" s="7">
        <v>1305</v>
      </c>
      <c r="C9" s="8">
        <v>17156158</v>
      </c>
      <c r="D9" s="8">
        <v>6654387</v>
      </c>
      <c r="E9" s="9">
        <f t="shared" ref="E9:E16" si="1">C9+D9</f>
        <v>23810545</v>
      </c>
      <c r="F9" s="8">
        <f t="shared" ref="F9:F16" si="2">C9/$B9</f>
        <v>13146.48122605364</v>
      </c>
      <c r="G9" s="8">
        <f t="shared" si="0"/>
        <v>5099.1471264367819</v>
      </c>
      <c r="H9" s="8">
        <f t="shared" si="0"/>
        <v>18245.628352490421</v>
      </c>
    </row>
    <row r="10" spans="1:8" x14ac:dyDescent="0.35">
      <c r="A10" t="s">
        <v>40</v>
      </c>
      <c r="B10" s="7">
        <v>1122</v>
      </c>
      <c r="C10" s="8">
        <v>7947986</v>
      </c>
      <c r="D10" s="8">
        <v>4943829</v>
      </c>
      <c r="E10" s="9">
        <f t="shared" si="1"/>
        <v>12891815</v>
      </c>
      <c r="F10" s="8">
        <f t="shared" si="2"/>
        <v>7083.7664884135474</v>
      </c>
      <c r="G10" s="8">
        <f t="shared" si="0"/>
        <v>4406.2647058823532</v>
      </c>
      <c r="H10" s="8">
        <f t="shared" si="0"/>
        <v>11490.0311942959</v>
      </c>
    </row>
    <row r="11" spans="1:8" x14ac:dyDescent="0.35">
      <c r="A11" t="s">
        <v>41</v>
      </c>
      <c r="B11" s="7">
        <v>145</v>
      </c>
      <c r="C11" s="8">
        <v>2590620</v>
      </c>
      <c r="D11" s="8">
        <v>594078</v>
      </c>
      <c r="E11" s="9">
        <f t="shared" si="1"/>
        <v>3184698</v>
      </c>
      <c r="F11" s="8">
        <f t="shared" si="2"/>
        <v>17866.344827586207</v>
      </c>
      <c r="G11" s="8">
        <f t="shared" si="0"/>
        <v>4097.0896551724136</v>
      </c>
      <c r="H11" s="8">
        <f t="shared" si="0"/>
        <v>21963.434482758621</v>
      </c>
    </row>
    <row r="12" spans="1:8" x14ac:dyDescent="0.35">
      <c r="A12" t="s">
        <v>42</v>
      </c>
      <c r="B12" s="7">
        <v>50928</v>
      </c>
      <c r="C12" s="8">
        <v>66438792</v>
      </c>
      <c r="D12" s="8">
        <v>165145113</v>
      </c>
      <c r="E12" s="9">
        <f t="shared" si="1"/>
        <v>231583905</v>
      </c>
      <c r="F12" s="8">
        <f t="shared" si="2"/>
        <v>1304.5631479736098</v>
      </c>
      <c r="G12" s="8">
        <f t="shared" si="0"/>
        <v>3242.7174245994347</v>
      </c>
      <c r="H12" s="8">
        <f t="shared" si="0"/>
        <v>4547.2805725730441</v>
      </c>
    </row>
    <row r="13" spans="1:8" x14ac:dyDescent="0.35">
      <c r="A13" t="s">
        <v>43</v>
      </c>
      <c r="B13" s="7">
        <v>1172</v>
      </c>
      <c r="C13" s="8">
        <v>6680736</v>
      </c>
      <c r="D13" s="8">
        <v>4331234</v>
      </c>
      <c r="E13" s="9">
        <f t="shared" si="1"/>
        <v>11011970</v>
      </c>
      <c r="F13" s="8">
        <f t="shared" si="2"/>
        <v>5700.286689419795</v>
      </c>
      <c r="G13" s="8">
        <f t="shared" si="0"/>
        <v>3695.5921501706484</v>
      </c>
      <c r="H13" s="8">
        <f t="shared" si="0"/>
        <v>9395.878839590443</v>
      </c>
    </row>
    <row r="14" spans="1:8" x14ac:dyDescent="0.35">
      <c r="A14" t="s">
        <v>44</v>
      </c>
      <c r="B14" s="7">
        <v>18184</v>
      </c>
      <c r="C14" s="8">
        <v>27701089</v>
      </c>
      <c r="D14" s="8">
        <v>95587640</v>
      </c>
      <c r="E14" s="9">
        <f t="shared" si="1"/>
        <v>123288729</v>
      </c>
      <c r="F14" s="8">
        <f t="shared" si="2"/>
        <v>1523.37708974923</v>
      </c>
      <c r="G14" s="8">
        <f t="shared" si="0"/>
        <v>5256.6893972723274</v>
      </c>
      <c r="H14" s="8">
        <f t="shared" si="0"/>
        <v>6780.0664870215578</v>
      </c>
    </row>
    <row r="15" spans="1:8" x14ac:dyDescent="0.35">
      <c r="A15" t="s">
        <v>45</v>
      </c>
      <c r="B15" s="7">
        <v>1505</v>
      </c>
      <c r="C15" s="8">
        <v>15181513</v>
      </c>
      <c r="D15" s="8">
        <v>13301041</v>
      </c>
      <c r="E15" s="9">
        <f t="shared" si="1"/>
        <v>28482554</v>
      </c>
      <c r="F15" s="8">
        <f t="shared" si="2"/>
        <v>10087.384053156145</v>
      </c>
      <c r="G15" s="8">
        <f t="shared" si="0"/>
        <v>8837.9009966777412</v>
      </c>
      <c r="H15" s="8">
        <f t="shared" si="0"/>
        <v>18925.285049833888</v>
      </c>
    </row>
    <row r="16" spans="1:8" x14ac:dyDescent="0.35">
      <c r="A16" t="s">
        <v>46</v>
      </c>
      <c r="B16" s="7">
        <v>2472</v>
      </c>
      <c r="C16" s="8">
        <v>43242962</v>
      </c>
      <c r="D16" s="8">
        <v>13538729</v>
      </c>
      <c r="E16" s="9">
        <f t="shared" si="1"/>
        <v>56781691</v>
      </c>
      <c r="F16" s="8">
        <f t="shared" si="2"/>
        <v>17493.107605177993</v>
      </c>
      <c r="G16" s="8">
        <f t="shared" si="0"/>
        <v>5476.8321197411005</v>
      </c>
      <c r="H16" s="8">
        <f t="shared" si="0"/>
        <v>22969.939724919095</v>
      </c>
    </row>
    <row r="17" spans="1:22" x14ac:dyDescent="0.35">
      <c r="C17" s="8"/>
      <c r="D17" s="8"/>
      <c r="E17" s="9"/>
      <c r="F17" s="8"/>
      <c r="G17" s="8"/>
      <c r="H17" s="8"/>
    </row>
    <row r="18" spans="1:22" x14ac:dyDescent="0.35">
      <c r="A18" t="s">
        <v>21</v>
      </c>
      <c r="B18" s="10">
        <f>SUM(B8:B17)</f>
        <v>78910</v>
      </c>
      <c r="C18" s="8">
        <f t="shared" ref="C18:E18" si="3">SUM(C8:C17)</f>
        <v>192414651</v>
      </c>
      <c r="D18" s="8">
        <f t="shared" si="3"/>
        <v>308957640</v>
      </c>
      <c r="E18" s="9">
        <f t="shared" si="3"/>
        <v>501372291</v>
      </c>
      <c r="F18" s="8">
        <f t="shared" ref="F18:H18" si="4">C18/$B18</f>
        <v>2438.4064250411861</v>
      </c>
      <c r="G18" s="8">
        <f t="shared" si="4"/>
        <v>3915.3166898998861</v>
      </c>
      <c r="H18" s="8">
        <f t="shared" si="4"/>
        <v>6353.7231149410718</v>
      </c>
    </row>
    <row r="20" spans="1:22" x14ac:dyDescent="0.35">
      <c r="A20" s="1" t="s">
        <v>7</v>
      </c>
    </row>
    <row r="21" spans="1:22" x14ac:dyDescent="0.35">
      <c r="A21" s="1"/>
      <c r="B21" s="3" t="s">
        <v>22</v>
      </c>
      <c r="C21" s="3"/>
      <c r="D21" s="3"/>
      <c r="E21" s="3"/>
      <c r="F21" s="3"/>
      <c r="G21" s="3"/>
      <c r="H21" s="3"/>
      <c r="I21" s="3"/>
      <c r="J21" s="4"/>
      <c r="K21" s="3" t="s">
        <v>23</v>
      </c>
      <c r="L21" s="3"/>
      <c r="M21" s="3"/>
      <c r="N21" s="3"/>
      <c r="O21" s="3"/>
      <c r="P21" s="3"/>
      <c r="Q21" s="3"/>
      <c r="R21" s="3"/>
      <c r="S21" s="3"/>
    </row>
    <row r="22" spans="1:22" x14ac:dyDescent="0.35">
      <c r="B22" s="11" t="s">
        <v>24</v>
      </c>
      <c r="C22" s="11" t="s">
        <v>25</v>
      </c>
      <c r="D22" s="11" t="s">
        <v>26</v>
      </c>
      <c r="E22" s="11" t="s">
        <v>27</v>
      </c>
      <c r="F22" s="11" t="s">
        <v>28</v>
      </c>
      <c r="G22" s="11" t="s">
        <v>29</v>
      </c>
      <c r="H22" s="11" t="s">
        <v>30</v>
      </c>
      <c r="I22" s="11" t="s">
        <v>31</v>
      </c>
      <c r="J22" s="12" t="s">
        <v>32</v>
      </c>
      <c r="K22" s="11" t="s">
        <v>24</v>
      </c>
      <c r="L22" s="11" t="s">
        <v>25</v>
      </c>
      <c r="M22" s="11" t="s">
        <v>26</v>
      </c>
      <c r="N22" s="11" t="s">
        <v>27</v>
      </c>
      <c r="O22" s="11" t="s">
        <v>28</v>
      </c>
      <c r="P22" s="11" t="s">
        <v>29</v>
      </c>
      <c r="Q22" s="11" t="s">
        <v>30</v>
      </c>
      <c r="R22" s="11" t="s">
        <v>31</v>
      </c>
      <c r="S22" s="11" t="s">
        <v>32</v>
      </c>
      <c r="U22" t="s">
        <v>33</v>
      </c>
    </row>
    <row r="23" spans="1:22" x14ac:dyDescent="0.35">
      <c r="A23" t="str">
        <f>A8</f>
        <v>Knee Arthroscopy</v>
      </c>
      <c r="B23" s="8">
        <v>2804144</v>
      </c>
      <c r="C23" s="8">
        <v>2670493</v>
      </c>
      <c r="D23" s="8">
        <v>0</v>
      </c>
      <c r="E23" s="8">
        <v>0</v>
      </c>
      <c r="F23" s="8">
        <v>0</v>
      </c>
      <c r="G23" s="8">
        <v>0</v>
      </c>
      <c r="H23" s="8">
        <v>158</v>
      </c>
      <c r="I23" s="8">
        <v>0</v>
      </c>
      <c r="J23" s="9">
        <v>0</v>
      </c>
      <c r="K23" s="8">
        <v>933812</v>
      </c>
      <c r="L23" s="8">
        <v>2558782</v>
      </c>
      <c r="M23" s="8">
        <v>941863</v>
      </c>
      <c r="N23" s="8">
        <v>121960</v>
      </c>
      <c r="O23" s="8">
        <v>43877</v>
      </c>
      <c r="P23" s="8">
        <v>4505</v>
      </c>
      <c r="Q23" s="8">
        <v>242435</v>
      </c>
      <c r="R23" s="8">
        <v>8630</v>
      </c>
      <c r="S23" s="8">
        <v>5725</v>
      </c>
      <c r="U23" s="13">
        <f t="shared" ref="U23:U31" si="5">SUM(B23:J23)-C8</f>
        <v>0</v>
      </c>
      <c r="V23" s="13">
        <f t="shared" ref="V23:V31" si="6">SUM(K23:S23)-D8</f>
        <v>0</v>
      </c>
    </row>
    <row r="24" spans="1:22" x14ac:dyDescent="0.35">
      <c r="A24" t="str">
        <f t="shared" ref="A24:A31" si="7">A9</f>
        <v>Knee Replacement &amp; Knee Revision</v>
      </c>
      <c r="B24" s="8">
        <v>14488848</v>
      </c>
      <c r="C24" s="8">
        <v>2632414</v>
      </c>
      <c r="D24" s="8">
        <v>0</v>
      </c>
      <c r="E24" s="8">
        <v>0</v>
      </c>
      <c r="F24" s="8">
        <v>0</v>
      </c>
      <c r="G24" s="8">
        <v>0</v>
      </c>
      <c r="H24" s="8">
        <v>34716</v>
      </c>
      <c r="I24" s="8">
        <v>0</v>
      </c>
      <c r="J24" s="9">
        <v>180</v>
      </c>
      <c r="K24" s="8">
        <v>770210</v>
      </c>
      <c r="L24" s="8">
        <v>2046292</v>
      </c>
      <c r="M24" s="8">
        <v>1045851</v>
      </c>
      <c r="N24" s="8">
        <v>2271885</v>
      </c>
      <c r="O24" s="8">
        <v>90461</v>
      </c>
      <c r="P24" s="8">
        <v>6162</v>
      </c>
      <c r="Q24" s="8">
        <v>408958</v>
      </c>
      <c r="R24" s="8">
        <v>2807</v>
      </c>
      <c r="S24" s="8">
        <v>11761</v>
      </c>
      <c r="U24" s="13">
        <f t="shared" si="5"/>
        <v>0</v>
      </c>
      <c r="V24" s="13">
        <f t="shared" si="6"/>
        <v>0</v>
      </c>
    </row>
    <row r="25" spans="1:22" x14ac:dyDescent="0.35">
      <c r="A25" t="str">
        <f t="shared" si="7"/>
        <v>Lumbar Laminectomy</v>
      </c>
      <c r="B25" s="8">
        <v>5580642</v>
      </c>
      <c r="C25" s="8">
        <v>2367344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9">
        <v>0</v>
      </c>
      <c r="K25" s="8">
        <v>672547</v>
      </c>
      <c r="L25" s="8">
        <v>1559201</v>
      </c>
      <c r="M25" s="8">
        <v>1744426</v>
      </c>
      <c r="N25" s="8">
        <v>504714</v>
      </c>
      <c r="O25" s="8">
        <v>323575</v>
      </c>
      <c r="P25" s="8">
        <v>0</v>
      </c>
      <c r="Q25" s="8">
        <v>113251</v>
      </c>
      <c r="R25" s="8">
        <v>2480</v>
      </c>
      <c r="S25" s="8">
        <v>23635</v>
      </c>
      <c r="U25" s="13">
        <f t="shared" si="5"/>
        <v>0</v>
      </c>
      <c r="V25" s="13">
        <f t="shared" si="6"/>
        <v>0</v>
      </c>
    </row>
    <row r="26" spans="1:22" x14ac:dyDescent="0.35">
      <c r="A26" t="str">
        <f t="shared" si="7"/>
        <v>Shoulder Replacement</v>
      </c>
      <c r="B26" s="8">
        <v>2308223</v>
      </c>
      <c r="C26" s="8">
        <v>282126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271</v>
      </c>
      <c r="J26" s="9">
        <v>0</v>
      </c>
      <c r="K26" s="8">
        <v>62078</v>
      </c>
      <c r="L26" s="8">
        <v>211739</v>
      </c>
      <c r="M26" s="8">
        <v>149130</v>
      </c>
      <c r="N26" s="8">
        <v>94602</v>
      </c>
      <c r="O26" s="8">
        <v>24763</v>
      </c>
      <c r="P26" s="8">
        <v>0</v>
      </c>
      <c r="Q26" s="8">
        <v>50315</v>
      </c>
      <c r="R26" s="8">
        <v>1451</v>
      </c>
      <c r="S26" s="8">
        <v>0</v>
      </c>
      <c r="U26" s="13">
        <f t="shared" si="5"/>
        <v>0</v>
      </c>
      <c r="V26" s="13">
        <f t="shared" si="6"/>
        <v>0</v>
      </c>
    </row>
    <row r="27" spans="1:22" x14ac:dyDescent="0.35">
      <c r="A27" t="str">
        <f t="shared" si="7"/>
        <v>Colonoscopy</v>
      </c>
      <c r="B27" s="8">
        <v>23922422</v>
      </c>
      <c r="C27" s="8">
        <v>42404714</v>
      </c>
      <c r="D27" s="8">
        <v>0</v>
      </c>
      <c r="E27" s="8">
        <v>0</v>
      </c>
      <c r="F27" s="8">
        <v>0</v>
      </c>
      <c r="G27" s="8">
        <v>0</v>
      </c>
      <c r="H27" s="8">
        <v>111256</v>
      </c>
      <c r="I27" s="8">
        <v>400</v>
      </c>
      <c r="J27" s="9">
        <v>0</v>
      </c>
      <c r="K27" s="8">
        <v>35011219</v>
      </c>
      <c r="L27" s="8">
        <v>55234380</v>
      </c>
      <c r="M27" s="8">
        <v>62247936</v>
      </c>
      <c r="N27" s="8">
        <v>2728650</v>
      </c>
      <c r="O27" s="8">
        <v>4093325</v>
      </c>
      <c r="P27" s="8">
        <v>455189</v>
      </c>
      <c r="Q27" s="8">
        <v>1395964</v>
      </c>
      <c r="R27" s="8">
        <v>230263</v>
      </c>
      <c r="S27" s="8">
        <v>3748187</v>
      </c>
      <c r="U27" s="13">
        <f t="shared" si="5"/>
        <v>0</v>
      </c>
      <c r="V27" s="13">
        <f t="shared" si="6"/>
        <v>0</v>
      </c>
    </row>
    <row r="28" spans="1:22" x14ac:dyDescent="0.35">
      <c r="A28" t="str">
        <f t="shared" si="7"/>
        <v>Gall Bladder Surgery</v>
      </c>
      <c r="B28" s="8">
        <v>5422825</v>
      </c>
      <c r="C28" s="8">
        <v>1255056</v>
      </c>
      <c r="D28" s="8">
        <v>0</v>
      </c>
      <c r="E28" s="8">
        <v>0</v>
      </c>
      <c r="F28" s="8">
        <v>0</v>
      </c>
      <c r="G28" s="8">
        <v>0</v>
      </c>
      <c r="H28" s="8">
        <v>2687</v>
      </c>
      <c r="I28" s="8">
        <v>0</v>
      </c>
      <c r="J28" s="9">
        <v>168</v>
      </c>
      <c r="K28" s="8">
        <v>964480</v>
      </c>
      <c r="L28" s="8">
        <v>1233821</v>
      </c>
      <c r="M28" s="8">
        <v>1773284</v>
      </c>
      <c r="N28" s="8">
        <v>104682</v>
      </c>
      <c r="O28" s="8">
        <v>94700</v>
      </c>
      <c r="P28" s="8">
        <v>7340</v>
      </c>
      <c r="Q28" s="8">
        <v>54219</v>
      </c>
      <c r="R28" s="8">
        <v>7987</v>
      </c>
      <c r="S28" s="8">
        <v>90721</v>
      </c>
      <c r="U28" s="13">
        <f t="shared" si="5"/>
        <v>0</v>
      </c>
      <c r="V28" s="13">
        <f t="shared" si="6"/>
        <v>0</v>
      </c>
    </row>
    <row r="29" spans="1:22" x14ac:dyDescent="0.35">
      <c r="A29" t="str">
        <f t="shared" si="7"/>
        <v>Upper GI Endoscopy</v>
      </c>
      <c r="B29" s="8">
        <v>13868861</v>
      </c>
      <c r="C29" s="8">
        <v>13774517</v>
      </c>
      <c r="D29" s="8">
        <v>0</v>
      </c>
      <c r="E29" s="8">
        <v>0</v>
      </c>
      <c r="F29" s="8">
        <v>0</v>
      </c>
      <c r="G29" s="8">
        <v>734</v>
      </c>
      <c r="H29" s="8">
        <v>55964</v>
      </c>
      <c r="I29" s="8">
        <v>1013</v>
      </c>
      <c r="J29" s="9">
        <v>0</v>
      </c>
      <c r="K29" s="8">
        <v>23019104</v>
      </c>
      <c r="L29" s="8">
        <v>28856882</v>
      </c>
      <c r="M29" s="8">
        <v>35247187</v>
      </c>
      <c r="N29" s="8">
        <v>2127463</v>
      </c>
      <c r="O29" s="8">
        <v>3410228</v>
      </c>
      <c r="P29" s="8">
        <v>904173</v>
      </c>
      <c r="Q29" s="8">
        <v>824922</v>
      </c>
      <c r="R29" s="8">
        <v>101622</v>
      </c>
      <c r="S29" s="8">
        <v>1096059</v>
      </c>
      <c r="U29" s="13">
        <f t="shared" si="5"/>
        <v>0</v>
      </c>
      <c r="V29" s="13">
        <f t="shared" si="6"/>
        <v>0</v>
      </c>
    </row>
    <row r="30" spans="1:22" x14ac:dyDescent="0.35">
      <c r="A30" t="str">
        <f t="shared" si="7"/>
        <v>Coronary Angioplasty</v>
      </c>
      <c r="B30" s="8">
        <v>13916908</v>
      </c>
      <c r="C30" s="8">
        <v>1264117</v>
      </c>
      <c r="D30" s="8">
        <v>0</v>
      </c>
      <c r="E30" s="8">
        <v>0</v>
      </c>
      <c r="F30" s="8">
        <v>0</v>
      </c>
      <c r="G30" s="8">
        <v>0</v>
      </c>
      <c r="H30" s="8">
        <v>192</v>
      </c>
      <c r="I30" s="8">
        <v>0</v>
      </c>
      <c r="J30" s="9">
        <v>296</v>
      </c>
      <c r="K30" s="8">
        <v>3001535</v>
      </c>
      <c r="L30" s="8">
        <v>2314993</v>
      </c>
      <c r="M30" s="8">
        <v>6877524</v>
      </c>
      <c r="N30" s="8">
        <v>302491</v>
      </c>
      <c r="O30" s="8">
        <v>475992</v>
      </c>
      <c r="P30" s="8">
        <v>9300</v>
      </c>
      <c r="Q30" s="8">
        <v>53816</v>
      </c>
      <c r="R30" s="8">
        <v>9614</v>
      </c>
      <c r="S30" s="8">
        <v>255776</v>
      </c>
      <c r="U30" s="13">
        <f t="shared" si="5"/>
        <v>0</v>
      </c>
      <c r="V30" s="13">
        <f t="shared" si="6"/>
        <v>0</v>
      </c>
    </row>
    <row r="31" spans="1:22" x14ac:dyDescent="0.35">
      <c r="A31" t="str">
        <f t="shared" si="7"/>
        <v>Pacemaker / Defibrillator</v>
      </c>
      <c r="B31" s="8">
        <v>41326129</v>
      </c>
      <c r="C31" s="8">
        <v>1916669</v>
      </c>
      <c r="D31" s="8">
        <v>0</v>
      </c>
      <c r="E31" s="8">
        <v>0</v>
      </c>
      <c r="F31" s="8">
        <v>0</v>
      </c>
      <c r="G31" s="8">
        <v>0</v>
      </c>
      <c r="H31" s="8">
        <v>164</v>
      </c>
      <c r="I31" s="8">
        <v>0</v>
      </c>
      <c r="J31" s="9">
        <v>0</v>
      </c>
      <c r="K31" s="8">
        <v>2145250</v>
      </c>
      <c r="L31" s="8">
        <v>3297074</v>
      </c>
      <c r="M31" s="8">
        <v>6237810</v>
      </c>
      <c r="N31" s="8">
        <v>500847</v>
      </c>
      <c r="O31" s="8">
        <v>820719</v>
      </c>
      <c r="P31" s="8">
        <v>55545</v>
      </c>
      <c r="Q31" s="8">
        <v>131057</v>
      </c>
      <c r="R31" s="8">
        <v>9497</v>
      </c>
      <c r="S31" s="8">
        <v>340930</v>
      </c>
      <c r="U31" s="13">
        <f t="shared" si="5"/>
        <v>0</v>
      </c>
      <c r="V31" s="13">
        <f t="shared" si="6"/>
        <v>0</v>
      </c>
    </row>
    <row r="33" spans="1:22" x14ac:dyDescent="0.35">
      <c r="A33" s="1" t="s">
        <v>9</v>
      </c>
    </row>
    <row r="34" spans="1:22" x14ac:dyDescent="0.35">
      <c r="A34" s="1"/>
      <c r="B34" s="3" t="s">
        <v>22</v>
      </c>
      <c r="C34" s="3"/>
      <c r="D34" s="3"/>
      <c r="E34" s="3"/>
      <c r="F34" s="3"/>
      <c r="G34" s="3"/>
      <c r="H34" s="3"/>
      <c r="I34" s="3"/>
      <c r="J34" s="4"/>
      <c r="K34" s="3" t="s">
        <v>23</v>
      </c>
      <c r="L34" s="3"/>
      <c r="M34" s="3"/>
      <c r="N34" s="3"/>
      <c r="O34" s="3"/>
      <c r="P34" s="3"/>
      <c r="Q34" s="3"/>
      <c r="R34" s="3"/>
      <c r="S34" s="3"/>
    </row>
    <row r="35" spans="1:22" x14ac:dyDescent="0.35">
      <c r="B35" s="11" t="s">
        <v>24</v>
      </c>
      <c r="C35" s="11" t="s">
        <v>25</v>
      </c>
      <c r="D35" s="11" t="s">
        <v>26</v>
      </c>
      <c r="E35" s="11" t="s">
        <v>27</v>
      </c>
      <c r="F35" s="11" t="s">
        <v>28</v>
      </c>
      <c r="G35" s="11" t="s">
        <v>29</v>
      </c>
      <c r="H35" s="11" t="s">
        <v>30</v>
      </c>
      <c r="I35" s="11" t="s">
        <v>31</v>
      </c>
      <c r="J35" s="12" t="s">
        <v>32</v>
      </c>
      <c r="K35" s="11" t="s">
        <v>24</v>
      </c>
      <c r="L35" s="11" t="s">
        <v>25</v>
      </c>
      <c r="M35" s="11" t="s">
        <v>26</v>
      </c>
      <c r="N35" s="11" t="s">
        <v>27</v>
      </c>
      <c r="O35" s="11" t="s">
        <v>28</v>
      </c>
      <c r="P35" s="11" t="s">
        <v>29</v>
      </c>
      <c r="Q35" s="11" t="s">
        <v>30</v>
      </c>
      <c r="R35" s="11" t="s">
        <v>31</v>
      </c>
      <c r="S35" s="11" t="s">
        <v>32</v>
      </c>
      <c r="U35" t="s">
        <v>33</v>
      </c>
    </row>
    <row r="36" spans="1:22" x14ac:dyDescent="0.35">
      <c r="A36" t="str">
        <f>A23</f>
        <v>Knee Arthroscopy</v>
      </c>
      <c r="B36" s="8">
        <f>B23/$B8</f>
        <v>1350.0934039480019</v>
      </c>
      <c r="C36" s="8">
        <f t="shared" ref="C36:S36" si="8">C23/$B8</f>
        <v>1285.7453057294174</v>
      </c>
      <c r="D36" s="8">
        <f t="shared" si="8"/>
        <v>0</v>
      </c>
      <c r="E36" s="8">
        <f t="shared" si="8"/>
        <v>0</v>
      </c>
      <c r="F36" s="8">
        <f t="shared" si="8"/>
        <v>0</v>
      </c>
      <c r="G36" s="8">
        <f t="shared" si="8"/>
        <v>0</v>
      </c>
      <c r="H36" s="8">
        <f t="shared" si="8"/>
        <v>7.6071256620125177E-2</v>
      </c>
      <c r="I36" s="8">
        <f t="shared" si="8"/>
        <v>0</v>
      </c>
      <c r="J36" s="9">
        <f t="shared" si="8"/>
        <v>0</v>
      </c>
      <c r="K36" s="8">
        <f t="shared" si="8"/>
        <v>449.59653346172365</v>
      </c>
      <c r="L36" s="8">
        <f t="shared" si="8"/>
        <v>1231.9605199807415</v>
      </c>
      <c r="M36" s="8">
        <f t="shared" si="8"/>
        <v>453.47279730380359</v>
      </c>
      <c r="N36" s="8">
        <f t="shared" si="8"/>
        <v>58.71930669234473</v>
      </c>
      <c r="O36" s="8">
        <f t="shared" si="8"/>
        <v>21.12518054886856</v>
      </c>
      <c r="P36" s="8">
        <f t="shared" si="8"/>
        <v>2.1689937409725566</v>
      </c>
      <c r="Q36" s="8">
        <f t="shared" si="8"/>
        <v>116.72363986519018</v>
      </c>
      <c r="R36" s="8">
        <f t="shared" si="8"/>
        <v>4.155031295137217</v>
      </c>
      <c r="S36" s="8">
        <f t="shared" si="8"/>
        <v>2.7563793933558016</v>
      </c>
      <c r="U36" s="13">
        <f>SUM(B36:J36)-F8</f>
        <v>0</v>
      </c>
      <c r="V36" s="13">
        <f>SUM(K36:S36)-G8</f>
        <v>0</v>
      </c>
    </row>
    <row r="37" spans="1:22" x14ac:dyDescent="0.35">
      <c r="A37" t="str">
        <f t="shared" ref="A37:A44" si="9">A24</f>
        <v>Knee Replacement &amp; Knee Revision</v>
      </c>
      <c r="B37" s="8">
        <f t="shared" ref="B37:S44" si="10">B24/$B9</f>
        <v>11102.565517241379</v>
      </c>
      <c r="C37" s="8">
        <f t="shared" si="10"/>
        <v>2017.1754789272031</v>
      </c>
      <c r="D37" s="8">
        <f t="shared" si="10"/>
        <v>0</v>
      </c>
      <c r="E37" s="8">
        <f t="shared" si="10"/>
        <v>0</v>
      </c>
      <c r="F37" s="8">
        <f t="shared" si="10"/>
        <v>0</v>
      </c>
      <c r="G37" s="8">
        <f t="shared" si="10"/>
        <v>0</v>
      </c>
      <c r="H37" s="8">
        <f t="shared" si="10"/>
        <v>26.602298850574712</v>
      </c>
      <c r="I37" s="8">
        <f t="shared" si="10"/>
        <v>0</v>
      </c>
      <c r="J37" s="9">
        <f t="shared" si="10"/>
        <v>0.13793103448275862</v>
      </c>
      <c r="K37" s="8">
        <f t="shared" si="10"/>
        <v>590.19923371647508</v>
      </c>
      <c r="L37" s="8">
        <f t="shared" si="10"/>
        <v>1568.0398467432951</v>
      </c>
      <c r="M37" s="8">
        <f t="shared" si="10"/>
        <v>801.41839080459772</v>
      </c>
      <c r="N37" s="8">
        <f t="shared" si="10"/>
        <v>1740.9080459770114</v>
      </c>
      <c r="O37" s="8">
        <f t="shared" si="10"/>
        <v>69.318773946360153</v>
      </c>
      <c r="P37" s="8">
        <f t="shared" si="10"/>
        <v>4.7218390804597705</v>
      </c>
      <c r="Q37" s="8">
        <f t="shared" si="10"/>
        <v>313.37777777777779</v>
      </c>
      <c r="R37" s="8">
        <f t="shared" si="10"/>
        <v>2.1509578544061303</v>
      </c>
      <c r="S37" s="8">
        <f t="shared" si="10"/>
        <v>9.0122605363984682</v>
      </c>
      <c r="U37" s="13">
        <f t="shared" ref="U37:U44" si="11">SUM(B37:J37)-F9</f>
        <v>0</v>
      </c>
      <c r="V37" s="13">
        <f t="shared" ref="V37:V44" si="12">SUM(K37:S37)-G9</f>
        <v>0</v>
      </c>
    </row>
    <row r="38" spans="1:22" x14ac:dyDescent="0.35">
      <c r="A38" t="str">
        <f t="shared" si="9"/>
        <v>Lumbar Laminectomy</v>
      </c>
      <c r="B38" s="8">
        <f t="shared" si="10"/>
        <v>4973.8342245989306</v>
      </c>
      <c r="C38" s="8">
        <f t="shared" si="10"/>
        <v>2109.9322638146168</v>
      </c>
      <c r="D38" s="8">
        <f t="shared" si="10"/>
        <v>0</v>
      </c>
      <c r="E38" s="8">
        <f t="shared" si="10"/>
        <v>0</v>
      </c>
      <c r="F38" s="8">
        <f t="shared" si="10"/>
        <v>0</v>
      </c>
      <c r="G38" s="8">
        <f t="shared" si="10"/>
        <v>0</v>
      </c>
      <c r="H38" s="8">
        <f t="shared" si="10"/>
        <v>0</v>
      </c>
      <c r="I38" s="8">
        <f t="shared" si="10"/>
        <v>0</v>
      </c>
      <c r="J38" s="9">
        <f t="shared" si="10"/>
        <v>0</v>
      </c>
      <c r="K38" s="8">
        <f t="shared" si="10"/>
        <v>599.41800356506235</v>
      </c>
      <c r="L38" s="8">
        <f t="shared" si="10"/>
        <v>1389.662210338681</v>
      </c>
      <c r="M38" s="8">
        <f t="shared" si="10"/>
        <v>1554.74688057041</v>
      </c>
      <c r="N38" s="8">
        <f t="shared" si="10"/>
        <v>449.83422459893046</v>
      </c>
      <c r="O38" s="8">
        <f t="shared" si="10"/>
        <v>288.39126559714794</v>
      </c>
      <c r="P38" s="8">
        <f t="shared" si="10"/>
        <v>0</v>
      </c>
      <c r="Q38" s="8">
        <f t="shared" si="10"/>
        <v>100.9367201426025</v>
      </c>
      <c r="R38" s="8">
        <f t="shared" si="10"/>
        <v>2.2103386809269163</v>
      </c>
      <c r="S38" s="8">
        <f t="shared" si="10"/>
        <v>21.065062388591802</v>
      </c>
      <c r="U38" s="13">
        <f t="shared" si="11"/>
        <v>0</v>
      </c>
      <c r="V38" s="13">
        <f t="shared" si="12"/>
        <v>0</v>
      </c>
    </row>
    <row r="39" spans="1:22" x14ac:dyDescent="0.35">
      <c r="A39" t="str">
        <f t="shared" si="9"/>
        <v>Shoulder Replacement</v>
      </c>
      <c r="B39" s="8">
        <f t="shared" si="10"/>
        <v>15918.779310344828</v>
      </c>
      <c r="C39" s="8">
        <f t="shared" si="10"/>
        <v>1945.6965517241379</v>
      </c>
      <c r="D39" s="8">
        <f t="shared" si="10"/>
        <v>0</v>
      </c>
      <c r="E39" s="8">
        <f t="shared" si="10"/>
        <v>0</v>
      </c>
      <c r="F39" s="8">
        <f t="shared" si="10"/>
        <v>0</v>
      </c>
      <c r="G39" s="8">
        <f t="shared" si="10"/>
        <v>0</v>
      </c>
      <c r="H39" s="8">
        <f t="shared" si="10"/>
        <v>0</v>
      </c>
      <c r="I39" s="8">
        <f t="shared" si="10"/>
        <v>1.8689655172413793</v>
      </c>
      <c r="J39" s="9">
        <f t="shared" si="10"/>
        <v>0</v>
      </c>
      <c r="K39" s="8">
        <f t="shared" si="10"/>
        <v>428.12413793103451</v>
      </c>
      <c r="L39" s="8">
        <f t="shared" si="10"/>
        <v>1460.2689655172414</v>
      </c>
      <c r="M39" s="8">
        <f t="shared" si="10"/>
        <v>1028.4827586206898</v>
      </c>
      <c r="N39" s="8">
        <f t="shared" si="10"/>
        <v>652.42758620689654</v>
      </c>
      <c r="O39" s="8">
        <f t="shared" si="10"/>
        <v>170.77931034482759</v>
      </c>
      <c r="P39" s="8">
        <f t="shared" si="10"/>
        <v>0</v>
      </c>
      <c r="Q39" s="8">
        <f t="shared" si="10"/>
        <v>347</v>
      </c>
      <c r="R39" s="8">
        <f t="shared" si="10"/>
        <v>10.006896551724138</v>
      </c>
      <c r="S39" s="8">
        <f t="shared" si="10"/>
        <v>0</v>
      </c>
      <c r="U39" s="13">
        <f t="shared" si="11"/>
        <v>0</v>
      </c>
      <c r="V39" s="13">
        <f t="shared" si="12"/>
        <v>0</v>
      </c>
    </row>
    <row r="40" spans="1:22" x14ac:dyDescent="0.35">
      <c r="A40" t="str">
        <f t="shared" si="9"/>
        <v>Colonoscopy</v>
      </c>
      <c r="B40" s="8">
        <f t="shared" si="10"/>
        <v>469.73024662268301</v>
      </c>
      <c r="C40" s="8">
        <f t="shared" si="10"/>
        <v>832.64047282437957</v>
      </c>
      <c r="D40" s="8">
        <f t="shared" si="10"/>
        <v>0</v>
      </c>
      <c r="E40" s="8">
        <f t="shared" si="10"/>
        <v>0</v>
      </c>
      <c r="F40" s="8">
        <f t="shared" si="10"/>
        <v>0</v>
      </c>
      <c r="G40" s="8">
        <f t="shared" si="10"/>
        <v>0</v>
      </c>
      <c r="H40" s="8">
        <f t="shared" si="10"/>
        <v>2.184574300973924</v>
      </c>
      <c r="I40" s="8">
        <f t="shared" si="10"/>
        <v>7.854225573358466E-3</v>
      </c>
      <c r="J40" s="9">
        <f t="shared" si="10"/>
        <v>0</v>
      </c>
      <c r="K40" s="8">
        <f t="shared" si="10"/>
        <v>687.46502906063461</v>
      </c>
      <c r="L40" s="8">
        <f t="shared" si="10"/>
        <v>1084.5581998114985</v>
      </c>
      <c r="M40" s="8">
        <f t="shared" si="10"/>
        <v>1222.273327049953</v>
      </c>
      <c r="N40" s="8">
        <f t="shared" si="10"/>
        <v>53.578581526861448</v>
      </c>
      <c r="O40" s="8">
        <f t="shared" si="10"/>
        <v>80.374744737668863</v>
      </c>
      <c r="P40" s="8">
        <f t="shared" si="10"/>
        <v>8.9378927112786677</v>
      </c>
      <c r="Q40" s="8">
        <f t="shared" si="10"/>
        <v>27.410540370719445</v>
      </c>
      <c r="R40" s="8">
        <f t="shared" si="10"/>
        <v>4.5213438579956016</v>
      </c>
      <c r="S40" s="8">
        <f t="shared" si="10"/>
        <v>73.597765472824378</v>
      </c>
      <c r="U40" s="13">
        <f t="shared" si="11"/>
        <v>0</v>
      </c>
      <c r="V40" s="13">
        <f t="shared" si="12"/>
        <v>0</v>
      </c>
    </row>
    <row r="41" spans="1:22" x14ac:dyDescent="0.35">
      <c r="A41" t="str">
        <f t="shared" si="9"/>
        <v>Gall Bladder Surgery</v>
      </c>
      <c r="B41" s="8">
        <f t="shared" si="10"/>
        <v>4626.9837883959044</v>
      </c>
      <c r="C41" s="8">
        <f t="shared" si="10"/>
        <v>1070.8668941979522</v>
      </c>
      <c r="D41" s="8">
        <f t="shared" si="10"/>
        <v>0</v>
      </c>
      <c r="E41" s="8">
        <f t="shared" si="10"/>
        <v>0</v>
      </c>
      <c r="F41" s="8">
        <f t="shared" si="10"/>
        <v>0</v>
      </c>
      <c r="G41" s="8">
        <f t="shared" si="10"/>
        <v>0</v>
      </c>
      <c r="H41" s="8">
        <f t="shared" si="10"/>
        <v>2.2926621160409555</v>
      </c>
      <c r="I41" s="8">
        <f t="shared" si="10"/>
        <v>0</v>
      </c>
      <c r="J41" s="9">
        <f t="shared" si="10"/>
        <v>0.14334470989761092</v>
      </c>
      <c r="K41" s="8">
        <f t="shared" si="10"/>
        <v>822.93515358361776</v>
      </c>
      <c r="L41" s="8">
        <f t="shared" si="10"/>
        <v>1052.7482935153585</v>
      </c>
      <c r="M41" s="8">
        <f t="shared" si="10"/>
        <v>1513.0409556313994</v>
      </c>
      <c r="N41" s="8">
        <f t="shared" si="10"/>
        <v>89.319112627986343</v>
      </c>
      <c r="O41" s="8">
        <f t="shared" si="10"/>
        <v>80.802047781569968</v>
      </c>
      <c r="P41" s="8">
        <f t="shared" si="10"/>
        <v>6.2627986348122864</v>
      </c>
      <c r="Q41" s="8">
        <f t="shared" si="10"/>
        <v>46.261945392491469</v>
      </c>
      <c r="R41" s="8">
        <f t="shared" si="10"/>
        <v>6.8148464163822524</v>
      </c>
      <c r="S41" s="8">
        <f t="shared" si="10"/>
        <v>77.406996587030719</v>
      </c>
      <c r="U41" s="13">
        <f t="shared" si="11"/>
        <v>0</v>
      </c>
      <c r="V41" s="13">
        <f t="shared" si="12"/>
        <v>0</v>
      </c>
    </row>
    <row r="42" spans="1:22" x14ac:dyDescent="0.35">
      <c r="A42" t="str">
        <f t="shared" si="9"/>
        <v>Upper GI Endoscopy</v>
      </c>
      <c r="B42" s="8">
        <f t="shared" si="10"/>
        <v>762.69583150021992</v>
      </c>
      <c r="C42" s="8">
        <f t="shared" si="10"/>
        <v>757.50753409590845</v>
      </c>
      <c r="D42" s="8">
        <f t="shared" si="10"/>
        <v>0</v>
      </c>
      <c r="E42" s="8">
        <f t="shared" si="10"/>
        <v>0</v>
      </c>
      <c r="F42" s="8">
        <f t="shared" si="10"/>
        <v>0</v>
      </c>
      <c r="G42" s="8">
        <f t="shared" si="10"/>
        <v>4.0365156181258251E-2</v>
      </c>
      <c r="H42" s="8">
        <f t="shared" si="10"/>
        <v>3.0776506819181697</v>
      </c>
      <c r="I42" s="8">
        <f t="shared" si="10"/>
        <v>5.5708315002199735E-2</v>
      </c>
      <c r="J42" s="9">
        <f t="shared" si="10"/>
        <v>0</v>
      </c>
      <c r="K42" s="8">
        <f t="shared" si="10"/>
        <v>1265.898812142543</v>
      </c>
      <c r="L42" s="8">
        <f t="shared" si="10"/>
        <v>1586.9380774307083</v>
      </c>
      <c r="M42" s="8">
        <f t="shared" si="10"/>
        <v>1938.3626814782226</v>
      </c>
      <c r="N42" s="8">
        <f t="shared" si="10"/>
        <v>116.99642542894853</v>
      </c>
      <c r="O42" s="8">
        <f t="shared" si="10"/>
        <v>187.54003519577651</v>
      </c>
      <c r="P42" s="8">
        <f t="shared" si="10"/>
        <v>49.723548174219097</v>
      </c>
      <c r="Q42" s="8">
        <f t="shared" si="10"/>
        <v>45.365266168059833</v>
      </c>
      <c r="R42" s="8">
        <f t="shared" si="10"/>
        <v>5.5885393752749666</v>
      </c>
      <c r="S42" s="8">
        <f t="shared" si="10"/>
        <v>60.276011878574572</v>
      </c>
      <c r="U42" s="13">
        <f t="shared" si="11"/>
        <v>0</v>
      </c>
      <c r="V42" s="13">
        <f t="shared" si="12"/>
        <v>0</v>
      </c>
    </row>
    <row r="43" spans="1:22" x14ac:dyDescent="0.35">
      <c r="A43" t="str">
        <f t="shared" si="9"/>
        <v>Coronary Angioplasty</v>
      </c>
      <c r="B43" s="8">
        <f t="shared" si="10"/>
        <v>9247.114950166113</v>
      </c>
      <c r="C43" s="8">
        <f t="shared" si="10"/>
        <v>839.94485049833884</v>
      </c>
      <c r="D43" s="8">
        <f t="shared" si="10"/>
        <v>0</v>
      </c>
      <c r="E43" s="8">
        <f t="shared" si="10"/>
        <v>0</v>
      </c>
      <c r="F43" s="8">
        <f t="shared" si="10"/>
        <v>0</v>
      </c>
      <c r="G43" s="8">
        <f t="shared" si="10"/>
        <v>0</v>
      </c>
      <c r="H43" s="8">
        <f t="shared" si="10"/>
        <v>0.12757475083056477</v>
      </c>
      <c r="I43" s="8">
        <f t="shared" si="10"/>
        <v>0</v>
      </c>
      <c r="J43" s="9">
        <f t="shared" si="10"/>
        <v>0.19667774086378736</v>
      </c>
      <c r="K43" s="8">
        <f t="shared" si="10"/>
        <v>1994.3754152823919</v>
      </c>
      <c r="L43" s="8">
        <f t="shared" si="10"/>
        <v>1538.2013289036545</v>
      </c>
      <c r="M43" s="8">
        <f t="shared" si="10"/>
        <v>4569.7833887043189</v>
      </c>
      <c r="N43" s="8">
        <f t="shared" si="10"/>
        <v>200.99069767441861</v>
      </c>
      <c r="O43" s="8">
        <f t="shared" si="10"/>
        <v>316.27375415282393</v>
      </c>
      <c r="P43" s="8">
        <f t="shared" si="10"/>
        <v>6.1794019933554818</v>
      </c>
      <c r="Q43" s="8">
        <f t="shared" si="10"/>
        <v>35.758139534883718</v>
      </c>
      <c r="R43" s="8">
        <f t="shared" si="10"/>
        <v>6.3880398671096348</v>
      </c>
      <c r="S43" s="8">
        <f t="shared" si="10"/>
        <v>169.95083056478404</v>
      </c>
      <c r="U43" s="13">
        <f t="shared" si="11"/>
        <v>0</v>
      </c>
      <c r="V43" s="13">
        <f t="shared" si="12"/>
        <v>0</v>
      </c>
    </row>
    <row r="44" spans="1:22" x14ac:dyDescent="0.35">
      <c r="A44" t="str">
        <f t="shared" si="9"/>
        <v>Pacemaker / Defibrillator</v>
      </c>
      <c r="B44" s="8">
        <f t="shared" si="10"/>
        <v>16717.689724919095</v>
      </c>
      <c r="C44" s="8">
        <f t="shared" si="10"/>
        <v>775.35153721682843</v>
      </c>
      <c r="D44" s="8">
        <f t="shared" si="10"/>
        <v>0</v>
      </c>
      <c r="E44" s="8">
        <f t="shared" si="10"/>
        <v>0</v>
      </c>
      <c r="F44" s="8">
        <f t="shared" si="10"/>
        <v>0</v>
      </c>
      <c r="G44" s="8">
        <f t="shared" si="10"/>
        <v>0</v>
      </c>
      <c r="H44" s="8">
        <f t="shared" si="10"/>
        <v>6.6343042071197414E-2</v>
      </c>
      <c r="I44" s="8">
        <f t="shared" si="10"/>
        <v>0</v>
      </c>
      <c r="J44" s="9">
        <f t="shared" si="10"/>
        <v>0</v>
      </c>
      <c r="K44" s="8">
        <f t="shared" si="10"/>
        <v>867.81957928802592</v>
      </c>
      <c r="L44" s="8">
        <f t="shared" si="10"/>
        <v>1333.7677993527509</v>
      </c>
      <c r="M44" s="8">
        <f t="shared" si="10"/>
        <v>2523.3859223300969</v>
      </c>
      <c r="N44" s="8">
        <f t="shared" si="10"/>
        <v>202.60800970873785</v>
      </c>
      <c r="O44" s="8">
        <f t="shared" si="10"/>
        <v>332.00606796116506</v>
      </c>
      <c r="P44" s="8">
        <f t="shared" si="10"/>
        <v>22.469660194174757</v>
      </c>
      <c r="Q44" s="8">
        <f t="shared" si="10"/>
        <v>53.016585760517799</v>
      </c>
      <c r="R44" s="8">
        <f t="shared" si="10"/>
        <v>3.8418284789644015</v>
      </c>
      <c r="S44" s="8">
        <f t="shared" si="10"/>
        <v>137.91666666666666</v>
      </c>
      <c r="U44" s="13">
        <f t="shared" si="11"/>
        <v>0</v>
      </c>
      <c r="V44" s="13">
        <f t="shared" si="12"/>
        <v>0</v>
      </c>
    </row>
    <row r="46" spans="1:22" x14ac:dyDescent="0.35">
      <c r="A46" s="1" t="s">
        <v>34</v>
      </c>
    </row>
    <row r="47" spans="1:22" x14ac:dyDescent="0.35">
      <c r="A47" s="1"/>
    </row>
    <row r="48" spans="1:22" x14ac:dyDescent="0.35">
      <c r="A48" s="1"/>
      <c r="B48" s="3" t="s">
        <v>35</v>
      </c>
      <c r="C48" s="3"/>
      <c r="D48" s="3"/>
      <c r="E48" s="4"/>
      <c r="F48" s="3" t="s">
        <v>36</v>
      </c>
      <c r="G48" s="3"/>
      <c r="H48" s="3"/>
      <c r="I48" s="3"/>
    </row>
    <row r="49" spans="1:9" x14ac:dyDescent="0.35">
      <c r="B49" s="11" t="s">
        <v>26</v>
      </c>
      <c r="C49" s="11" t="s">
        <v>27</v>
      </c>
      <c r="D49" s="11" t="s">
        <v>28</v>
      </c>
      <c r="E49" s="12" t="s">
        <v>29</v>
      </c>
      <c r="F49" s="11" t="s">
        <v>26</v>
      </c>
      <c r="G49" s="11" t="s">
        <v>27</v>
      </c>
      <c r="H49" s="11" t="s">
        <v>28</v>
      </c>
      <c r="I49" s="11" t="s">
        <v>29</v>
      </c>
    </row>
    <row r="50" spans="1:9" x14ac:dyDescent="0.35">
      <c r="A50" t="str">
        <f>A23</f>
        <v>Knee Arthroscopy</v>
      </c>
      <c r="B50" s="14">
        <v>66</v>
      </c>
      <c r="C50" s="14">
        <v>36</v>
      </c>
      <c r="D50" s="14">
        <v>6</v>
      </c>
      <c r="E50" s="15">
        <v>2</v>
      </c>
      <c r="F50" s="16">
        <f>B50/$B8</f>
        <v>3.1776600866634572E-2</v>
      </c>
      <c r="G50" s="16">
        <f t="shared" ref="G50:I58" si="13">C50/$B8</f>
        <v>1.7332691381800675E-2</v>
      </c>
      <c r="H50" s="16">
        <f t="shared" si="13"/>
        <v>2.8887818969667791E-3</v>
      </c>
      <c r="I50" s="16">
        <f t="shared" si="13"/>
        <v>9.6292729898892631E-4</v>
      </c>
    </row>
    <row r="51" spans="1:9" x14ac:dyDescent="0.35">
      <c r="A51" t="str">
        <f t="shared" ref="A51:A58" si="14">A24</f>
        <v>Knee Replacement &amp; Knee Revision</v>
      </c>
      <c r="B51" s="14">
        <v>70</v>
      </c>
      <c r="C51" s="14">
        <v>787</v>
      </c>
      <c r="D51" s="14">
        <v>12</v>
      </c>
      <c r="E51" s="15">
        <v>1</v>
      </c>
      <c r="F51" s="16">
        <f t="shared" ref="F51:F58" si="15">B51/$B9</f>
        <v>5.3639846743295021E-2</v>
      </c>
      <c r="G51" s="16">
        <f t="shared" si="13"/>
        <v>0.60306513409961682</v>
      </c>
      <c r="H51" s="16">
        <f t="shared" si="13"/>
        <v>9.1954022988505746E-3</v>
      </c>
      <c r="I51" s="16">
        <f t="shared" si="13"/>
        <v>7.6628352490421458E-4</v>
      </c>
    </row>
    <row r="52" spans="1:9" x14ac:dyDescent="0.35">
      <c r="A52" t="str">
        <f t="shared" si="14"/>
        <v>Lumbar Laminectomy</v>
      </c>
      <c r="B52" s="14">
        <v>107</v>
      </c>
      <c r="C52" s="14">
        <v>171</v>
      </c>
      <c r="D52" s="14">
        <v>30</v>
      </c>
      <c r="E52" s="15">
        <v>0</v>
      </c>
      <c r="F52" s="16">
        <f t="shared" si="15"/>
        <v>9.5365418894830661E-2</v>
      </c>
      <c r="G52" s="16">
        <f t="shared" si="13"/>
        <v>0.15240641711229946</v>
      </c>
      <c r="H52" s="16">
        <f t="shared" si="13"/>
        <v>2.6737967914438502E-2</v>
      </c>
      <c r="I52" s="16">
        <f t="shared" si="13"/>
        <v>0</v>
      </c>
    </row>
    <row r="53" spans="1:9" x14ac:dyDescent="0.35">
      <c r="A53" t="str">
        <f t="shared" si="14"/>
        <v>Shoulder Replacement</v>
      </c>
      <c r="B53" s="14">
        <v>7</v>
      </c>
      <c r="C53" s="14">
        <v>28</v>
      </c>
      <c r="D53" s="14">
        <v>1</v>
      </c>
      <c r="E53" s="15">
        <v>0</v>
      </c>
      <c r="F53" s="16">
        <f t="shared" si="15"/>
        <v>4.8275862068965517E-2</v>
      </c>
      <c r="G53" s="16">
        <f t="shared" si="13"/>
        <v>0.19310344827586207</v>
      </c>
      <c r="H53" s="16">
        <f t="shared" si="13"/>
        <v>6.8965517241379309E-3</v>
      </c>
      <c r="I53" s="16">
        <f t="shared" si="13"/>
        <v>0</v>
      </c>
    </row>
    <row r="54" spans="1:9" x14ac:dyDescent="0.35">
      <c r="A54" t="str">
        <f t="shared" si="14"/>
        <v>Colonoscopy</v>
      </c>
      <c r="B54" s="14">
        <v>2755</v>
      </c>
      <c r="C54" s="14">
        <v>949</v>
      </c>
      <c r="D54" s="14">
        <v>412</v>
      </c>
      <c r="E54" s="15">
        <v>93</v>
      </c>
      <c r="F54" s="16">
        <f t="shared" si="15"/>
        <v>5.4095978636506441E-2</v>
      </c>
      <c r="G54" s="16">
        <f t="shared" si="13"/>
        <v>1.8634150172792963E-2</v>
      </c>
      <c r="H54" s="16">
        <f t="shared" si="13"/>
        <v>8.0898523405592213E-3</v>
      </c>
      <c r="I54" s="16">
        <f t="shared" si="13"/>
        <v>1.8261074458058436E-3</v>
      </c>
    </row>
    <row r="55" spans="1:9" x14ac:dyDescent="0.35">
      <c r="A55" t="str">
        <f t="shared" si="14"/>
        <v>Gall Bladder Surgery</v>
      </c>
      <c r="B55" s="14">
        <v>88</v>
      </c>
      <c r="C55" s="14">
        <v>38</v>
      </c>
      <c r="D55" s="14">
        <v>11</v>
      </c>
      <c r="E55" s="15">
        <v>1</v>
      </c>
      <c r="F55" s="16">
        <f t="shared" si="15"/>
        <v>7.5085324232081918E-2</v>
      </c>
      <c r="G55" s="16">
        <f t="shared" si="13"/>
        <v>3.2423208191126277E-2</v>
      </c>
      <c r="H55" s="16">
        <f t="shared" si="13"/>
        <v>9.3856655290102398E-3</v>
      </c>
      <c r="I55" s="16">
        <f t="shared" si="13"/>
        <v>8.5324232081911264E-4</v>
      </c>
    </row>
    <row r="56" spans="1:9" x14ac:dyDescent="0.35">
      <c r="A56" t="str">
        <f t="shared" si="14"/>
        <v>Upper GI Endoscopy</v>
      </c>
      <c r="B56" s="14">
        <v>1661</v>
      </c>
      <c r="C56" s="14">
        <v>696</v>
      </c>
      <c r="D56" s="14">
        <v>325</v>
      </c>
      <c r="E56" s="15">
        <v>169</v>
      </c>
      <c r="F56" s="16">
        <f t="shared" si="15"/>
        <v>9.1344038715354153E-2</v>
      </c>
      <c r="G56" s="16">
        <f t="shared" si="13"/>
        <v>3.8275406951165859E-2</v>
      </c>
      <c r="H56" s="16">
        <f t="shared" si="13"/>
        <v>1.7872855257369116E-2</v>
      </c>
      <c r="I56" s="16">
        <f t="shared" si="13"/>
        <v>9.2938847338319402E-3</v>
      </c>
    </row>
    <row r="57" spans="1:9" x14ac:dyDescent="0.35">
      <c r="A57" t="str">
        <f t="shared" si="14"/>
        <v>Coronary Angioplasty</v>
      </c>
      <c r="B57" s="14">
        <v>249</v>
      </c>
      <c r="C57" s="14">
        <v>99</v>
      </c>
      <c r="D57" s="14">
        <v>39</v>
      </c>
      <c r="E57" s="15">
        <v>3</v>
      </c>
      <c r="F57" s="16">
        <f t="shared" si="15"/>
        <v>0.1654485049833887</v>
      </c>
      <c r="G57" s="16">
        <f t="shared" si="13"/>
        <v>6.5780730897009962E-2</v>
      </c>
      <c r="H57" s="16">
        <f t="shared" si="13"/>
        <v>2.5913621262458473E-2</v>
      </c>
      <c r="I57" s="16">
        <f t="shared" si="13"/>
        <v>1.9933554817275745E-3</v>
      </c>
    </row>
    <row r="58" spans="1:9" x14ac:dyDescent="0.35">
      <c r="A58" t="str">
        <f t="shared" si="14"/>
        <v>Pacemaker / Defibrillator</v>
      </c>
      <c r="B58" s="14">
        <v>295</v>
      </c>
      <c r="C58" s="14">
        <v>164</v>
      </c>
      <c r="D58" s="14">
        <v>78</v>
      </c>
      <c r="E58" s="15">
        <v>19</v>
      </c>
      <c r="F58" s="16">
        <f t="shared" si="15"/>
        <v>0.11933656957928802</v>
      </c>
      <c r="G58" s="16">
        <f t="shared" si="13"/>
        <v>6.6343042071197414E-2</v>
      </c>
      <c r="H58" s="16">
        <f t="shared" si="13"/>
        <v>3.1553398058252427E-2</v>
      </c>
      <c r="I58" s="16">
        <f t="shared" si="13"/>
        <v>7.6860841423948218E-3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F52A53-01E6-43B6-A106-2265F7D56B5A}"/>
</file>

<file path=customXml/itemProps2.xml><?xml version="1.0" encoding="utf-8"?>
<ds:datastoreItem xmlns:ds="http://schemas.openxmlformats.org/officeDocument/2006/customXml" ds:itemID="{B5F2D343-F5AF-4795-A93C-2364A5F1F85E}"/>
</file>

<file path=customXml/itemProps3.xml><?xml version="1.0" encoding="utf-8"?>
<ds:datastoreItem xmlns:ds="http://schemas.openxmlformats.org/officeDocument/2006/customXml" ds:itemID="{375F6A69-41F5-446B-8572-00237557BB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Explanations</vt:lpstr>
      <vt:lpstr>Tables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William Henderson</dc:creator>
  <cp:lastModifiedBy>Madeline Jackson</cp:lastModifiedBy>
  <dcterms:created xsi:type="dcterms:W3CDTF">2020-03-16T15:03:16Z</dcterms:created>
  <dcterms:modified xsi:type="dcterms:W3CDTF">2020-03-16T19:06:33Z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