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5.xml" ContentType="application/vnd.openxmlformats-officedocument.spreadsheetml.pivotTable+xml"/>
  <Override PartName="/xl/charts/style9.xml" ContentType="application/vnd.ms-office.chart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1.xml" ContentType="application/vnd.openxmlformats-officedocument.theme+xml"/>
  <Override PartName="/xl/pivotTables/pivotTable6.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charts/colors9.xml" ContentType="application/vnd.ms-office.chartcolorstyle+xml"/>
  <Override PartName="/xl/drawings/drawing1.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drawings/drawing2.xml" ContentType="application/vnd.openxmlformats-officedocument.drawing+xml"/>
  <Override PartName="/xl/charts/style8.xml" ContentType="application/vnd.ms-office.chartstyle+xml"/>
  <Override PartName="/xl/charts/colors8.xml" ContentType="application/vnd.ms-office.chartcolorsty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7.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drawings/drawing9.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4.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xl/queryTables/queryTable1.xml" ContentType="application/vnd.openxmlformats-officedocument.spreadsheetml.queryTable+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connections.xml" ContentType="application/vnd.openxmlformats-officedocument.spreadsheetml.connections+xml"/>
  <Override PartName="/xl/metadata.xml" ContentType="application/vnd.openxmlformats-officedocument.spreadsheetml.sheetMetadata+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13.xml" ContentType="application/vnd.openxmlformats-officedocument.customXmlProperties+xml"/>
  <Override PartName="/customXml/itemProps34.xml" ContentType="application/vnd.openxmlformats-officedocument.customXmlProperties+xml"/>
  <Override PartName="/customXml/itemProps33.xml" ContentType="application/vnd.openxmlformats-officedocument.customXmlProperties+xml"/>
  <Override PartName="/customXml/itemProps3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https://mdhscrc-my.sharepoint.com/personal/ldiven_hscrc_maryland_gov/Documents/"/>
    </mc:Choice>
  </mc:AlternateContent>
  <xr:revisionPtr revIDLastSave="0" documentId="8_{4BB0762E-A8FB-47EB-A2CA-B78E0EEA4724}" xr6:coauthVersionLast="47" xr6:coauthVersionMax="47" xr10:uidLastSave="{00000000-0000-0000-0000-000000000000}"/>
  <bookViews>
    <workbookView xWindow="-96" yWindow="-96" windowWidth="23232" windowHeight="13872" activeTab="9" xr2:uid="{12D15119-08B2-4B3B-8E4B-A2553961BF23}"/>
  </bookViews>
  <sheets>
    <sheet name="Notes" sheetId="21" r:id="rId1"/>
    <sheet name="Latest Hospital Name" sheetId="58" state="hidden" r:id="rId2"/>
    <sheet name="Individual CY" sheetId="48" r:id="rId3"/>
    <sheet name="Cummulative CY" sheetId="52" r:id="rId4"/>
    <sheet name="Cummulative Inf Adj CY" sheetId="55" r:id="rId5"/>
    <sheet name="MS" sheetId="57" r:id="rId6"/>
    <sheet name="MS &amp; DA" sheetId="65" r:id="rId7"/>
    <sheet name="MS &amp; DA &amp; OOS" sheetId="66" r:id="rId8"/>
    <sheet name="MS &amp; DA &amp; OO &amp; PAU" sheetId="67" r:id="rId9"/>
    <sheet name="MS &amp; DA &amp; OO &amp; PAU &amp; OV &amp; Eff" sheetId="68" r:id="rId10"/>
  </sheets>
  <externalReferences>
    <externalReference r:id="rId11"/>
  </externalReferences>
  <definedNames>
    <definedName name="_xlnm._FilterDatabase" localSheetId="3" hidden="1">'Cummulative CY'!$A$10:$U$64</definedName>
    <definedName name="_xlnm._FilterDatabase" localSheetId="4" hidden="1">'Cummulative Inf Adj CY'!$A$13:$U$13</definedName>
    <definedName name="_xlnm._FilterDatabase" localSheetId="2" hidden="1">'Individual CY'!$A$8:$AD$60</definedName>
    <definedName name="_xlnm._FilterDatabase" localSheetId="5" hidden="1">MS!$A$14:$D$14</definedName>
    <definedName name="_xlnm._FilterDatabase" localSheetId="6" hidden="1">'MS &amp; DA'!$A$12:$P$12</definedName>
    <definedName name="_xlnm._FilterDatabase" localSheetId="8" hidden="1">'MS &amp; DA &amp; OO &amp; PAU'!$A$12:$P$12</definedName>
    <definedName name="_xlnm._FilterDatabase" localSheetId="9" hidden="1">'MS &amp; DA &amp; OO &amp; PAU &amp; OV &amp; Eff'!$A$11:$T$63</definedName>
    <definedName name="_xlnm._FilterDatabase" localSheetId="7" hidden="1">'MS &amp; DA &amp; OOS'!$A$12:$L$12</definedName>
    <definedName name="_Order1" hidden="1">255</definedName>
    <definedName name="ExternalData_1" localSheetId="1" hidden="1">'Latest Hospital Name'!$A$1:$B$52</definedName>
    <definedName name="LIST1">#REF!</definedName>
    <definedName name="_xlnm.Print_Area">#REF!</definedName>
  </definedNames>
  <calcPr calcId="191029"/>
  <pivotCaches>
    <pivotCache cacheId="0" r:id="rId12"/>
    <pivotCache cacheId="1" r:id="rId13"/>
    <pivotCache cacheId="2" r:id="rId14"/>
    <pivotCache cacheId="3" r:id="rId15"/>
    <pivotCache cacheId="4" r:id="rId16"/>
    <pivotCache cacheId="5" r:id="rId17"/>
    <pivotCache cacheId="6" r:id="rId18"/>
    <pivotCache cacheId="7"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 CY With Inf_c94bd12e-d187-4b57-87d4-fe76682bf93f" name="Base CY With Inf" connection="Query - Base CY With Inf"/>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68" l="1"/>
  <c r="C24" i="68"/>
  <c r="C23" i="68"/>
  <c r="C21" i="68"/>
  <c r="C35" i="68"/>
  <c r="C57" i="68"/>
  <c r="C36" i="68"/>
  <c r="C37" i="68"/>
  <c r="C50" i="68"/>
  <c r="C48" i="68"/>
  <c r="C63" i="68"/>
  <c r="C19" i="68"/>
  <c r="C14" i="68"/>
  <c r="C45" i="68"/>
  <c r="C43" i="68"/>
  <c r="C39" i="68"/>
  <c r="C30" i="68"/>
  <c r="C44" i="68"/>
  <c r="C54" i="68"/>
  <c r="C25" i="68"/>
  <c r="C31" i="68"/>
  <c r="C42" i="68"/>
  <c r="C18" i="68"/>
  <c r="C38" i="68"/>
  <c r="C16" i="68"/>
  <c r="C28" i="68"/>
  <c r="C33" i="68"/>
  <c r="C22" i="68"/>
  <c r="C41" i="68"/>
  <c r="C49" i="68"/>
  <c r="C17" i="68"/>
  <c r="C20" i="68"/>
  <c r="C62" i="68"/>
  <c r="C47" i="68"/>
  <c r="C56" i="68"/>
  <c r="C27" i="68"/>
  <c r="C55" i="68"/>
  <c r="C40" i="68"/>
  <c r="C58" i="68"/>
  <c r="C15" i="68"/>
  <c r="C61" i="68"/>
  <c r="C34" i="68"/>
  <c r="C29" i="68"/>
  <c r="C53" i="68"/>
  <c r="C59" i="68"/>
  <c r="C32" i="68"/>
  <c r="C51" i="68"/>
  <c r="C26" i="68"/>
  <c r="C60" i="68"/>
  <c r="C46" i="68"/>
  <c r="C52" i="68"/>
  <c r="B52" i="68"/>
  <c r="B55" i="68"/>
  <c r="B30" i="68"/>
  <c r="B47" i="68"/>
  <c r="B36" i="68"/>
  <c r="B27" i="68"/>
  <c r="B51" i="68"/>
  <c r="B57" i="68"/>
  <c r="N13" i="68"/>
  <c r="B62" i="68"/>
  <c r="B19" i="68"/>
  <c r="B42" i="68"/>
  <c r="B16" i="68"/>
  <c r="B63" i="68"/>
  <c r="B58" i="68"/>
  <c r="Q13" i="68"/>
  <c r="B39" i="68"/>
  <c r="B22" i="68"/>
  <c r="H13" i="68"/>
  <c r="B7" i="68"/>
  <c r="B53" i="68"/>
  <c r="B18" i="68"/>
  <c r="B61" i="68"/>
  <c r="B29" i="68"/>
  <c r="B15" i="68"/>
  <c r="B45" i="68"/>
  <c r="B40" i="68"/>
  <c r="B34" i="68"/>
  <c r="B17" i="68"/>
  <c r="B43" i="68"/>
  <c r="B48" i="68"/>
  <c r="B49" i="68"/>
  <c r="B21" i="68"/>
  <c r="B20" i="68"/>
  <c r="D13" i="68"/>
  <c r="B28" i="68"/>
  <c r="B35" i="68"/>
  <c r="B38" i="68"/>
  <c r="B60" i="68"/>
  <c r="S13" i="68"/>
  <c r="B46" i="68"/>
  <c r="B14" i="68"/>
  <c r="B26" i="68"/>
  <c r="B24" i="68"/>
  <c r="B59" i="68"/>
  <c r="B54" i="68"/>
  <c r="B37" i="68"/>
  <c r="E13" i="68"/>
  <c r="B23" i="68"/>
  <c r="B31" i="68"/>
  <c r="B6" i="68"/>
  <c r="G13" i="68"/>
  <c r="B33" i="68"/>
  <c r="K13" i="68"/>
  <c r="B56" i="68"/>
  <c r="B41" i="68"/>
  <c r="B50" i="68"/>
  <c r="B44" i="68"/>
  <c r="B32" i="68"/>
  <c r="B25" i="68"/>
  <c r="F13" i="68"/>
  <c r="M13" i="68"/>
  <c r="B9" i="68" l="1"/>
  <c r="F11" i="68" s="1"/>
  <c r="H11" i="68"/>
  <c r="C25" i="67"/>
  <c r="C22" i="67"/>
  <c r="C23" i="67"/>
  <c r="C15" i="67"/>
  <c r="C35" i="67"/>
  <c r="C43" i="67"/>
  <c r="C34" i="67"/>
  <c r="C39" i="67"/>
  <c r="C52" i="67"/>
  <c r="C60" i="67"/>
  <c r="C51" i="67"/>
  <c r="C56" i="67"/>
  <c r="C27" i="67"/>
  <c r="C48" i="67"/>
  <c r="C42" i="67"/>
  <c r="C30" i="67"/>
  <c r="C58" i="67"/>
  <c r="C57" i="67"/>
  <c r="C36" i="67"/>
  <c r="C40" i="67"/>
  <c r="C37" i="67"/>
  <c r="C19" i="67"/>
  <c r="C47" i="67"/>
  <c r="C44" i="67"/>
  <c r="C32" i="67"/>
  <c r="C33" i="67"/>
  <c r="C41" i="67"/>
  <c r="C45" i="67"/>
  <c r="C31" i="67"/>
  <c r="C18" i="67"/>
  <c r="C55" i="67"/>
  <c r="C54" i="67"/>
  <c r="C29" i="67"/>
  <c r="C17" i="67"/>
  <c r="C28" i="67"/>
  <c r="C24" i="67"/>
  <c r="C50" i="67"/>
  <c r="C21" i="67"/>
  <c r="C63" i="67"/>
  <c r="C64" i="67"/>
  <c r="C53" i="67"/>
  <c r="C46" i="67"/>
  <c r="C61" i="67"/>
  <c r="C62" i="67"/>
  <c r="C38" i="67"/>
  <c r="C49" i="67"/>
  <c r="C26" i="67"/>
  <c r="C20" i="67"/>
  <c r="C59" i="67"/>
  <c r="C16" i="67"/>
  <c r="A8" i="67"/>
  <c r="C18" i="66"/>
  <c r="C16" i="66"/>
  <c r="C17" i="66"/>
  <c r="C15" i="66"/>
  <c r="C47" i="66"/>
  <c r="C45" i="66"/>
  <c r="C25" i="66"/>
  <c r="C29" i="66"/>
  <c r="C42" i="66"/>
  <c r="C56" i="66"/>
  <c r="C51" i="66"/>
  <c r="C37" i="66"/>
  <c r="C41" i="66"/>
  <c r="C50" i="66"/>
  <c r="C48" i="66"/>
  <c r="C20" i="66"/>
  <c r="C57" i="66"/>
  <c r="C60" i="66"/>
  <c r="C40" i="66"/>
  <c r="C36" i="66"/>
  <c r="C27" i="66"/>
  <c r="C21" i="66"/>
  <c r="C35" i="66"/>
  <c r="C38" i="66"/>
  <c r="C44" i="66"/>
  <c r="C34" i="66"/>
  <c r="C22" i="66"/>
  <c r="C55" i="66"/>
  <c r="C32" i="66"/>
  <c r="C28" i="66"/>
  <c r="C58" i="66"/>
  <c r="C61" i="66"/>
  <c r="C39" i="66"/>
  <c r="C31" i="66"/>
  <c r="C26" i="66"/>
  <c r="C19" i="66"/>
  <c r="C54" i="66"/>
  <c r="C46" i="66"/>
  <c r="C49" i="66"/>
  <c r="C62" i="66"/>
  <c r="C52" i="66"/>
  <c r="C24" i="66"/>
  <c r="C64" i="66"/>
  <c r="C59" i="66"/>
  <c r="C33" i="66"/>
  <c r="C53" i="66"/>
  <c r="C43" i="66"/>
  <c r="C30" i="66"/>
  <c r="C63" i="66"/>
  <c r="C23" i="66"/>
  <c r="A8" i="66"/>
  <c r="C19" i="65"/>
  <c r="C16" i="65"/>
  <c r="C17" i="65"/>
  <c r="C15" i="65"/>
  <c r="C40" i="65"/>
  <c r="C45" i="65"/>
  <c r="C27" i="65"/>
  <c r="C29" i="65"/>
  <c r="C44" i="65"/>
  <c r="C57" i="65"/>
  <c r="C51" i="65"/>
  <c r="C35" i="65"/>
  <c r="C39" i="65"/>
  <c r="C52" i="65"/>
  <c r="C50" i="65"/>
  <c r="C22" i="65"/>
  <c r="C56" i="65"/>
  <c r="C60" i="65"/>
  <c r="C42" i="65"/>
  <c r="C36" i="65"/>
  <c r="C28" i="65"/>
  <c r="C23" i="65"/>
  <c r="C34" i="65"/>
  <c r="C38" i="65"/>
  <c r="C41" i="65"/>
  <c r="C37" i="65"/>
  <c r="C24" i="65"/>
  <c r="C55" i="65"/>
  <c r="C33" i="65"/>
  <c r="C20" i="65"/>
  <c r="C59" i="65"/>
  <c r="C62" i="65"/>
  <c r="C47" i="65"/>
  <c r="C31" i="65"/>
  <c r="C30" i="65"/>
  <c r="C21" i="65"/>
  <c r="C48" i="65"/>
  <c r="C46" i="65"/>
  <c r="C49" i="65"/>
  <c r="C64" i="65"/>
  <c r="C54" i="65"/>
  <c r="C26" i="65"/>
  <c r="C61" i="65"/>
  <c r="C58" i="65"/>
  <c r="C32" i="65"/>
  <c r="C53" i="65"/>
  <c r="C43" i="65"/>
  <c r="C18" i="65"/>
  <c r="C63" i="65"/>
  <c r="C25" i="65"/>
  <c r="A8" i="65"/>
  <c r="A8" i="57"/>
  <c r="C33" i="57" l="1"/>
  <c r="C26" i="57"/>
  <c r="C27" i="57"/>
  <c r="C15" i="57"/>
  <c r="C23" i="57"/>
  <c r="C31" i="57"/>
  <c r="C35" i="57"/>
  <c r="C41" i="57"/>
  <c r="C57" i="57"/>
  <c r="C54" i="57"/>
  <c r="C60" i="57"/>
  <c r="C50" i="57"/>
  <c r="C24" i="57"/>
  <c r="C22" i="57"/>
  <c r="C37" i="57"/>
  <c r="C34" i="57"/>
  <c r="C62" i="57"/>
  <c r="C45" i="57"/>
  <c r="C47" i="57"/>
  <c r="C40" i="57"/>
  <c r="C52" i="57"/>
  <c r="C21" i="57"/>
  <c r="C32" i="57"/>
  <c r="C55" i="57"/>
  <c r="C36" i="57"/>
  <c r="C43" i="57"/>
  <c r="C39" i="57"/>
  <c r="C51" i="57"/>
  <c r="C30" i="57"/>
  <c r="C48" i="57"/>
  <c r="C59" i="57"/>
  <c r="C56" i="57"/>
  <c r="C19" i="57"/>
  <c r="C18" i="57"/>
  <c r="C25" i="57"/>
  <c r="C28" i="57"/>
  <c r="C46" i="57"/>
  <c r="C49" i="57"/>
  <c r="C63" i="57"/>
  <c r="C64" i="57"/>
  <c r="C53" i="57"/>
  <c r="C44" i="57"/>
  <c r="C29" i="57"/>
  <c r="C61" i="57"/>
  <c r="C42" i="57"/>
  <c r="C20" i="57"/>
  <c r="C38" i="57"/>
  <c r="C17" i="57"/>
  <c r="C58" i="57"/>
  <c r="C16" i="57"/>
  <c r="C1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7" i="55"/>
  <c r="C36" i="55"/>
  <c r="C35" i="55"/>
  <c r="C34" i="55"/>
  <c r="C33" i="55"/>
  <c r="C32" i="55"/>
  <c r="C31" i="55"/>
  <c r="C30" i="55"/>
  <c r="C29" i="55"/>
  <c r="C28" i="55"/>
  <c r="C27" i="55"/>
  <c r="C26" i="55"/>
  <c r="C25" i="55"/>
  <c r="C24" i="55"/>
  <c r="C23" i="55"/>
  <c r="C22" i="55"/>
  <c r="C21" i="55"/>
  <c r="C20" i="55"/>
  <c r="C19" i="55"/>
  <c r="C18" i="55"/>
  <c r="C17" i="55"/>
  <c r="C16" i="55"/>
  <c r="C15" i="55"/>
  <c r="C62" i="52"/>
  <c r="C61" i="52"/>
  <c r="C60" i="52"/>
  <c r="C59" i="52"/>
  <c r="C58" i="52"/>
  <c r="C57" i="52"/>
  <c r="C56" i="52"/>
  <c r="C55" i="52"/>
  <c r="C54" i="52"/>
  <c r="C53" i="52"/>
  <c r="C52" i="52"/>
  <c r="C51" i="52"/>
  <c r="C50" i="52"/>
  <c r="C49" i="52"/>
  <c r="C48" i="52"/>
  <c r="C47" i="52"/>
  <c r="C46" i="52"/>
  <c r="C45" i="52"/>
  <c r="C44" i="52"/>
  <c r="C43" i="52"/>
  <c r="C42" i="52"/>
  <c r="C41" i="52"/>
  <c r="C40" i="52"/>
  <c r="C39" i="52"/>
  <c r="C38" i="52"/>
  <c r="C37" i="52"/>
  <c r="C36" i="52"/>
  <c r="C35" i="52"/>
  <c r="C34" i="52"/>
  <c r="C33" i="52"/>
  <c r="C32" i="52"/>
  <c r="C31" i="52"/>
  <c r="C30" i="52"/>
  <c r="C29" i="52"/>
  <c r="C28" i="52"/>
  <c r="C27" i="52"/>
  <c r="C26" i="52"/>
  <c r="C25" i="52"/>
  <c r="C24" i="52"/>
  <c r="C23" i="52"/>
  <c r="C22" i="52"/>
  <c r="C21" i="52"/>
  <c r="C20" i="52"/>
  <c r="C19" i="52"/>
  <c r="C18" i="52"/>
  <c r="C17" i="52"/>
  <c r="C16" i="52"/>
  <c r="C15" i="52"/>
  <c r="C14" i="52"/>
  <c r="C13" i="52"/>
  <c r="C12" i="48"/>
  <c r="C13" i="48"/>
  <c r="C14" i="48"/>
  <c r="C15" i="48"/>
  <c r="C16" i="48"/>
  <c r="C17" i="48"/>
  <c r="C18" i="48"/>
  <c r="C19" i="48"/>
  <c r="C20" i="48"/>
  <c r="C21" i="48"/>
  <c r="C22" i="48"/>
  <c r="C23" i="48"/>
  <c r="C24" i="48"/>
  <c r="C25" i="48"/>
  <c r="C26" i="48"/>
  <c r="C27" i="48"/>
  <c r="C28" i="48"/>
  <c r="C29" i="48"/>
  <c r="C30" i="48"/>
  <c r="C31" i="48"/>
  <c r="C32" i="48"/>
  <c r="C33" i="48"/>
  <c r="C34" i="48"/>
  <c r="C35" i="48"/>
  <c r="C36" i="48"/>
  <c r="C37" i="48"/>
  <c r="C38" i="48"/>
  <c r="C39" i="48"/>
  <c r="C40" i="48"/>
  <c r="C41" i="48"/>
  <c r="C42" i="48"/>
  <c r="C43" i="48"/>
  <c r="C44" i="48"/>
  <c r="C45" i="48"/>
  <c r="C46" i="48"/>
  <c r="C47" i="48"/>
  <c r="C48" i="48"/>
  <c r="C49" i="48"/>
  <c r="C50" i="48"/>
  <c r="C51" i="48"/>
  <c r="C52" i="48"/>
  <c r="C53" i="48"/>
  <c r="C54" i="48"/>
  <c r="C55" i="48"/>
  <c r="C56" i="48"/>
  <c r="C57" i="48"/>
  <c r="C58" i="48"/>
  <c r="C59" i="48"/>
  <c r="C60" i="48"/>
  <c r="C11" i="48"/>
  <c r="B39" i="67"/>
  <c r="B20" i="66"/>
  <c r="B53" i="67"/>
  <c r="F14" i="66"/>
  <c r="B50" i="67"/>
  <c r="B30" i="67"/>
  <c r="B38" i="66"/>
  <c r="B42" i="66"/>
  <c r="B18" i="66"/>
  <c r="B16" i="67"/>
  <c r="B19" i="66"/>
  <c r="M14" i="67"/>
  <c r="B55" i="66"/>
  <c r="B15" i="66"/>
  <c r="B23" i="66"/>
  <c r="B38" i="67"/>
  <c r="E14" i="67"/>
  <c r="B45" i="66"/>
  <c r="B35" i="66"/>
  <c r="B63" i="67"/>
  <c r="B55" i="65"/>
  <c r="B36" i="65"/>
  <c r="B40" i="65"/>
  <c r="B19" i="65"/>
  <c r="B43" i="65"/>
  <c r="B46" i="65"/>
  <c r="F14" i="65"/>
  <c r="B37" i="65"/>
  <c r="B30" i="66"/>
  <c r="G14" i="66"/>
  <c r="B41" i="66"/>
  <c r="B31" i="66"/>
  <c r="B51" i="65"/>
  <c r="B20" i="65"/>
  <c r="B32" i="65"/>
  <c r="H14" i="66"/>
  <c r="B48" i="66"/>
  <c r="B55" i="67"/>
  <c r="B44" i="67"/>
  <c r="B16" i="66"/>
  <c r="B24" i="66"/>
  <c r="B17" i="66"/>
  <c r="B33" i="66"/>
  <c r="B61" i="66"/>
  <c r="B57" i="66"/>
  <c r="B52" i="66"/>
  <c r="B15" i="67"/>
  <c r="G14" i="67"/>
  <c r="F14" i="67"/>
  <c r="B43" i="67"/>
  <c r="B50" i="66"/>
  <c r="B49" i="66"/>
  <c r="B26" i="67"/>
  <c r="B41" i="65"/>
  <c r="B34" i="65"/>
  <c r="E14" i="65"/>
  <c r="B61" i="65"/>
  <c r="B60" i="65"/>
  <c r="B22" i="65"/>
  <c r="B23" i="65"/>
  <c r="B56" i="65"/>
  <c r="B64" i="67"/>
  <c r="B22" i="67"/>
  <c r="B60" i="66"/>
  <c r="B40" i="66"/>
  <c r="B40" i="67"/>
  <c r="B28" i="66"/>
  <c r="B24" i="65"/>
  <c r="M14" i="65"/>
  <c r="B57" i="65"/>
  <c r="B29" i="67"/>
  <c r="D14" i="66"/>
  <c r="B54" i="67"/>
  <c r="B62" i="66"/>
  <c r="B44" i="66"/>
  <c r="B59" i="67"/>
  <c r="B56" i="66"/>
  <c r="B23" i="67"/>
  <c r="B51" i="66"/>
  <c r="K14" i="67"/>
  <c r="B56" i="67"/>
  <c r="E14" i="66"/>
  <c r="B47" i="66"/>
  <c r="B48" i="67"/>
  <c r="B21" i="66"/>
  <c r="B43" i="66"/>
  <c r="B25" i="66"/>
  <c r="B15" i="65"/>
  <c r="B54" i="65"/>
  <c r="G14" i="65"/>
  <c r="B16" i="65"/>
  <c r="B64" i="65"/>
  <c r="B39" i="65"/>
  <c r="B49" i="65"/>
  <c r="B33" i="65"/>
  <c r="B39" i="66"/>
  <c r="B51" i="67"/>
  <c r="B35" i="67"/>
  <c r="B19" i="67"/>
  <c r="B58" i="66"/>
  <c r="B50" i="65"/>
  <c r="B46" i="67"/>
  <c r="B20" i="67"/>
  <c r="B6" i="57"/>
  <c r="B63" i="66"/>
  <c r="B60" i="67"/>
  <c r="B34" i="66"/>
  <c r="B36" i="67"/>
  <c r="B22" i="66"/>
  <c r="B37" i="66"/>
  <c r="B45" i="67"/>
  <c r="B27" i="67"/>
  <c r="B27" i="66"/>
  <c r="B18" i="67"/>
  <c r="B46" i="66"/>
  <c r="B34" i="67"/>
  <c r="B6" i="66"/>
  <c r="B28" i="65"/>
  <c r="B58" i="65"/>
  <c r="B6" i="65"/>
  <c r="B31" i="65"/>
  <c r="B29" i="65"/>
  <c r="K14" i="65"/>
  <c r="B48" i="65"/>
  <c r="B32" i="67"/>
  <c r="B33" i="67"/>
  <c r="B28" i="67"/>
  <c r="B64" i="66"/>
  <c r="B62" i="67"/>
  <c r="B54" i="66"/>
  <c r="B47" i="67"/>
  <c r="B63" i="65"/>
  <c r="B30" i="65"/>
  <c r="B52" i="65"/>
  <c r="N14" i="65"/>
  <c r="B61" i="67"/>
  <c r="D14" i="67"/>
  <c r="B6" i="67"/>
  <c r="B52" i="67"/>
  <c r="B17" i="67"/>
  <c r="B25" i="67"/>
  <c r="B41" i="67"/>
  <c r="B57" i="67"/>
  <c r="B26" i="66"/>
  <c r="B36" i="66"/>
  <c r="B24" i="67"/>
  <c r="B37" i="67"/>
  <c r="B32" i="66"/>
  <c r="B21" i="67"/>
  <c r="B53" i="66"/>
  <c r="B42" i="67"/>
  <c r="B7" i="67"/>
  <c r="B47" i="65"/>
  <c r="B59" i="65"/>
  <c r="D14" i="65"/>
  <c r="B45" i="65"/>
  <c r="B21" i="65"/>
  <c r="B62" i="65"/>
  <c r="B44" i="65"/>
  <c r="B29" i="66"/>
  <c r="B58" i="67"/>
  <c r="N14" i="67"/>
  <c r="B59" i="66"/>
  <c r="B31" i="67"/>
  <c r="B49" i="67"/>
  <c r="B7" i="66"/>
  <c r="B7" i="57"/>
  <c r="B26" i="65"/>
  <c r="B18" i="65"/>
  <c r="B53" i="65"/>
  <c r="K14" i="66"/>
  <c r="H14" i="67"/>
  <c r="B8" i="68"/>
  <c r="Q15" i="68"/>
  <c r="D34" i="68"/>
  <c r="G18" i="68"/>
  <c r="N25" i="68"/>
  <c r="Q28" i="68"/>
  <c r="B42" i="65"/>
  <c r="Q21" i="68"/>
  <c r="F40" i="68"/>
  <c r="M33" i="68"/>
  <c r="M17" i="68"/>
  <c r="E48" i="68"/>
  <c r="K36" i="68"/>
  <c r="H59" i="68"/>
  <c r="B38" i="65"/>
  <c r="H22" i="68"/>
  <c r="N23" i="68"/>
  <c r="F19" i="68"/>
  <c r="E22" i="68"/>
  <c r="D31" i="68"/>
  <c r="D54" i="68"/>
  <c r="E56" i="68"/>
  <c r="H14" i="65"/>
  <c r="H45" i="68"/>
  <c r="S22" i="68"/>
  <c r="H51" i="68"/>
  <c r="H34" i="68"/>
  <c r="K35" i="68"/>
  <c r="B27" i="65"/>
  <c r="E18" i="68"/>
  <c r="D24" i="68"/>
  <c r="S52" i="68"/>
  <c r="F47" i="68"/>
  <c r="D38" i="68"/>
  <c r="G26" i="68"/>
  <c r="B35" i="65"/>
  <c r="E57" i="68"/>
  <c r="S23" i="68"/>
  <c r="Q14" i="68"/>
  <c r="D23" i="68"/>
  <c r="K27" i="68"/>
  <c r="E49" i="68"/>
  <c r="S19" i="68"/>
  <c r="D16" i="68"/>
  <c r="M32" i="68"/>
  <c r="G29" i="68"/>
  <c r="Q50" i="68"/>
  <c r="N41" i="68"/>
  <c r="S18" i="68"/>
  <c r="B25" i="65"/>
  <c r="N29" i="68"/>
  <c r="E24" i="68"/>
  <c r="N60" i="68"/>
  <c r="E59" i="68"/>
  <c r="K37" i="68"/>
  <c r="B7" i="65"/>
  <c r="H38" i="68"/>
  <c r="K30" i="68"/>
  <c r="S62" i="68"/>
  <c r="B17" i="65"/>
  <c r="B6" i="55"/>
  <c r="B15" i="57"/>
  <c r="B47" i="57"/>
  <c r="B39" i="57"/>
  <c r="B51" i="57"/>
  <c r="B40" i="57"/>
  <c r="B46" i="57"/>
  <c r="B24" i="57"/>
  <c r="B64" i="57"/>
  <c r="B33" i="57"/>
  <c r="B23" i="57"/>
  <c r="B35" i="57"/>
  <c r="B20" i="57"/>
  <c r="B59" i="57"/>
  <c r="B52" i="57"/>
  <c r="B25" i="57"/>
  <c r="B60" i="57"/>
  <c r="B11" i="48"/>
  <c r="B62" i="57"/>
  <c r="B31" i="57"/>
  <c r="B32" i="57"/>
  <c r="B54" i="57"/>
  <c r="B27" i="57"/>
  <c r="B34" i="57"/>
  <c r="B19" i="57"/>
  <c r="B21" i="57"/>
  <c r="B38" i="57"/>
  <c r="B28" i="57"/>
  <c r="B43" i="57"/>
  <c r="B30" i="57"/>
  <c r="B44" i="57"/>
  <c r="B42" i="57"/>
  <c r="B7" i="52"/>
  <c r="B56" i="57"/>
  <c r="B58" i="57"/>
  <c r="B49" i="57"/>
  <c r="B6" i="52"/>
  <c r="B57" i="57"/>
  <c r="B16" i="57"/>
  <c r="B17" i="57"/>
  <c r="B7" i="55"/>
  <c r="B63" i="57"/>
  <c r="B41" i="57"/>
  <c r="B36" i="57"/>
  <c r="B29" i="57"/>
  <c r="B22" i="57"/>
  <c r="B37" i="57"/>
  <c r="B45" i="57"/>
  <c r="B26" i="57"/>
  <c r="B50" i="57"/>
  <c r="B55" i="57"/>
  <c r="B53" i="57"/>
  <c r="B61" i="57"/>
  <c r="B48" i="57"/>
  <c r="B18" i="57"/>
  <c r="H63" i="68"/>
  <c r="E26" i="68"/>
  <c r="G38" i="68"/>
  <c r="N46" i="68"/>
  <c r="Q51" i="68"/>
  <c r="G56" i="68"/>
  <c r="E32" i="68"/>
  <c r="H28" i="68"/>
  <c r="S50" i="68"/>
  <c r="G47" i="68"/>
  <c r="F48" i="68"/>
  <c r="M27" i="68"/>
  <c r="K19" i="68"/>
  <c r="N16" i="68"/>
  <c r="E46" i="68"/>
  <c r="K38" i="68"/>
  <c r="E20" i="68"/>
  <c r="H53" i="68"/>
  <c r="M57" i="68"/>
  <c r="K49" i="68"/>
  <c r="Q39" i="68"/>
  <c r="F61" i="68"/>
  <c r="D63" i="68"/>
  <c r="Q57" i="68"/>
  <c r="K62" i="68"/>
  <c r="N63" i="68"/>
  <c r="N39" i="68"/>
  <c r="S41" i="68"/>
  <c r="M26" i="68"/>
  <c r="H56" i="68"/>
  <c r="F42" i="68"/>
  <c r="D50" i="68"/>
  <c r="N33" i="68"/>
  <c r="D58" i="68"/>
  <c r="E52" i="68"/>
  <c r="N45" i="68"/>
  <c r="H25" i="68"/>
  <c r="K34" i="68"/>
  <c r="M47" i="68"/>
  <c r="M35" i="68"/>
  <c r="K15" i="68"/>
  <c r="N28" i="68"/>
  <c r="S58" i="68"/>
  <c r="K24" i="68"/>
  <c r="H31" i="68"/>
  <c r="F26" i="68"/>
  <c r="D40" i="68"/>
  <c r="H39" i="68"/>
  <c r="N55" i="68"/>
  <c r="M14" i="68"/>
  <c r="E37" i="68"/>
  <c r="Q22" i="68"/>
  <c r="F59" i="68"/>
  <c r="G48" i="68"/>
  <c r="K18" i="68"/>
  <c r="N27" i="68"/>
  <c r="S60" i="68"/>
  <c r="M19" i="68"/>
  <c r="Q16" i="68"/>
  <c r="D55" i="68"/>
  <c r="F46" i="68"/>
  <c r="S45" i="68"/>
  <c r="E28" i="68"/>
  <c r="G58" i="68"/>
  <c r="F24" i="68"/>
  <c r="H26" i="68"/>
  <c r="K26" i="68"/>
  <c r="Q18" i="68"/>
  <c r="G55" i="68"/>
  <c r="H19" i="68"/>
  <c r="Q32" i="68"/>
  <c r="S33" i="68"/>
  <c r="Q63" i="68"/>
  <c r="H60" i="68"/>
  <c r="N56" i="68"/>
  <c r="D21" i="68"/>
  <c r="F30" i="68"/>
  <c r="H49" i="68"/>
  <c r="M29" i="68"/>
  <c r="S46" i="68"/>
  <c r="D56" i="68"/>
  <c r="N58" i="68"/>
  <c r="M50" i="68"/>
  <c r="D46" i="68"/>
  <c r="E58" i="68"/>
  <c r="Q33" i="68"/>
  <c r="S39" i="68"/>
  <c r="S35" i="68"/>
  <c r="E30" i="68"/>
  <c r="G49" i="68"/>
  <c r="K29" i="68"/>
  <c r="F41" i="68"/>
  <c r="G22" i="68"/>
  <c r="H30" i="68"/>
  <c r="N15" i="68"/>
  <c r="G63" i="68"/>
  <c r="K55" i="68"/>
  <c r="F37" i="68"/>
  <c r="Q47" i="68"/>
  <c r="E42" i="68"/>
  <c r="Q58" i="68"/>
  <c r="Q53" i="68"/>
  <c r="E31" i="68"/>
  <c r="K51" i="68"/>
  <c r="H18" i="68"/>
  <c r="Q60" i="68"/>
  <c r="S40" i="68"/>
  <c r="D42" i="68"/>
  <c r="H14" i="68"/>
  <c r="H21" i="68"/>
  <c r="N42" i="68"/>
  <c r="D51" i="68"/>
  <c r="G52" i="68"/>
  <c r="D22" i="68"/>
  <c r="G33" i="68"/>
  <c r="K47" i="68"/>
  <c r="M61" i="68"/>
  <c r="M42" i="68"/>
  <c r="H52" i="68"/>
  <c r="E61" i="68"/>
  <c r="F32" i="68"/>
  <c r="D62" i="68"/>
  <c r="Q31" i="68"/>
  <c r="M37" i="68"/>
  <c r="E25" i="68"/>
  <c r="H62" i="68"/>
  <c r="S24" i="68"/>
  <c r="S63" i="68"/>
  <c r="F43" i="68"/>
  <c r="S27" i="68"/>
  <c r="Q43" i="68"/>
  <c r="M24" i="68"/>
  <c r="F63" i="68"/>
  <c r="E33" i="68"/>
  <c r="G15" i="68"/>
  <c r="N35" i="68"/>
  <c r="D33" i="68"/>
  <c r="M46" i="68"/>
  <c r="E54" i="68"/>
  <c r="M23" i="68"/>
  <c r="F54" i="68"/>
  <c r="M41" i="68"/>
  <c r="D37" i="68"/>
  <c r="H47" i="68"/>
  <c r="M51" i="68"/>
  <c r="N19" i="68"/>
  <c r="S16" i="68"/>
  <c r="E55" i="68"/>
  <c r="G46" i="68"/>
  <c r="D14" i="68"/>
  <c r="F28" i="68"/>
  <c r="H58" i="68"/>
  <c r="G23" i="68"/>
  <c r="G43" i="68"/>
  <c r="K22" i="68"/>
  <c r="N61" i="68"/>
  <c r="K39" i="68"/>
  <c r="Q17" i="68"/>
  <c r="D57" i="68"/>
  <c r="H55" i="68"/>
  <c r="S53" i="68"/>
  <c r="D44" i="68"/>
  <c r="F51" i="68"/>
  <c r="E17" i="68"/>
  <c r="Q54" i="68"/>
  <c r="E21" i="68"/>
  <c r="K40" i="68"/>
  <c r="H57" i="68"/>
  <c r="M54" i="68"/>
  <c r="Q20" i="68"/>
  <c r="D53" i="68"/>
  <c r="N52" i="68"/>
  <c r="S21" i="68"/>
  <c r="E15" i="68"/>
  <c r="Q45" i="68"/>
  <c r="G21" i="68"/>
  <c r="G53" i="68"/>
  <c r="M49" i="68"/>
  <c r="K42" i="68"/>
  <c r="G57" i="68"/>
  <c r="K54" i="68"/>
  <c r="N20" i="68"/>
  <c r="S59" i="68"/>
  <c r="G39" i="68"/>
  <c r="D47" i="68"/>
  <c r="G45" i="68"/>
  <c r="Q55" i="68"/>
  <c r="F53" i="68"/>
  <c r="M20" i="68"/>
  <c r="N57" i="68"/>
  <c r="Q36" i="68"/>
  <c r="N34" i="68"/>
  <c r="K23" i="68"/>
  <c r="H15" i="68"/>
  <c r="Q27" i="68"/>
  <c r="G28" i="68"/>
  <c r="H43" i="68"/>
  <c r="K21" i="68"/>
  <c r="E34" i="68"/>
  <c r="F33" i="68"/>
  <c r="M16" i="68"/>
  <c r="H16" i="68"/>
  <c r="Q37" i="68"/>
  <c r="H32" i="68"/>
  <c r="G59" i="68"/>
  <c r="K50" i="68"/>
  <c r="Q56" i="68"/>
  <c r="G16" i="68"/>
  <c r="N37" i="68"/>
  <c r="S31" i="68"/>
  <c r="H29" i="68"/>
  <c r="D30" i="68"/>
  <c r="E19" i="68"/>
  <c r="D18" i="68"/>
  <c r="N40" i="68"/>
  <c r="F23" i="68"/>
  <c r="F36" i="68"/>
  <c r="K28" i="68"/>
  <c r="N44" i="68"/>
  <c r="S36" i="68"/>
  <c r="S17" i="68"/>
  <c r="E29" i="68"/>
  <c r="E40" i="68"/>
  <c r="F15" i="68"/>
  <c r="N14" i="68"/>
  <c r="M52" i="68"/>
  <c r="F38" i="68"/>
  <c r="G37" i="68"/>
  <c r="K14" i="68"/>
  <c r="H44" i="68"/>
  <c r="F55" i="68"/>
  <c r="H23" i="68"/>
  <c r="K43" i="68"/>
  <c r="N22" i="68"/>
  <c r="S61" i="68"/>
  <c r="M21" i="68"/>
  <c r="Q30" i="68"/>
  <c r="D41" i="68"/>
  <c r="F34" i="68"/>
  <c r="S57" i="68"/>
  <c r="E44" i="68"/>
  <c r="G17" i="68"/>
  <c r="K53" i="68"/>
  <c r="F56" i="68"/>
  <c r="M44" i="68"/>
  <c r="Q46" i="68"/>
  <c r="G14" i="68"/>
  <c r="M36" i="68"/>
  <c r="F17" i="68"/>
  <c r="D52" i="68"/>
  <c r="K61" i="68"/>
  <c r="D17" i="68"/>
  <c r="K45" i="68"/>
  <c r="E53" i="68"/>
  <c r="F50" i="68"/>
  <c r="H42" i="68"/>
  <c r="M56" i="68"/>
  <c r="Q26" i="68"/>
  <c r="M31" i="68"/>
  <c r="N43" i="68"/>
  <c r="N51" i="68"/>
  <c r="Q42" i="68"/>
  <c r="E43" i="68"/>
  <c r="F21" i="68"/>
  <c r="M40" i="68"/>
  <c r="S20" i="68"/>
  <c r="E50" i="68"/>
  <c r="G42" i="68"/>
  <c r="K56" i="68"/>
  <c r="N26" i="68"/>
  <c r="Q24" i="68"/>
  <c r="M38" i="68"/>
  <c r="D36" i="68"/>
  <c r="F18" i="68"/>
  <c r="D45" i="68"/>
  <c r="F57" i="68"/>
  <c r="F22" i="68"/>
  <c r="N17" i="68"/>
  <c r="M55" i="68"/>
  <c r="N31" i="68"/>
  <c r="H24" i="68"/>
  <c r="D32" i="68"/>
  <c r="D26" i="68"/>
  <c r="K58" i="68"/>
  <c r="M22" i="68"/>
  <c r="N30" i="68"/>
  <c r="S34" i="68"/>
  <c r="G35" i="68"/>
  <c r="M60" i="68"/>
  <c r="S15" i="68"/>
  <c r="F62" i="68"/>
  <c r="K48" i="68"/>
  <c r="G32" i="68"/>
  <c r="Q35" i="68"/>
  <c r="D61" i="68"/>
  <c r="Q41" i="68"/>
  <c r="M39" i="68"/>
  <c r="K52" i="68"/>
  <c r="S37" i="68"/>
  <c r="F25" i="68"/>
  <c r="S56" i="68"/>
  <c r="Q40" i="68"/>
  <c r="D20" i="68"/>
  <c r="G31" i="68"/>
  <c r="F29" i="68"/>
  <c r="S43" i="68"/>
  <c r="G20" i="68"/>
  <c r="K59" i="68"/>
  <c r="Q44" i="68"/>
  <c r="M34" i="68"/>
  <c r="N59" i="68"/>
  <c r="E45" i="68"/>
  <c r="H48" i="68"/>
  <c r="M28" i="68"/>
  <c r="H35" i="68"/>
  <c r="F31" i="68"/>
  <c r="M58" i="68"/>
  <c r="N21" i="68"/>
  <c r="S30" i="68"/>
  <c r="E41" i="68"/>
  <c r="G34" i="68"/>
  <c r="D35" i="68"/>
  <c r="F44" i="68"/>
  <c r="H17" i="68"/>
  <c r="M53" i="68"/>
  <c r="G36" i="68"/>
  <c r="K25" i="68"/>
  <c r="N62" i="68"/>
  <c r="S32" i="68"/>
  <c r="H41" i="68"/>
  <c r="K20" i="68"/>
  <c r="Q52" i="68"/>
  <c r="K44" i="68"/>
  <c r="Q19" i="68"/>
  <c r="H27" i="68"/>
  <c r="E36" i="68"/>
  <c r="N32" i="68"/>
  <c r="F27" i="68"/>
  <c r="N54" i="68"/>
  <c r="K32" i="68"/>
  <c r="M63" i="68"/>
  <c r="Q38" i="68"/>
  <c r="D27" i="68"/>
  <c r="F60" i="68"/>
  <c r="D49" i="68"/>
  <c r="S25" i="68"/>
  <c r="F35" i="68"/>
  <c r="D28" i="68"/>
  <c r="G25" i="68"/>
  <c r="H50" i="68"/>
  <c r="Q29" i="68"/>
  <c r="E27" i="68"/>
  <c r="K63" i="68"/>
  <c r="N38" i="68"/>
  <c r="S55" i="68"/>
  <c r="E60" i="68"/>
  <c r="G41" i="68"/>
  <c r="K57" i="68"/>
  <c r="D60" i="68"/>
  <c r="G62" i="68"/>
  <c r="S54" i="68"/>
  <c r="N36" i="68"/>
  <c r="Q59" i="68"/>
  <c r="H54" i="68"/>
  <c r="G30" i="68"/>
  <c r="S29" i="68"/>
  <c r="D48" i="68"/>
  <c r="G54" i="68"/>
  <c r="K41" i="68"/>
  <c r="F20" i="68"/>
  <c r="N48" i="68"/>
  <c r="F14" i="68"/>
  <c r="E14" i="68"/>
  <c r="G24" i="68"/>
  <c r="Q61" i="68"/>
  <c r="S49" i="68"/>
  <c r="S47" i="68"/>
  <c r="K46" i="68"/>
  <c r="G27" i="68"/>
  <c r="G50" i="68"/>
  <c r="D25" i="68"/>
  <c r="H37" i="68"/>
  <c r="M30" i="68"/>
  <c r="K60" i="68"/>
  <c r="E62" i="68"/>
  <c r="F49" i="68"/>
  <c r="M15" i="68"/>
  <c r="H33" i="68"/>
  <c r="F45" i="68"/>
  <c r="G60" i="68"/>
  <c r="F52" i="68"/>
  <c r="D43" i="68"/>
  <c r="N49" i="68"/>
  <c r="M62" i="68"/>
  <c r="M43" i="68"/>
  <c r="E39" i="68"/>
  <c r="H20" i="68"/>
  <c r="K31" i="68"/>
  <c r="N47" i="68"/>
  <c r="S51" i="68"/>
  <c r="Q34" i="68"/>
  <c r="D29" i="68"/>
  <c r="Q48" i="68"/>
  <c r="S28" i="68"/>
  <c r="H46" i="68"/>
  <c r="S48" i="68"/>
  <c r="M48" i="68"/>
  <c r="M18" i="68"/>
  <c r="D15" i="68"/>
  <c r="E35" i="68"/>
  <c r="G44" i="68"/>
  <c r="K17" i="68"/>
  <c r="N53" i="68"/>
  <c r="H36" i="68"/>
  <c r="M25" i="68"/>
  <c r="Q62" i="68"/>
  <c r="D59" i="68"/>
  <c r="N50" i="68"/>
  <c r="S42" i="68"/>
  <c r="E47" i="68"/>
  <c r="G51" i="68"/>
  <c r="S44" i="68"/>
  <c r="F39" i="68"/>
  <c r="E63" i="68"/>
  <c r="N18" i="68"/>
  <c r="Q25" i="68"/>
  <c r="F58" i="68"/>
  <c r="G19" i="68"/>
  <c r="E51" i="68"/>
  <c r="H61" i="68"/>
  <c r="S38" i="68"/>
  <c r="S26" i="68"/>
  <c r="D19" i="68"/>
  <c r="F16" i="68"/>
  <c r="H40" i="68"/>
  <c r="Q23" i="68"/>
  <c r="M59" i="68"/>
  <c r="E38" i="68"/>
  <c r="D39" i="68"/>
  <c r="Q49" i="68"/>
  <c r="K16" i="68"/>
  <c r="M45" i="68"/>
  <c r="E23" i="68"/>
  <c r="G61" i="68"/>
  <c r="S14" i="68"/>
  <c r="E16" i="68"/>
  <c r="G40" i="68"/>
  <c r="N24" i="68"/>
  <c r="K33" i="68"/>
  <c r="O24" i="68" l="1"/>
  <c r="I16" i="68"/>
  <c r="J16" i="68" s="1"/>
  <c r="L16" i="68" s="1"/>
  <c r="I23" i="68"/>
  <c r="J23" i="68" s="1"/>
  <c r="L23" i="68" s="1"/>
  <c r="I38" i="68"/>
  <c r="J38" i="68" s="1"/>
  <c r="L38" i="68" s="1"/>
  <c r="I51" i="68"/>
  <c r="J51" i="68" s="1"/>
  <c r="L51" i="68" s="1"/>
  <c r="O18" i="68"/>
  <c r="I63" i="68"/>
  <c r="J63" i="68" s="1"/>
  <c r="L63" i="68" s="1"/>
  <c r="I47" i="68"/>
  <c r="J47" i="68" s="1"/>
  <c r="L47" i="68" s="1"/>
  <c r="O50" i="68"/>
  <c r="O53" i="68"/>
  <c r="I35" i="68"/>
  <c r="J35" i="68" s="1"/>
  <c r="L35" i="68" s="1"/>
  <c r="O47" i="68"/>
  <c r="I39" i="68"/>
  <c r="J39" i="68" s="1"/>
  <c r="L39" i="68" s="1"/>
  <c r="O49" i="68"/>
  <c r="I62" i="68"/>
  <c r="J62" i="68" s="1"/>
  <c r="L62" i="68" s="1"/>
  <c r="I14" i="68"/>
  <c r="J14" i="68" s="1"/>
  <c r="L14" i="68" s="1"/>
  <c r="O48" i="68"/>
  <c r="O36" i="68"/>
  <c r="I60" i="68"/>
  <c r="J60" i="68" s="1"/>
  <c r="L60" i="68" s="1"/>
  <c r="O38" i="68"/>
  <c r="I27" i="68"/>
  <c r="J27" i="68" s="1"/>
  <c r="L27" i="68" s="1"/>
  <c r="O54" i="68"/>
  <c r="O32" i="68"/>
  <c r="I36" i="68"/>
  <c r="J36" i="68" s="1"/>
  <c r="L36" i="68" s="1"/>
  <c r="P36" i="68" s="1"/>
  <c r="R36" i="68" s="1"/>
  <c r="T36" i="68" s="1"/>
  <c r="O62" i="68"/>
  <c r="I41" i="68"/>
  <c r="J41" i="68" s="1"/>
  <c r="L41" i="68" s="1"/>
  <c r="O21" i="68"/>
  <c r="I45" i="68"/>
  <c r="J45" i="68" s="1"/>
  <c r="L45" i="68" s="1"/>
  <c r="O59" i="68"/>
  <c r="O30" i="68"/>
  <c r="O31" i="68"/>
  <c r="O17" i="68"/>
  <c r="O26" i="68"/>
  <c r="I50" i="68"/>
  <c r="J50" i="68" s="1"/>
  <c r="L50" i="68" s="1"/>
  <c r="P50" i="68" s="1"/>
  <c r="R50" i="68" s="1"/>
  <c r="T50" i="68" s="1"/>
  <c r="I43" i="68"/>
  <c r="J43" i="68" s="1"/>
  <c r="L43" i="68" s="1"/>
  <c r="O51" i="68"/>
  <c r="O43" i="68"/>
  <c r="I53" i="68"/>
  <c r="J53" i="68" s="1"/>
  <c r="L53" i="68" s="1"/>
  <c r="I44" i="68"/>
  <c r="J44" i="68" s="1"/>
  <c r="L44" i="68" s="1"/>
  <c r="O22" i="68"/>
  <c r="O14" i="68"/>
  <c r="I40" i="68"/>
  <c r="J40" i="68" s="1"/>
  <c r="L40" i="68" s="1"/>
  <c r="I29" i="68"/>
  <c r="J29" i="68" s="1"/>
  <c r="L29" i="68" s="1"/>
  <c r="O44" i="68"/>
  <c r="O40" i="68"/>
  <c r="I19" i="68"/>
  <c r="J19" i="68" s="1"/>
  <c r="L19" i="68" s="1"/>
  <c r="O37" i="68"/>
  <c r="I34" i="68"/>
  <c r="J34" i="68" s="1"/>
  <c r="L34" i="68" s="1"/>
  <c r="O34" i="68"/>
  <c r="O57" i="68"/>
  <c r="O20" i="68"/>
  <c r="I15" i="68"/>
  <c r="J15" i="68" s="1"/>
  <c r="L15" i="68" s="1"/>
  <c r="O52" i="68"/>
  <c r="I21" i="68"/>
  <c r="J21" i="68" s="1"/>
  <c r="L21" i="68" s="1"/>
  <c r="I17" i="68"/>
  <c r="J17" i="68" s="1"/>
  <c r="L17" i="68" s="1"/>
  <c r="O61" i="68"/>
  <c r="I55" i="68"/>
  <c r="J55" i="68" s="1"/>
  <c r="L55" i="68" s="1"/>
  <c r="O19" i="68"/>
  <c r="I54" i="68"/>
  <c r="J54" i="68" s="1"/>
  <c r="L54" i="68" s="1"/>
  <c r="P54" i="68" s="1"/>
  <c r="R54" i="68" s="1"/>
  <c r="T54" i="68" s="1"/>
  <c r="O35" i="68"/>
  <c r="I33" i="68"/>
  <c r="J33" i="68" s="1"/>
  <c r="L33" i="68" s="1"/>
  <c r="I25" i="68"/>
  <c r="J25" i="68" s="1"/>
  <c r="L25" i="68" s="1"/>
  <c r="I61" i="68"/>
  <c r="J61" i="68" s="1"/>
  <c r="L61" i="68" s="1"/>
  <c r="O42" i="68"/>
  <c r="I31" i="68"/>
  <c r="J31" i="68" s="1"/>
  <c r="L31" i="68" s="1"/>
  <c r="P31" i="68" s="1"/>
  <c r="R31" i="68" s="1"/>
  <c r="T31" i="68" s="1"/>
  <c r="I42" i="68"/>
  <c r="J42" i="68" s="1"/>
  <c r="L42" i="68" s="1"/>
  <c r="O15" i="68"/>
  <c r="I30" i="68"/>
  <c r="J30" i="68" s="1"/>
  <c r="L30" i="68" s="1"/>
  <c r="P30" i="68" s="1"/>
  <c r="R30" i="68" s="1"/>
  <c r="T30" i="68" s="1"/>
  <c r="I58" i="68"/>
  <c r="J58" i="68" s="1"/>
  <c r="L58" i="68" s="1"/>
  <c r="O58" i="68"/>
  <c r="O56" i="68"/>
  <c r="I28" i="68"/>
  <c r="J28" i="68" s="1"/>
  <c r="L28" i="68" s="1"/>
  <c r="O27" i="68"/>
  <c r="I37" i="68"/>
  <c r="J37" i="68" s="1"/>
  <c r="L37" i="68" s="1"/>
  <c r="P37" i="68" s="1"/>
  <c r="R37" i="68" s="1"/>
  <c r="T37" i="68" s="1"/>
  <c r="O55" i="68"/>
  <c r="O28" i="68"/>
  <c r="O45" i="68"/>
  <c r="I52" i="68"/>
  <c r="J52" i="68" s="1"/>
  <c r="L52" i="68" s="1"/>
  <c r="O33" i="68"/>
  <c r="O39" i="68"/>
  <c r="O63" i="68"/>
  <c r="I20" i="68"/>
  <c r="J20" i="68" s="1"/>
  <c r="L20" i="68" s="1"/>
  <c r="P20" i="68" s="1"/>
  <c r="R20" i="68" s="1"/>
  <c r="T20" i="68" s="1"/>
  <c r="I46" i="68"/>
  <c r="J46" i="68" s="1"/>
  <c r="L46" i="68" s="1"/>
  <c r="O16" i="68"/>
  <c r="I32" i="68"/>
  <c r="J32" i="68" s="1"/>
  <c r="L32" i="68" s="1"/>
  <c r="P32" i="68" s="1"/>
  <c r="R32" i="68" s="1"/>
  <c r="T32" i="68" s="1"/>
  <c r="O46" i="68"/>
  <c r="I26" i="68"/>
  <c r="J26" i="68" s="1"/>
  <c r="L26" i="68" s="1"/>
  <c r="P26" i="68" s="1"/>
  <c r="R26" i="68" s="1"/>
  <c r="T26" i="68" s="1"/>
  <c r="H12" i="65"/>
  <c r="I59" i="68"/>
  <c r="J59" i="68" s="1"/>
  <c r="L59" i="68" s="1"/>
  <c r="P59" i="68" s="1"/>
  <c r="R59" i="68" s="1"/>
  <c r="T59" i="68" s="1"/>
  <c r="O60" i="68"/>
  <c r="I24" i="68"/>
  <c r="J24" i="68" s="1"/>
  <c r="L24" i="68" s="1"/>
  <c r="P24" i="68" s="1"/>
  <c r="R24" i="68" s="1"/>
  <c r="T24" i="68" s="1"/>
  <c r="O29" i="68"/>
  <c r="O41" i="68"/>
  <c r="I49" i="68"/>
  <c r="J49" i="68" s="1"/>
  <c r="L49" i="68" s="1"/>
  <c r="P49" i="68" s="1"/>
  <c r="R49" i="68" s="1"/>
  <c r="T49" i="68" s="1"/>
  <c r="I57" i="68"/>
  <c r="J57" i="68" s="1"/>
  <c r="L57" i="68" s="1"/>
  <c r="P57" i="68" s="1"/>
  <c r="R57" i="68" s="1"/>
  <c r="T57" i="68" s="1"/>
  <c r="I18" i="68"/>
  <c r="J18" i="68" s="1"/>
  <c r="L18" i="68" s="1"/>
  <c r="P18" i="68" s="1"/>
  <c r="R18" i="68" s="1"/>
  <c r="T18" i="68" s="1"/>
  <c r="I56" i="68"/>
  <c r="J56" i="68" s="1"/>
  <c r="L56" i="68" s="1"/>
  <c r="P56" i="68" s="1"/>
  <c r="R56" i="68" s="1"/>
  <c r="T56" i="68" s="1"/>
  <c r="I22" i="68"/>
  <c r="J22" i="68" s="1"/>
  <c r="L22" i="68" s="1"/>
  <c r="O23" i="68"/>
  <c r="I48" i="68"/>
  <c r="J48" i="68" s="1"/>
  <c r="L48" i="68" s="1"/>
  <c r="P48" i="68" s="1"/>
  <c r="R48" i="68" s="1"/>
  <c r="T48" i="68" s="1"/>
  <c r="O25" i="68"/>
  <c r="H12" i="66"/>
  <c r="H12" i="67"/>
  <c r="B9" i="67"/>
  <c r="B9" i="65"/>
  <c r="B9" i="66"/>
  <c r="B9" i="57"/>
  <c r="D10" i="57" s="1"/>
  <c r="D11" i="68"/>
  <c r="E11" i="68"/>
  <c r="I11" i="68"/>
  <c r="H10" i="52"/>
  <c r="H11" i="55"/>
  <c r="B8" i="65"/>
  <c r="B8" i="67"/>
  <c r="K15" i="67" s="1"/>
  <c r="B8" i="66"/>
  <c r="B8" i="55"/>
  <c r="B8" i="57"/>
  <c r="D26" i="57"/>
  <c r="D20" i="57"/>
  <c r="D33" i="57"/>
  <c r="D47" i="57"/>
  <c r="D39" i="57"/>
  <c r="D18" i="57"/>
  <c r="D63" i="57"/>
  <c r="D38" i="57"/>
  <c r="D19" i="57"/>
  <c r="D24" i="57"/>
  <c r="H52" i="65"/>
  <c r="F40" i="65"/>
  <c r="H29" i="65"/>
  <c r="G31" i="65"/>
  <c r="F17" i="65"/>
  <c r="G49" i="65"/>
  <c r="M59" i="65"/>
  <c r="D36" i="65"/>
  <c r="K49" i="65"/>
  <c r="K59" i="65"/>
  <c r="F26" i="65"/>
  <c r="D26" i="65"/>
  <c r="K52" i="65"/>
  <c r="N35" i="65"/>
  <c r="N28" i="65"/>
  <c r="F44" i="65"/>
  <c r="E24" i="65"/>
  <c r="F49" i="65"/>
  <c r="K45" i="65"/>
  <c r="E23" i="65"/>
  <c r="H47" i="65"/>
  <c r="M22" i="65"/>
  <c r="G30" i="65"/>
  <c r="K30" i="65"/>
  <c r="G61" i="65"/>
  <c r="D57" i="65"/>
  <c r="N24" i="65"/>
  <c r="N26" i="65"/>
  <c r="G39" i="65"/>
  <c r="M19" i="65"/>
  <c r="F45" i="65"/>
  <c r="G24" i="65"/>
  <c r="K56" i="65"/>
  <c r="G41" i="65"/>
  <c r="F28" i="65"/>
  <c r="E58" i="65"/>
  <c r="K47" i="65"/>
  <c r="H64" i="65"/>
  <c r="E43" i="65"/>
  <c r="D30" i="65"/>
  <c r="G62" i="65"/>
  <c r="N41" i="65"/>
  <c r="K20" i="65"/>
  <c r="M46" i="65"/>
  <c r="G64" i="65"/>
  <c r="D43" i="65"/>
  <c r="H15" i="65"/>
  <c r="D58" i="65"/>
  <c r="H42" i="65"/>
  <c r="F55" i="65"/>
  <c r="G56" i="65"/>
  <c r="E33" i="65"/>
  <c r="E34" i="65"/>
  <c r="D33" i="65"/>
  <c r="N16" i="65"/>
  <c r="F46" i="65"/>
  <c r="M61" i="65"/>
  <c r="K62" i="65"/>
  <c r="N40" i="65"/>
  <c r="N54" i="65"/>
  <c r="D24" i="65"/>
  <c r="E16" i="65"/>
  <c r="H39" i="65"/>
  <c r="M38" i="65"/>
  <c r="E31" i="65"/>
  <c r="N15" i="65"/>
  <c r="N30" i="65"/>
  <c r="K53" i="65"/>
  <c r="N23" i="65"/>
  <c r="D64" i="65"/>
  <c r="D31" i="65"/>
  <c r="F57" i="65"/>
  <c r="K31" i="65"/>
  <c r="H17" i="65"/>
  <c r="N31" i="65"/>
  <c r="H49" i="65"/>
  <c r="M64" i="65"/>
  <c r="G40" i="65"/>
  <c r="E55" i="65"/>
  <c r="D47" i="65"/>
  <c r="G58" i="65"/>
  <c r="N49" i="65"/>
  <c r="N39" i="65"/>
  <c r="D63" i="65"/>
  <c r="E26" i="65"/>
  <c r="G22" i="65"/>
  <c r="F27" i="65"/>
  <c r="G20" i="65"/>
  <c r="M30" i="65"/>
  <c r="G60" i="65"/>
  <c r="M45" i="65"/>
  <c r="M57" i="65"/>
  <c r="G35" i="65"/>
  <c r="E48" i="65"/>
  <c r="D59" i="65"/>
  <c r="E27" i="65"/>
  <c r="M32" i="65"/>
  <c r="F53" i="65"/>
  <c r="G19" i="65"/>
  <c r="N29" i="65"/>
  <c r="E25" i="65"/>
  <c r="F60" i="65"/>
  <c r="H41" i="65"/>
  <c r="D51" i="65"/>
  <c r="G63" i="65"/>
  <c r="N51" i="65"/>
  <c r="D45" i="65"/>
  <c r="K32" i="65"/>
  <c r="M41" i="65"/>
  <c r="H55" i="65"/>
  <c r="H35" i="65"/>
  <c r="H40" i="65"/>
  <c r="F36" i="65"/>
  <c r="F54" i="65"/>
  <c r="M62" i="65"/>
  <c r="H32" i="65"/>
  <c r="G37" i="65"/>
  <c r="N21" i="65"/>
  <c r="E35" i="65"/>
  <c r="E36" i="65"/>
  <c r="G47" i="65"/>
  <c r="G28" i="65"/>
  <c r="K51" i="65"/>
  <c r="E30" i="65"/>
  <c r="M60" i="65"/>
  <c r="K44" i="65"/>
  <c r="F21" i="65"/>
  <c r="N58" i="65"/>
  <c r="M25" i="65"/>
  <c r="F33" i="65"/>
  <c r="D55" i="65"/>
  <c r="F61" i="65"/>
  <c r="G54" i="65"/>
  <c r="M49" i="65"/>
  <c r="E17" i="65"/>
  <c r="M40" i="65"/>
  <c r="H33" i="65"/>
  <c r="N27" i="65"/>
  <c r="K23" i="65"/>
  <c r="K48" i="65"/>
  <c r="M31" i="65"/>
  <c r="H30" i="65"/>
  <c r="D34" i="65"/>
  <c r="F25" i="65"/>
  <c r="K21" i="65"/>
  <c r="D28" i="65"/>
  <c r="F16" i="65"/>
  <c r="H21" i="65"/>
  <c r="N60" i="65"/>
  <c r="G50" i="65"/>
  <c r="F58" i="65"/>
  <c r="F39" i="65"/>
  <c r="G46" i="65"/>
  <c r="H60" i="65"/>
  <c r="N32" i="65"/>
  <c r="M58" i="65"/>
  <c r="E51" i="65"/>
  <c r="G29" i="65"/>
  <c r="F29" i="65"/>
  <c r="H36" i="65"/>
  <c r="H20" i="65"/>
  <c r="E49" i="65"/>
  <c r="F34" i="65"/>
  <c r="M29" i="65"/>
  <c r="M20" i="65"/>
  <c r="K41" i="65"/>
  <c r="D20" i="65"/>
  <c r="E53" i="65"/>
  <c r="K35" i="65"/>
  <c r="H34" i="65"/>
  <c r="K58" i="65"/>
  <c r="G55" i="65"/>
  <c r="H56" i="65"/>
  <c r="N61" i="65"/>
  <c r="D25" i="65"/>
  <c r="F38" i="65"/>
  <c r="D32" i="65"/>
  <c r="M17" i="65"/>
  <c r="K55" i="65"/>
  <c r="D40" i="65"/>
  <c r="E64" i="65"/>
  <c r="D18" i="65"/>
  <c r="G32" i="65"/>
  <c r="H46" i="65"/>
  <c r="H25" i="65"/>
  <c r="H16" i="65"/>
  <c r="K42" i="65"/>
  <c r="M50" i="65"/>
  <c r="F51" i="65"/>
  <c r="K63" i="65"/>
  <c r="M53" i="65"/>
  <c r="D41" i="65"/>
  <c r="K50" i="65"/>
  <c r="F20" i="65"/>
  <c r="E44" i="65"/>
  <c r="K43" i="65"/>
  <c r="M54" i="65"/>
  <c r="K26" i="65"/>
  <c r="G48" i="65"/>
  <c r="M35" i="65"/>
  <c r="F31" i="65"/>
  <c r="D27" i="65"/>
  <c r="E62" i="65"/>
  <c r="N56" i="65"/>
  <c r="G59" i="65"/>
  <c r="N42" i="65"/>
  <c r="H27" i="65"/>
  <c r="M56" i="65"/>
  <c r="G53" i="65"/>
  <c r="H44" i="65"/>
  <c r="N34" i="65"/>
  <c r="H23" i="65"/>
  <c r="N43" i="65"/>
  <c r="M36" i="65"/>
  <c r="M27" i="65"/>
  <c r="G34" i="65"/>
  <c r="E59" i="65"/>
  <c r="M21" i="65"/>
  <c r="D35" i="65"/>
  <c r="N20" i="65"/>
  <c r="E39" i="65"/>
  <c r="G16" i="65"/>
  <c r="G18" i="65"/>
  <c r="E45" i="65"/>
  <c r="K40" i="65"/>
  <c r="K19" i="65"/>
  <c r="N18" i="65"/>
  <c r="G25" i="65"/>
  <c r="K54" i="65"/>
  <c r="M26" i="65"/>
  <c r="M52" i="65"/>
  <c r="F24" i="65"/>
  <c r="H28" i="65"/>
  <c r="N57" i="65"/>
  <c r="F18" i="65"/>
  <c r="K17" i="65"/>
  <c r="N38" i="65"/>
  <c r="H59" i="65"/>
  <c r="G15" i="65"/>
  <c r="G44" i="65"/>
  <c r="N64" i="65"/>
  <c r="D19" i="65"/>
  <c r="E38" i="65"/>
  <c r="F47" i="65"/>
  <c r="F19" i="65"/>
  <c r="N62" i="65"/>
  <c r="E57" i="65"/>
  <c r="D38" i="65"/>
  <c r="K25" i="65"/>
  <c r="E40" i="65"/>
  <c r="N50" i="65"/>
  <c r="F23" i="65"/>
  <c r="F43" i="65"/>
  <c r="K39" i="65"/>
  <c r="K33" i="65"/>
  <c r="E63" i="65"/>
  <c r="H54" i="65"/>
  <c r="D17" i="65"/>
  <c r="G52" i="65"/>
  <c r="M39" i="65"/>
  <c r="F22" i="65"/>
  <c r="D39" i="65"/>
  <c r="H50" i="65"/>
  <c r="D49" i="65"/>
  <c r="K64" i="65"/>
  <c r="G27" i="65"/>
  <c r="E50" i="65"/>
  <c r="E21" i="65"/>
  <c r="E42" i="65"/>
  <c r="H38" i="65"/>
  <c r="E19" i="65"/>
  <c r="D15" i="65"/>
  <c r="N33" i="65"/>
  <c r="H31" i="65"/>
  <c r="M43" i="65"/>
  <c r="K36" i="65"/>
  <c r="F52" i="65"/>
  <c r="E54" i="65"/>
  <c r="N48" i="65"/>
  <c r="M33" i="65"/>
  <c r="H63" i="65"/>
  <c r="D54" i="65"/>
  <c r="N45" i="65"/>
  <c r="N19" i="65"/>
  <c r="F62" i="65"/>
  <c r="K28" i="65"/>
  <c r="G23" i="65"/>
  <c r="M24" i="65"/>
  <c r="E20" i="65"/>
  <c r="G17" i="65"/>
  <c r="F64" i="65"/>
  <c r="D53" i="65"/>
  <c r="D48" i="65"/>
  <c r="E41" i="65"/>
  <c r="G57" i="65"/>
  <c r="D52" i="65"/>
  <c r="K57" i="65"/>
  <c r="E60" i="65"/>
  <c r="D22" i="65"/>
  <c r="M55" i="65"/>
  <c r="M28" i="65"/>
  <c r="D37" i="65"/>
  <c r="K16" i="65"/>
  <c r="N46" i="65"/>
  <c r="K22" i="65"/>
  <c r="G43" i="65"/>
  <c r="K18" i="65"/>
  <c r="H22" i="65"/>
  <c r="F48" i="65"/>
  <c r="E28" i="65"/>
  <c r="E37" i="65"/>
  <c r="H18" i="65"/>
  <c r="F30" i="65"/>
  <c r="F32" i="65"/>
  <c r="K15" i="65"/>
  <c r="D50" i="65"/>
  <c r="D21" i="65"/>
  <c r="N22" i="65"/>
  <c r="D23" i="65"/>
  <c r="K27" i="65"/>
  <c r="E32" i="65"/>
  <c r="H53" i="65"/>
  <c r="N37" i="65"/>
  <c r="H45" i="65"/>
  <c r="M51" i="65"/>
  <c r="E52" i="65"/>
  <c r="F42" i="65"/>
  <c r="G45" i="65"/>
  <c r="E61" i="65"/>
  <c r="M18" i="65"/>
  <c r="G38" i="65"/>
  <c r="H37" i="65"/>
  <c r="E22" i="65"/>
  <c r="N44" i="65"/>
  <c r="N17" i="65"/>
  <c r="M37" i="65"/>
  <c r="H62" i="65"/>
  <c r="K24" i="65"/>
  <c r="G21" i="65"/>
  <c r="N47" i="65"/>
  <c r="N63" i="65"/>
  <c r="M23" i="65"/>
  <c r="H24" i="65"/>
  <c r="N36" i="65"/>
  <c r="M44" i="65"/>
  <c r="N25" i="65"/>
  <c r="H48" i="65"/>
  <c r="M63" i="65"/>
  <c r="E46" i="65"/>
  <c r="E29" i="65"/>
  <c r="H43" i="65"/>
  <c r="G36" i="65"/>
  <c r="D61" i="65"/>
  <c r="M16" i="65"/>
  <c r="N52" i="65"/>
  <c r="F15" i="65"/>
  <c r="E56" i="65"/>
  <c r="D46" i="65"/>
  <c r="M42" i="65"/>
  <c r="H26" i="65"/>
  <c r="H58" i="65"/>
  <c r="F37" i="65"/>
  <c r="M48" i="65"/>
  <c r="H61" i="65"/>
  <c r="M47" i="65"/>
  <c r="K61" i="65"/>
  <c r="G51" i="65"/>
  <c r="N53" i="65"/>
  <c r="D16" i="65"/>
  <c r="H51" i="65"/>
  <c r="F41" i="65"/>
  <c r="F35" i="65"/>
  <c r="E47" i="65"/>
  <c r="D29" i="65"/>
  <c r="D44" i="65"/>
  <c r="G33" i="65"/>
  <c r="K60" i="65"/>
  <c r="H57" i="65"/>
  <c r="H19" i="65"/>
  <c r="D56" i="65"/>
  <c r="D42" i="65"/>
  <c r="N55" i="65"/>
  <c r="F56" i="65"/>
  <c r="G26" i="65"/>
  <c r="E18" i="65"/>
  <c r="K37" i="65"/>
  <c r="F63" i="65"/>
  <c r="D62" i="65"/>
  <c r="G42" i="65"/>
  <c r="M34" i="65"/>
  <c r="K29" i="65"/>
  <c r="F50" i="65"/>
  <c r="D60" i="65"/>
  <c r="K34" i="65"/>
  <c r="K38" i="65"/>
  <c r="F59" i="65"/>
  <c r="E15" i="65"/>
  <c r="K46" i="65"/>
  <c r="N59" i="65"/>
  <c r="M15" i="65"/>
  <c r="D23" i="67"/>
  <c r="E23" i="67"/>
  <c r="H23" i="67"/>
  <c r="D25" i="67"/>
  <c r="K23" i="67"/>
  <c r="N25" i="67"/>
  <c r="G23" i="67"/>
  <c r="G25" i="67"/>
  <c r="N23" i="67"/>
  <c r="F23" i="67"/>
  <c r="E25" i="67"/>
  <c r="K25" i="67"/>
  <c r="H25" i="67"/>
  <c r="M25" i="67"/>
  <c r="M23" i="67"/>
  <c r="F25" i="67"/>
  <c r="P46" i="68" l="1"/>
  <c r="R46" i="68" s="1"/>
  <c r="T46" i="68" s="1"/>
  <c r="P28" i="68"/>
  <c r="R28" i="68" s="1"/>
  <c r="T28" i="68" s="1"/>
  <c r="P34" i="68"/>
  <c r="R34" i="68" s="1"/>
  <c r="T34" i="68" s="1"/>
  <c r="P29" i="68"/>
  <c r="R29" i="68" s="1"/>
  <c r="T29" i="68" s="1"/>
  <c r="P40" i="68"/>
  <c r="R40" i="68" s="1"/>
  <c r="T40" i="68" s="1"/>
  <c r="P44" i="68"/>
  <c r="R44" i="68" s="1"/>
  <c r="T44" i="68" s="1"/>
  <c r="P43" i="68"/>
  <c r="R43" i="68" s="1"/>
  <c r="T43" i="68" s="1"/>
  <c r="P41" i="68"/>
  <c r="R41" i="68" s="1"/>
  <c r="T41" i="68" s="1"/>
  <c r="P14" i="68"/>
  <c r="R14" i="68" s="1"/>
  <c r="T14" i="68" s="1"/>
  <c r="P62" i="68"/>
  <c r="R62" i="68" s="1"/>
  <c r="T62" i="68" s="1"/>
  <c r="P35" i="68"/>
  <c r="R35" i="68" s="1"/>
  <c r="T35" i="68" s="1"/>
  <c r="P47" i="68"/>
  <c r="R47" i="68" s="1"/>
  <c r="T47" i="68" s="1"/>
  <c r="P16" i="68"/>
  <c r="R16" i="68" s="1"/>
  <c r="T16" i="68" s="1"/>
  <c r="I25" i="67"/>
  <c r="J25" i="67" s="1"/>
  <c r="L25" i="67" s="1"/>
  <c r="O23" i="67"/>
  <c r="O25" i="67"/>
  <c r="I23" i="67"/>
  <c r="J23" i="67" s="1"/>
  <c r="L23" i="67" s="1"/>
  <c r="H26" i="67"/>
  <c r="E35" i="67"/>
  <c r="D16" i="67"/>
  <c r="D39" i="67"/>
  <c r="K61" i="67"/>
  <c r="H49" i="67"/>
  <c r="G38" i="67"/>
  <c r="E64" i="67"/>
  <c r="M52" i="67"/>
  <c r="F55" i="67"/>
  <c r="N55" i="67"/>
  <c r="M21" i="67"/>
  <c r="E52" i="67"/>
  <c r="E45" i="67"/>
  <c r="F34" i="67"/>
  <c r="H37" i="67"/>
  <c r="D26" i="67"/>
  <c r="F31" i="67"/>
  <c r="G48" i="67"/>
  <c r="E34" i="67"/>
  <c r="M59" i="67"/>
  <c r="D40" i="67"/>
  <c r="G30" i="67"/>
  <c r="K46" i="67"/>
  <c r="D27" i="67"/>
  <c r="E55" i="67"/>
  <c r="K29" i="67"/>
  <c r="N52" i="67"/>
  <c r="G62" i="67"/>
  <c r="H39" i="67"/>
  <c r="D53" i="67"/>
  <c r="H63" i="67"/>
  <c r="M37" i="67"/>
  <c r="E40" i="67"/>
  <c r="H21" i="67"/>
  <c r="M48" i="67"/>
  <c r="K47" i="67"/>
  <c r="E17" i="67"/>
  <c r="F57" i="67"/>
  <c r="M62" i="67"/>
  <c r="N33" i="67"/>
  <c r="G55" i="67"/>
  <c r="N28" i="67"/>
  <c r="G21" i="67"/>
  <c r="H22" i="67"/>
  <c r="D28" i="67"/>
  <c r="H20" i="67"/>
  <c r="M39" i="67"/>
  <c r="D29" i="67"/>
  <c r="D33" i="67"/>
  <c r="F54" i="67"/>
  <c r="E56" i="67"/>
  <c r="N62" i="67"/>
  <c r="D43" i="67"/>
  <c r="E41" i="67"/>
  <c r="N61" i="67"/>
  <c r="K45" i="67"/>
  <c r="G27" i="67"/>
  <c r="G49" i="67"/>
  <c r="N44" i="67"/>
  <c r="N39" i="67"/>
  <c r="D17" i="67"/>
  <c r="N51" i="67"/>
  <c r="G63" i="67"/>
  <c r="F46" i="67"/>
  <c r="E42" i="67"/>
  <c r="M42" i="67"/>
  <c r="E50" i="67"/>
  <c r="G31" i="67"/>
  <c r="H60" i="67"/>
  <c r="G53" i="67"/>
  <c r="M31" i="67"/>
  <c r="D15" i="67"/>
  <c r="K51" i="67"/>
  <c r="K33" i="67"/>
  <c r="N45" i="67"/>
  <c r="F59" i="67"/>
  <c r="M61" i="67"/>
  <c r="D20" i="67"/>
  <c r="G45" i="67"/>
  <c r="K21" i="67"/>
  <c r="D32" i="67"/>
  <c r="H47" i="67"/>
  <c r="N63" i="67"/>
  <c r="E15" i="67"/>
  <c r="H19" i="67"/>
  <c r="D63" i="67"/>
  <c r="N50" i="67"/>
  <c r="E57" i="67"/>
  <c r="H24" i="67"/>
  <c r="M45" i="67"/>
  <c r="N54" i="67"/>
  <c r="G42" i="67"/>
  <c r="N36" i="67"/>
  <c r="G19" i="67"/>
  <c r="K20" i="67"/>
  <c r="D36" i="67"/>
  <c r="H54" i="67"/>
  <c r="D59" i="67"/>
  <c r="H30" i="67"/>
  <c r="F17" i="67"/>
  <c r="K49" i="67"/>
  <c r="F48" i="67"/>
  <c r="G22" i="67"/>
  <c r="G47" i="67"/>
  <c r="E49" i="67"/>
  <c r="E38" i="67"/>
  <c r="K27" i="67"/>
  <c r="D42" i="67"/>
  <c r="H29" i="67"/>
  <c r="F44" i="67"/>
  <c r="F63" i="67"/>
  <c r="G61" i="67"/>
  <c r="E18" i="67"/>
  <c r="E58" i="67"/>
  <c r="G34" i="67"/>
  <c r="G18" i="67"/>
  <c r="N48" i="67"/>
  <c r="N58" i="67"/>
  <c r="F35" i="67"/>
  <c r="H59" i="67"/>
  <c r="M57" i="67"/>
  <c r="G32" i="67"/>
  <c r="M51" i="67"/>
  <c r="E46" i="67"/>
  <c r="F33" i="67"/>
  <c r="K60" i="67"/>
  <c r="N21" i="67"/>
  <c r="G50" i="67"/>
  <c r="M32" i="67"/>
  <c r="D54" i="67"/>
  <c r="G56" i="67"/>
  <c r="K19" i="67"/>
  <c r="D52" i="67"/>
  <c r="H34" i="67"/>
  <c r="N47" i="67"/>
  <c r="F45" i="67"/>
  <c r="H43" i="67"/>
  <c r="D47" i="67"/>
  <c r="N37" i="67"/>
  <c r="E22" i="67"/>
  <c r="H40" i="67"/>
  <c r="M56" i="67"/>
  <c r="K26" i="67"/>
  <c r="H28" i="67"/>
  <c r="D46" i="67"/>
  <c r="G43" i="67"/>
  <c r="K54" i="67"/>
  <c r="K52" i="67"/>
  <c r="K30" i="67"/>
  <c r="D58" i="67"/>
  <c r="M60" i="67"/>
  <c r="K34" i="67"/>
  <c r="H61" i="67"/>
  <c r="E39" i="67"/>
  <c r="N64" i="67"/>
  <c r="D64" i="67"/>
  <c r="F58" i="67"/>
  <c r="K38" i="67"/>
  <c r="H46" i="67"/>
  <c r="F26" i="67"/>
  <c r="G51" i="67"/>
  <c r="F16" i="67"/>
  <c r="F50" i="67"/>
  <c r="H41" i="67"/>
  <c r="F39" i="67"/>
  <c r="E51" i="67"/>
  <c r="D19" i="67"/>
  <c r="N17" i="67"/>
  <c r="H58" i="67"/>
  <c r="D61" i="67"/>
  <c r="G52" i="67"/>
  <c r="K63" i="67"/>
  <c r="E33" i="67"/>
  <c r="F60" i="67"/>
  <c r="M24" i="67"/>
  <c r="E26" i="67"/>
  <c r="G37" i="67"/>
  <c r="M34" i="67"/>
  <c r="D30" i="67"/>
  <c r="F20" i="67"/>
  <c r="K43" i="67"/>
  <c r="F38" i="67"/>
  <c r="K31" i="67"/>
  <c r="N34" i="67"/>
  <c r="G46" i="67"/>
  <c r="K24" i="67"/>
  <c r="D34" i="67"/>
  <c r="N35" i="67"/>
  <c r="F22" i="67"/>
  <c r="H15" i="67"/>
  <c r="D50" i="67"/>
  <c r="F47" i="67"/>
  <c r="H36" i="67"/>
  <c r="G24" i="67"/>
  <c r="F41" i="67"/>
  <c r="K62" i="67"/>
  <c r="H51" i="67"/>
  <c r="K64" i="67"/>
  <c r="G59" i="67"/>
  <c r="D22" i="67"/>
  <c r="F61" i="67"/>
  <c r="M29" i="67"/>
  <c r="F15" i="67"/>
  <c r="E27" i="67"/>
  <c r="H55" i="67"/>
  <c r="G17" i="67"/>
  <c r="E28" i="67"/>
  <c r="K58" i="67"/>
  <c r="H33" i="67"/>
  <c r="F27" i="67"/>
  <c r="E44" i="67"/>
  <c r="N56" i="67"/>
  <c r="M27" i="67"/>
  <c r="N49" i="67"/>
  <c r="H38" i="67"/>
  <c r="N38" i="67"/>
  <c r="E60" i="67"/>
  <c r="H62" i="67"/>
  <c r="M40" i="67"/>
  <c r="F32" i="67"/>
  <c r="G35" i="67"/>
  <c r="K55" i="67"/>
  <c r="E21" i="67"/>
  <c r="F19" i="67"/>
  <c r="M20" i="67"/>
  <c r="F53" i="67"/>
  <c r="M63" i="67"/>
  <c r="D49" i="67"/>
  <c r="G33" i="67"/>
  <c r="K40" i="67"/>
  <c r="H35" i="67"/>
  <c r="D62" i="67"/>
  <c r="G64" i="67"/>
  <c r="K16" i="67"/>
  <c r="D37" i="67"/>
  <c r="E36" i="67"/>
  <c r="K37" i="67"/>
  <c r="D60" i="67"/>
  <c r="F30" i="67"/>
  <c r="K35" i="67"/>
  <c r="G40" i="67"/>
  <c r="K18" i="67"/>
  <c r="N43" i="67"/>
  <c r="E54" i="67"/>
  <c r="M33" i="67"/>
  <c r="E32" i="67"/>
  <c r="M43" i="67"/>
  <c r="K59" i="67"/>
  <c r="M22" i="67"/>
  <c r="G58" i="67"/>
  <c r="E62" i="67"/>
  <c r="N46" i="67"/>
  <c r="K28" i="67"/>
  <c r="K44" i="67"/>
  <c r="E61" i="67"/>
  <c r="K50" i="67"/>
  <c r="F56" i="67"/>
  <c r="N19" i="67"/>
  <c r="M41" i="67"/>
  <c r="K39" i="67"/>
  <c r="N18" i="67"/>
  <c r="G57" i="67"/>
  <c r="E29" i="67"/>
  <c r="N42" i="67"/>
  <c r="N15" i="67"/>
  <c r="H31" i="67"/>
  <c r="N31" i="67"/>
  <c r="F49" i="67"/>
  <c r="H45" i="67"/>
  <c r="M15" i="67"/>
  <c r="F28" i="67"/>
  <c r="H53" i="67"/>
  <c r="M53" i="67"/>
  <c r="E19" i="67"/>
  <c r="F43" i="67"/>
  <c r="M54" i="67"/>
  <c r="N16" i="67"/>
  <c r="M47" i="67"/>
  <c r="D18" i="67"/>
  <c r="G60" i="67"/>
  <c r="K32" i="67"/>
  <c r="D45" i="67"/>
  <c r="G44" i="67"/>
  <c r="K17" i="67"/>
  <c r="D35" i="67"/>
  <c r="E31" i="67"/>
  <c r="M28" i="67"/>
  <c r="E20" i="67"/>
  <c r="H16" i="67"/>
  <c r="M46" i="67"/>
  <c r="G15" i="67"/>
  <c r="K48" i="67"/>
  <c r="E63" i="67"/>
  <c r="H17" i="67"/>
  <c r="M44" i="67"/>
  <c r="N57" i="67"/>
  <c r="D55" i="67"/>
  <c r="M26" i="67"/>
  <c r="D41" i="67"/>
  <c r="H50" i="67"/>
  <c r="G16" i="67"/>
  <c r="E53" i="67"/>
  <c r="N29" i="67"/>
  <c r="M16" i="67"/>
  <c r="E37" i="67"/>
  <c r="M55" i="67"/>
  <c r="H18" i="67"/>
  <c r="F51" i="67"/>
  <c r="N41" i="67"/>
  <c r="M17" i="67"/>
  <c r="E59" i="67"/>
  <c r="H48" i="67"/>
  <c r="N24" i="67"/>
  <c r="D57" i="67"/>
  <c r="F42" i="67"/>
  <c r="H27" i="67"/>
  <c r="N27" i="67"/>
  <c r="G20" i="67"/>
  <c r="H56" i="67"/>
  <c r="D38" i="67"/>
  <c r="E47" i="67"/>
  <c r="H32" i="67"/>
  <c r="N53" i="67"/>
  <c r="E43" i="67"/>
  <c r="H64" i="67"/>
  <c r="M30" i="67"/>
  <c r="G28" i="67"/>
  <c r="M35" i="67"/>
  <c r="D48" i="67"/>
  <c r="F62" i="67"/>
  <c r="M49" i="67"/>
  <c r="M50" i="67"/>
  <c r="D56" i="67"/>
  <c r="G39" i="67"/>
  <c r="K57" i="67"/>
  <c r="M58" i="67"/>
  <c r="M64" i="67"/>
  <c r="G41" i="67"/>
  <c r="N20" i="67"/>
  <c r="N26" i="67"/>
  <c r="H42" i="67"/>
  <c r="M38" i="67"/>
  <c r="F18" i="67"/>
  <c r="F36" i="67"/>
  <c r="D21" i="67"/>
  <c r="D51" i="67"/>
  <c r="F37" i="67"/>
  <c r="K42" i="67"/>
  <c r="K56" i="67"/>
  <c r="N60" i="67"/>
  <c r="D44" i="67"/>
  <c r="N59" i="67"/>
  <c r="G29" i="67"/>
  <c r="M19" i="67"/>
  <c r="F52" i="67"/>
  <c r="E48" i="67"/>
  <c r="N40" i="67"/>
  <c r="K53" i="67"/>
  <c r="D24" i="67"/>
  <c r="G54" i="67"/>
  <c r="F24" i="67"/>
  <c r="D31" i="67"/>
  <c r="F29" i="67"/>
  <c r="H52" i="67"/>
  <c r="N32" i="67"/>
  <c r="F21" i="67"/>
  <c r="H44" i="67"/>
  <c r="N22" i="67"/>
  <c r="G36" i="67"/>
  <c r="K41" i="67"/>
  <c r="E24" i="67"/>
  <c r="F40" i="67"/>
  <c r="M18" i="67"/>
  <c r="M36" i="67"/>
  <c r="E16" i="67"/>
  <c r="F64" i="67"/>
  <c r="K22" i="67"/>
  <c r="N30" i="67"/>
  <c r="G26" i="67"/>
  <c r="K36" i="67"/>
  <c r="E30" i="67"/>
  <c r="H57" i="67"/>
  <c r="K18" i="66"/>
  <c r="D18" i="66"/>
  <c r="H18" i="66"/>
  <c r="G18" i="66"/>
  <c r="F18" i="66"/>
  <c r="E18" i="66"/>
  <c r="P25" i="67" l="1"/>
  <c r="I18" i="66"/>
  <c r="J18" i="66" s="1"/>
  <c r="L18" i="66" s="1"/>
  <c r="E60" i="66"/>
  <c r="F19" i="66"/>
  <c r="D59" i="66"/>
  <c r="E52" i="66"/>
  <c r="K25" i="66"/>
  <c r="K27" i="66"/>
  <c r="F26" i="66"/>
  <c r="K19" i="66"/>
  <c r="K48" i="66"/>
  <c r="E32" i="66"/>
  <c r="D63" i="66"/>
  <c r="E41" i="66"/>
  <c r="F42" i="66"/>
  <c r="D37" i="66"/>
  <c r="E63" i="66"/>
  <c r="D57" i="66"/>
  <c r="D17" i="66"/>
  <c r="D30" i="66"/>
  <c r="G56" i="66"/>
  <c r="E35" i="66"/>
  <c r="G39" i="66"/>
  <c r="G26" i="66"/>
  <c r="H62" i="66"/>
  <c r="K16" i="66"/>
  <c r="D40" i="66"/>
  <c r="H22" i="66"/>
  <c r="F23" i="66"/>
  <c r="F46" i="66"/>
  <c r="F38" i="66"/>
  <c r="F34" i="66"/>
  <c r="F49" i="66"/>
  <c r="E42" i="66"/>
  <c r="E40" i="66"/>
  <c r="H21" i="66"/>
  <c r="H45" i="66"/>
  <c r="E54" i="66"/>
  <c r="F25" i="66"/>
  <c r="E43" i="66"/>
  <c r="E34" i="66"/>
  <c r="H37" i="66"/>
  <c r="H23" i="66"/>
  <c r="G55" i="66"/>
  <c r="K59" i="66"/>
  <c r="G36" i="66"/>
  <c r="F31" i="66"/>
  <c r="H39" i="66"/>
  <c r="G31" i="66"/>
  <c r="H41" i="66"/>
  <c r="H25" i="66"/>
  <c r="H30" i="66"/>
  <c r="E50" i="66"/>
  <c r="G37" i="66"/>
  <c r="G23" i="66"/>
  <c r="F63" i="66"/>
  <c r="K39" i="66"/>
  <c r="G61" i="66"/>
  <c r="F35" i="66"/>
  <c r="G43" i="66"/>
  <c r="K37" i="66"/>
  <c r="K50" i="66"/>
  <c r="D60" i="66"/>
  <c r="H58" i="66"/>
  <c r="G53" i="66"/>
  <c r="D47" i="66"/>
  <c r="H32" i="66"/>
  <c r="H57" i="66"/>
  <c r="H17" i="66"/>
  <c r="H47" i="66"/>
  <c r="G16" i="66"/>
  <c r="D50" i="66"/>
  <c r="F51" i="66"/>
  <c r="G62" i="66"/>
  <c r="K53" i="66"/>
  <c r="G20" i="66"/>
  <c r="H64" i="66"/>
  <c r="F57" i="66"/>
  <c r="G34" i="66"/>
  <c r="F50" i="66"/>
  <c r="F43" i="66"/>
  <c r="D15" i="66"/>
  <c r="H53" i="66"/>
  <c r="K43" i="66"/>
  <c r="K35" i="66"/>
  <c r="E26" i="66"/>
  <c r="E55" i="66"/>
  <c r="G32" i="66"/>
  <c r="H19" i="66"/>
  <c r="E39" i="66"/>
  <c r="H42" i="66"/>
  <c r="G27" i="66"/>
  <c r="E44" i="66"/>
  <c r="F52" i="66"/>
  <c r="E51" i="66"/>
  <c r="K51" i="66"/>
  <c r="K20" i="66"/>
  <c r="K34" i="66"/>
  <c r="D64" i="66"/>
  <c r="D32" i="66"/>
  <c r="D58" i="66"/>
  <c r="D42" i="66"/>
  <c r="K44" i="66"/>
  <c r="D61" i="66"/>
  <c r="D25" i="66"/>
  <c r="E64" i="66"/>
  <c r="F22" i="66"/>
  <c r="G59" i="66"/>
  <c r="G49" i="66"/>
  <c r="E53" i="66"/>
  <c r="H50" i="66"/>
  <c r="K40" i="66"/>
  <c r="E38" i="66"/>
  <c r="D23" i="66"/>
  <c r="G17" i="66"/>
  <c r="H27" i="66"/>
  <c r="D45" i="66"/>
  <c r="H34" i="66"/>
  <c r="E20" i="66"/>
  <c r="G33" i="66"/>
  <c r="E48" i="66"/>
  <c r="D29" i="66"/>
  <c r="E19" i="66"/>
  <c r="E24" i="66"/>
  <c r="K26" i="66"/>
  <c r="H48" i="66"/>
  <c r="E56" i="66"/>
  <c r="K36" i="66"/>
  <c r="E23" i="66"/>
  <c r="G50" i="66"/>
  <c r="E58" i="66"/>
  <c r="E31" i="66"/>
  <c r="H15" i="66"/>
  <c r="D62" i="66"/>
  <c r="F33" i="66"/>
  <c r="D55" i="66"/>
  <c r="E15" i="66"/>
  <c r="F21" i="66"/>
  <c r="F29" i="66"/>
  <c r="F56" i="66"/>
  <c r="F39" i="66"/>
  <c r="E17" i="66"/>
  <c r="E33" i="66"/>
  <c r="H55" i="66"/>
  <c r="G21" i="66"/>
  <c r="K64" i="66"/>
  <c r="K58" i="66"/>
  <c r="K60" i="66"/>
  <c r="G44" i="66"/>
  <c r="E30" i="66"/>
  <c r="H61" i="66"/>
  <c r="F32" i="66"/>
  <c r="G15" i="66"/>
  <c r="K42" i="66"/>
  <c r="E49" i="66"/>
  <c r="F17" i="66"/>
  <c r="E37" i="66"/>
  <c r="F48" i="66"/>
  <c r="F47" i="66"/>
  <c r="H35" i="66"/>
  <c r="K29" i="66"/>
  <c r="F60" i="66"/>
  <c r="D53" i="66"/>
  <c r="F58" i="66"/>
  <c r="H44" i="66"/>
  <c r="K32" i="66"/>
  <c r="K46" i="66"/>
  <c r="E25" i="66"/>
  <c r="K33" i="66"/>
  <c r="E46" i="66"/>
  <c r="E62" i="66"/>
  <c r="H38" i="66"/>
  <c r="D19" i="66"/>
  <c r="D39" i="66"/>
  <c r="K63" i="66"/>
  <c r="H46" i="66"/>
  <c r="D36" i="66"/>
  <c r="F44" i="66"/>
  <c r="D38" i="66"/>
  <c r="G38" i="66"/>
  <c r="H36" i="66"/>
  <c r="F40" i="66"/>
  <c r="E27" i="66"/>
  <c r="K62" i="66"/>
  <c r="H43" i="66"/>
  <c r="K15" i="66"/>
  <c r="G22" i="66"/>
  <c r="D56" i="66"/>
  <c r="F62" i="66"/>
  <c r="H29" i="66"/>
  <c r="F15" i="66"/>
  <c r="F20" i="66"/>
  <c r="K38" i="66"/>
  <c r="H51" i="66"/>
  <c r="D52" i="66"/>
  <c r="H60" i="66"/>
  <c r="D49" i="66"/>
  <c r="G52" i="66"/>
  <c r="G19" i="66"/>
  <c r="E57" i="66"/>
  <c r="E21" i="66"/>
  <c r="G47" i="66"/>
  <c r="K57" i="66"/>
  <c r="G48" i="66"/>
  <c r="F61" i="66"/>
  <c r="K47" i="66"/>
  <c r="G58" i="66"/>
  <c r="G57" i="66"/>
  <c r="G40" i="66"/>
  <c r="D16" i="66"/>
  <c r="G60" i="66"/>
  <c r="F37" i="66"/>
  <c r="E22" i="66"/>
  <c r="G30" i="66"/>
  <c r="K41" i="66"/>
  <c r="E28" i="66"/>
  <c r="E61" i="66"/>
  <c r="K17" i="66"/>
  <c r="G63" i="66"/>
  <c r="K28" i="66"/>
  <c r="D31" i="66"/>
  <c r="K49" i="66"/>
  <c r="D44" i="66"/>
  <c r="D26" i="66"/>
  <c r="K45" i="66"/>
  <c r="H33" i="66"/>
  <c r="H40" i="66"/>
  <c r="F24" i="66"/>
  <c r="D51" i="66"/>
  <c r="D34" i="66"/>
  <c r="K23" i="66"/>
  <c r="F64" i="66"/>
  <c r="K21" i="66"/>
  <c r="K24" i="66"/>
  <c r="K30" i="66"/>
  <c r="F53" i="66"/>
  <c r="K31" i="66"/>
  <c r="K61" i="66"/>
  <c r="F28" i="66"/>
  <c r="H56" i="66"/>
  <c r="G64" i="66"/>
  <c r="F59" i="66"/>
  <c r="G29" i="66"/>
  <c r="G54" i="66"/>
  <c r="K56" i="66"/>
  <c r="H63" i="66"/>
  <c r="H26" i="66"/>
  <c r="H54" i="66"/>
  <c r="H16" i="66"/>
  <c r="D46" i="66"/>
  <c r="G45" i="66"/>
  <c r="K22" i="66"/>
  <c r="E59" i="66"/>
  <c r="G42" i="66"/>
  <c r="G51" i="66"/>
  <c r="F54" i="66"/>
  <c r="K55" i="66"/>
  <c r="E29" i="66"/>
  <c r="F41" i="66"/>
  <c r="D35" i="66"/>
  <c r="H24" i="66"/>
  <c r="G25" i="66"/>
  <c r="F27" i="66"/>
  <c r="G24" i="66"/>
  <c r="F55" i="66"/>
  <c r="F45" i="66"/>
  <c r="G46" i="66"/>
  <c r="F36" i="66"/>
  <c r="H31" i="66"/>
  <c r="G28" i="66"/>
  <c r="E36" i="66"/>
  <c r="D54" i="66"/>
  <c r="H59" i="66"/>
  <c r="D24" i="66"/>
  <c r="E16" i="66"/>
  <c r="H49" i="66"/>
  <c r="D22" i="66"/>
  <c r="D41" i="66"/>
  <c r="D48" i="66"/>
  <c r="G41" i="66"/>
  <c r="D28" i="66"/>
  <c r="H28" i="66"/>
  <c r="E47" i="66"/>
  <c r="G35" i="66"/>
  <c r="H52" i="66"/>
  <c r="F30" i="66"/>
  <c r="H20" i="66"/>
  <c r="E45" i="66"/>
  <c r="D33" i="66"/>
  <c r="D43" i="66"/>
  <c r="K54" i="66"/>
  <c r="D21" i="66"/>
  <c r="K52" i="66"/>
  <c r="D27" i="66"/>
  <c r="F16" i="66"/>
  <c r="D20" i="66"/>
  <c r="D41" i="57"/>
  <c r="D25" i="57"/>
  <c r="D29" i="57"/>
  <c r="D40" i="57"/>
  <c r="D15" i="57"/>
  <c r="D37" i="57"/>
  <c r="D61" i="57"/>
  <c r="D45" i="57"/>
  <c r="D58" i="57"/>
  <c r="D55" i="57"/>
  <c r="D28" i="57"/>
  <c r="D50" i="57"/>
  <c r="D23" i="57"/>
  <c r="D52" i="57"/>
  <c r="D59" i="57"/>
  <c r="D57" i="57"/>
  <c r="D31" i="57"/>
  <c r="D60" i="57"/>
  <c r="D22" i="57"/>
  <c r="D64" i="57"/>
  <c r="D46" i="57"/>
  <c r="D51" i="57"/>
  <c r="D44" i="57"/>
  <c r="D21" i="57"/>
  <c r="D16" i="57"/>
  <c r="D49" i="57"/>
  <c r="D35" i="57"/>
  <c r="D34" i="57"/>
  <c r="D32" i="57"/>
  <c r="D36" i="57"/>
  <c r="D27" i="57"/>
  <c r="D42" i="57"/>
  <c r="D43" i="57"/>
  <c r="D56" i="57"/>
  <c r="D53" i="57"/>
  <c r="D54" i="57"/>
  <c r="D62" i="57"/>
  <c r="D48" i="57"/>
  <c r="D30" i="57"/>
  <c r="D17" i="57"/>
  <c r="I54" i="66" l="1"/>
  <c r="J54" i="66" s="1"/>
  <c r="L54" i="66" s="1"/>
  <c r="I38" i="66"/>
  <c r="J38" i="66" s="1"/>
  <c r="L38" i="66" s="1"/>
  <c r="I30" i="66"/>
  <c r="J30" i="66" s="1"/>
  <c r="L30" i="66" s="1"/>
  <c r="I40" i="66"/>
  <c r="J40" i="66" s="1"/>
  <c r="L40" i="66" s="1"/>
  <c r="I53" i="66"/>
  <c r="J53" i="66" s="1"/>
  <c r="L53" i="66" s="1"/>
  <c r="I42" i="66"/>
  <c r="J42" i="66" s="1"/>
  <c r="L42" i="66" s="1"/>
  <c r="I27" i="66"/>
  <c r="J27" i="66" s="1"/>
  <c r="L27" i="66" s="1"/>
  <c r="I29" i="66"/>
  <c r="J29" i="66" s="1"/>
  <c r="L29" i="66" s="1"/>
  <c r="I64" i="66"/>
  <c r="J64" i="66" s="1"/>
  <c r="L64" i="66" s="1"/>
  <c r="I45" i="66"/>
  <c r="J45" i="66" s="1"/>
  <c r="L45" i="66" s="1"/>
  <c r="I33" i="66"/>
  <c r="J33" i="66" s="1"/>
  <c r="L33" i="66" s="1"/>
  <c r="I61" i="66"/>
  <c r="J61" i="66" s="1"/>
  <c r="L61" i="66" s="1"/>
  <c r="I17" i="66"/>
  <c r="J17" i="66" s="1"/>
  <c r="L17" i="66" s="1"/>
  <c r="I28" i="66"/>
  <c r="J28" i="66" s="1"/>
  <c r="L28" i="66" s="1"/>
  <c r="I59" i="66"/>
  <c r="J59" i="66" s="1"/>
  <c r="L59" i="66" s="1"/>
  <c r="I47" i="66"/>
  <c r="J47" i="66" s="1"/>
  <c r="L47" i="66" s="1"/>
  <c r="I22" i="66"/>
  <c r="J22" i="66" s="1"/>
  <c r="L22" i="66" s="1"/>
  <c r="I15" i="66"/>
  <c r="J15" i="66" s="1"/>
  <c r="L15" i="66" s="1"/>
  <c r="I35" i="66"/>
  <c r="J35" i="66" s="1"/>
  <c r="L35" i="66" s="1"/>
  <c r="I62" i="66"/>
  <c r="J62" i="66" s="1"/>
  <c r="L62" i="66" s="1"/>
  <c r="I51" i="66"/>
  <c r="J51" i="66" s="1"/>
  <c r="L51" i="66" s="1"/>
  <c r="I46" i="66"/>
  <c r="J46" i="66" s="1"/>
  <c r="L46" i="66" s="1"/>
  <c r="I31" i="66"/>
  <c r="J31" i="66" s="1"/>
  <c r="L31" i="66" s="1"/>
  <c r="I44" i="66"/>
  <c r="J44" i="66" s="1"/>
  <c r="L44" i="66" s="1"/>
  <c r="I63" i="66"/>
  <c r="J63" i="66" s="1"/>
  <c r="L63" i="66" s="1"/>
  <c r="I16" i="66"/>
  <c r="J16" i="66" s="1"/>
  <c r="L16" i="66" s="1"/>
  <c r="I25" i="66"/>
  <c r="J25" i="66" s="1"/>
  <c r="L25" i="66" s="1"/>
  <c r="I58" i="66"/>
  <c r="J58" i="66" s="1"/>
  <c r="L58" i="66" s="1"/>
  <c r="I50" i="66"/>
  <c r="J50" i="66" s="1"/>
  <c r="L50" i="66" s="1"/>
  <c r="I23" i="66"/>
  <c r="J23" i="66" s="1"/>
  <c r="L23" i="66" s="1"/>
  <c r="I39" i="66"/>
  <c r="J39" i="66" s="1"/>
  <c r="L39" i="66" s="1"/>
  <c r="I41" i="66"/>
  <c r="J41" i="66" s="1"/>
  <c r="L41" i="66" s="1"/>
  <c r="I36" i="66"/>
  <c r="J36" i="66" s="1"/>
  <c r="L36" i="66" s="1"/>
  <c r="I56" i="66"/>
  <c r="J56" i="66" s="1"/>
  <c r="L56" i="66" s="1"/>
  <c r="I32" i="66"/>
  <c r="J32" i="66" s="1"/>
  <c r="L32" i="66" s="1"/>
  <c r="I21" i="66"/>
  <c r="J21" i="66" s="1"/>
  <c r="L21" i="66" s="1"/>
  <c r="I55" i="66"/>
  <c r="J55" i="66" s="1"/>
  <c r="L55" i="66" s="1"/>
  <c r="I57" i="66"/>
  <c r="J57" i="66" s="1"/>
  <c r="L57" i="66" s="1"/>
  <c r="I26" i="66"/>
  <c r="J26" i="66" s="1"/>
  <c r="L26" i="66" s="1"/>
  <c r="I24" i="66"/>
  <c r="J24" i="66" s="1"/>
  <c r="L24" i="66" s="1"/>
  <c r="I19" i="66"/>
  <c r="J19" i="66" s="1"/>
  <c r="L19" i="66" s="1"/>
  <c r="I48" i="66"/>
  <c r="J48" i="66" s="1"/>
  <c r="L48" i="66" s="1"/>
  <c r="I52" i="66"/>
  <c r="J52" i="66" s="1"/>
  <c r="L52" i="66" s="1"/>
  <c r="I37" i="66"/>
  <c r="J37" i="66" s="1"/>
  <c r="L37" i="66" s="1"/>
  <c r="I20" i="66"/>
  <c r="J20" i="66" s="1"/>
  <c r="L20" i="66" s="1"/>
  <c r="I49" i="66"/>
  <c r="J49" i="66" s="1"/>
  <c r="L49" i="66" s="1"/>
  <c r="I34" i="66"/>
  <c r="J34" i="66" s="1"/>
  <c r="L34" i="66" s="1"/>
  <c r="I60" i="66"/>
  <c r="J60" i="66" s="1"/>
  <c r="L60" i="66" s="1"/>
  <c r="I43" i="66"/>
  <c r="J43" i="66" s="1"/>
  <c r="L43" i="66" s="1"/>
  <c r="I30" i="67"/>
  <c r="J30" i="67" s="1"/>
  <c r="L30" i="67" s="1"/>
  <c r="I54" i="67"/>
  <c r="J54" i="67" s="1"/>
  <c r="L54" i="67" s="1"/>
  <c r="I20" i="67"/>
  <c r="J20" i="67" s="1"/>
  <c r="L20" i="67" s="1"/>
  <c r="O36" i="67"/>
  <c r="O28" i="67"/>
  <c r="I63" i="67"/>
  <c r="J63" i="67" s="1"/>
  <c r="L63" i="67" s="1"/>
  <c r="I31" i="67"/>
  <c r="J31" i="67" s="1"/>
  <c r="L31" i="67" s="1"/>
  <c r="I36" i="67"/>
  <c r="J36" i="67" s="1"/>
  <c r="L36" i="67" s="1"/>
  <c r="O54" i="67"/>
  <c r="O33" i="67"/>
  <c r="O30" i="67"/>
  <c r="O43" i="67"/>
  <c r="I22" i="67"/>
  <c r="J22" i="67" s="1"/>
  <c r="L22" i="67" s="1"/>
  <c r="I57" i="67"/>
  <c r="J57" i="67" s="1"/>
  <c r="L57" i="67" s="1"/>
  <c r="I17" i="67"/>
  <c r="J17" i="67" s="1"/>
  <c r="L17" i="67" s="1"/>
  <c r="I16" i="67"/>
  <c r="J16" i="67" s="1"/>
  <c r="L16" i="67" s="1"/>
  <c r="O35" i="67"/>
  <c r="O37" i="67"/>
  <c r="O50" i="67"/>
  <c r="I15" i="67"/>
  <c r="J15" i="67" s="1"/>
  <c r="L15" i="67" s="1"/>
  <c r="I40" i="67"/>
  <c r="J40" i="67" s="1"/>
  <c r="L40" i="67" s="1"/>
  <c r="I24" i="67"/>
  <c r="J24" i="67" s="1"/>
  <c r="L24" i="67" s="1"/>
  <c r="O34" i="67"/>
  <c r="O47" i="67"/>
  <c r="O63" i="67"/>
  <c r="O16" i="67"/>
  <c r="O22" i="67"/>
  <c r="I43" i="67"/>
  <c r="J43" i="67" s="1"/>
  <c r="L43" i="67" s="1"/>
  <c r="I19" i="67"/>
  <c r="J19" i="67" s="1"/>
  <c r="L19" i="67" s="1"/>
  <c r="I21" i="67"/>
  <c r="J21" i="67" s="1"/>
  <c r="L21" i="67" s="1"/>
  <c r="O52" i="67"/>
  <c r="O32" i="67"/>
  <c r="O53" i="67"/>
  <c r="I55" i="67"/>
  <c r="J55" i="67" s="1"/>
  <c r="L55" i="67" s="1"/>
  <c r="I47" i="67"/>
  <c r="J47" i="67" s="1"/>
  <c r="L47" i="67" s="1"/>
  <c r="I26" i="67"/>
  <c r="J26" i="67" s="1"/>
  <c r="L26" i="67" s="1"/>
  <c r="O21" i="67"/>
  <c r="O45" i="67"/>
  <c r="I60" i="67"/>
  <c r="J60" i="67" s="1"/>
  <c r="L60" i="67" s="1"/>
  <c r="I33" i="67"/>
  <c r="J33" i="67" s="1"/>
  <c r="L33" i="67" s="1"/>
  <c r="I46" i="67"/>
  <c r="J46" i="67" s="1"/>
  <c r="L46" i="67" s="1"/>
  <c r="O27" i="67"/>
  <c r="O31" i="67"/>
  <c r="O38" i="67"/>
  <c r="I34" i="67"/>
  <c r="J34" i="67" s="1"/>
  <c r="L34" i="67" s="1"/>
  <c r="O40" i="67"/>
  <c r="O15" i="67"/>
  <c r="O49" i="67"/>
  <c r="I48" i="67"/>
  <c r="J48" i="67" s="1"/>
  <c r="L48" i="67" s="1"/>
  <c r="O42" i="67"/>
  <c r="O24" i="67"/>
  <c r="I29" i="67"/>
  <c r="J29" i="67" s="1"/>
  <c r="L29" i="67" s="1"/>
  <c r="O56" i="67"/>
  <c r="O17" i="67"/>
  <c r="I50" i="67"/>
  <c r="J50" i="67" s="1"/>
  <c r="L50" i="67" s="1"/>
  <c r="I44" i="67"/>
  <c r="J44" i="67" s="1"/>
  <c r="L44" i="67" s="1"/>
  <c r="O58" i="67"/>
  <c r="I59" i="67"/>
  <c r="J59" i="67" s="1"/>
  <c r="L59" i="67" s="1"/>
  <c r="O18" i="67"/>
  <c r="I51" i="67"/>
  <c r="J51" i="67" s="1"/>
  <c r="L51" i="67" s="1"/>
  <c r="O48" i="67"/>
  <c r="P48" i="67" s="1"/>
  <c r="I42" i="67"/>
  <c r="J42" i="67" s="1"/>
  <c r="L42" i="67" s="1"/>
  <c r="O59" i="67"/>
  <c r="I45" i="67"/>
  <c r="J45" i="67" s="1"/>
  <c r="L45" i="67" s="1"/>
  <c r="O41" i="67"/>
  <c r="I52" i="67"/>
  <c r="J52" i="67" s="1"/>
  <c r="L52" i="67" s="1"/>
  <c r="O60" i="67"/>
  <c r="O19" i="67"/>
  <c r="I28" i="67"/>
  <c r="J28" i="67" s="1"/>
  <c r="L28" i="67" s="1"/>
  <c r="I58" i="67"/>
  <c r="J58" i="67" s="1"/>
  <c r="L58" i="67" s="1"/>
  <c r="O51" i="67"/>
  <c r="I18" i="67"/>
  <c r="J18" i="67" s="1"/>
  <c r="L18" i="67" s="1"/>
  <c r="O55" i="67"/>
  <c r="O39" i="67"/>
  <c r="I37" i="67"/>
  <c r="J37" i="67" s="1"/>
  <c r="L37" i="67" s="1"/>
  <c r="I61" i="67"/>
  <c r="J61" i="67" s="1"/>
  <c r="L61" i="67" s="1"/>
  <c r="I27" i="67"/>
  <c r="J27" i="67" s="1"/>
  <c r="L27" i="67" s="1"/>
  <c r="O44" i="67"/>
  <c r="P44" i="67" s="1"/>
  <c r="I64" i="67"/>
  <c r="J64" i="67" s="1"/>
  <c r="L64" i="67" s="1"/>
  <c r="O29" i="67"/>
  <c r="P29" i="67" s="1"/>
  <c r="I53" i="67"/>
  <c r="J53" i="67" s="1"/>
  <c r="L53" i="67" s="1"/>
  <c r="O46" i="67"/>
  <c r="I62" i="67"/>
  <c r="J62" i="67" s="1"/>
  <c r="L62" i="67" s="1"/>
  <c r="O61" i="67"/>
  <c r="P61" i="67" s="1"/>
  <c r="O64" i="67"/>
  <c r="P64" i="67" s="1"/>
  <c r="I38" i="67"/>
  <c r="J38" i="67" s="1"/>
  <c r="L38" i="67" s="1"/>
  <c r="I41" i="67"/>
  <c r="J41" i="67" s="1"/>
  <c r="L41" i="67" s="1"/>
  <c r="I39" i="67"/>
  <c r="J39" i="67" s="1"/>
  <c r="L39" i="67" s="1"/>
  <c r="I49" i="67"/>
  <c r="J49" i="67" s="1"/>
  <c r="L49" i="67" s="1"/>
  <c r="O26" i="67"/>
  <c r="O62" i="67"/>
  <c r="P62" i="67" s="1"/>
  <c r="I35" i="67"/>
  <c r="J35" i="67" s="1"/>
  <c r="L35" i="67" s="1"/>
  <c r="O20" i="67"/>
  <c r="I56" i="67"/>
  <c r="J56" i="67" s="1"/>
  <c r="L56" i="67" s="1"/>
  <c r="O57" i="67"/>
  <c r="I32" i="67"/>
  <c r="J32" i="67" s="1"/>
  <c r="L32" i="67" s="1"/>
  <c r="O59" i="65"/>
  <c r="I15" i="65"/>
  <c r="J15" i="65" s="1"/>
  <c r="L15" i="65" s="1"/>
  <c r="I18" i="65"/>
  <c r="J18" i="65" s="1"/>
  <c r="L18" i="65" s="1"/>
  <c r="O55" i="65"/>
  <c r="I47" i="65"/>
  <c r="J47" i="65" s="1"/>
  <c r="L47" i="65" s="1"/>
  <c r="O53" i="65"/>
  <c r="I56" i="65"/>
  <c r="J56" i="65" s="1"/>
  <c r="L56" i="65" s="1"/>
  <c r="O52" i="65"/>
  <c r="I29" i="65"/>
  <c r="J29" i="65" s="1"/>
  <c r="L29" i="65" s="1"/>
  <c r="I46" i="65"/>
  <c r="J46" i="65" s="1"/>
  <c r="L46" i="65" s="1"/>
  <c r="O25" i="65"/>
  <c r="O36" i="65"/>
  <c r="O63" i="65"/>
  <c r="O47" i="65"/>
  <c r="O17" i="65"/>
  <c r="O44" i="65"/>
  <c r="I22" i="65"/>
  <c r="J22" i="65" s="1"/>
  <c r="L22" i="65" s="1"/>
  <c r="I61" i="65"/>
  <c r="J61" i="65" s="1"/>
  <c r="L61" i="65" s="1"/>
  <c r="I52" i="65"/>
  <c r="J52" i="65" s="1"/>
  <c r="L52" i="65" s="1"/>
  <c r="O37" i="65"/>
  <c r="I32" i="65"/>
  <c r="J32" i="65" s="1"/>
  <c r="L32" i="65" s="1"/>
  <c r="O22" i="65"/>
  <c r="I37" i="65"/>
  <c r="J37" i="65" s="1"/>
  <c r="L37" i="65" s="1"/>
  <c r="I28" i="65"/>
  <c r="J28" i="65" s="1"/>
  <c r="L28" i="65" s="1"/>
  <c r="O46" i="65"/>
  <c r="I60" i="65"/>
  <c r="J60" i="65" s="1"/>
  <c r="L60" i="65" s="1"/>
  <c r="I41" i="65"/>
  <c r="J41" i="65" s="1"/>
  <c r="L41" i="65" s="1"/>
  <c r="I20" i="65"/>
  <c r="J20" i="65" s="1"/>
  <c r="L20" i="65" s="1"/>
  <c r="O19" i="65"/>
  <c r="O45" i="65"/>
  <c r="O48" i="65"/>
  <c r="I54" i="65"/>
  <c r="J54" i="65" s="1"/>
  <c r="L54" i="65" s="1"/>
  <c r="O33" i="65"/>
  <c r="I19" i="65"/>
  <c r="J19" i="65" s="1"/>
  <c r="L19" i="65" s="1"/>
  <c r="I42" i="65"/>
  <c r="J42" i="65" s="1"/>
  <c r="L42" i="65" s="1"/>
  <c r="I21" i="65"/>
  <c r="J21" i="65" s="1"/>
  <c r="L21" i="65" s="1"/>
  <c r="I50" i="65"/>
  <c r="J50" i="65" s="1"/>
  <c r="L50" i="65" s="1"/>
  <c r="I63" i="65"/>
  <c r="J63" i="65" s="1"/>
  <c r="L63" i="65" s="1"/>
  <c r="O50" i="65"/>
  <c r="I40" i="65"/>
  <c r="J40" i="65" s="1"/>
  <c r="L40" i="65" s="1"/>
  <c r="I57" i="65"/>
  <c r="J57" i="65" s="1"/>
  <c r="L57" i="65" s="1"/>
  <c r="O62" i="65"/>
  <c r="I38" i="65"/>
  <c r="J38" i="65" s="1"/>
  <c r="L38" i="65" s="1"/>
  <c r="O64" i="65"/>
  <c r="O38" i="65"/>
  <c r="O57" i="65"/>
  <c r="O18" i="65"/>
  <c r="I45" i="65"/>
  <c r="J45" i="65" s="1"/>
  <c r="L45" i="65" s="1"/>
  <c r="I39" i="65"/>
  <c r="J39" i="65" s="1"/>
  <c r="L39" i="65" s="1"/>
  <c r="O20" i="65"/>
  <c r="I59" i="65"/>
  <c r="J59" i="65" s="1"/>
  <c r="L59" i="65" s="1"/>
  <c r="O43" i="65"/>
  <c r="O34" i="65"/>
  <c r="O42" i="65"/>
  <c r="O56" i="65"/>
  <c r="I62" i="65"/>
  <c r="J62" i="65" s="1"/>
  <c r="L62" i="65" s="1"/>
  <c r="I44" i="65"/>
  <c r="J44" i="65" s="1"/>
  <c r="L44" i="65" s="1"/>
  <c r="I64" i="65"/>
  <c r="J64" i="65" s="1"/>
  <c r="L64" i="65" s="1"/>
  <c r="O61" i="65"/>
  <c r="I53" i="65"/>
  <c r="J53" i="65" s="1"/>
  <c r="L53" i="65" s="1"/>
  <c r="I49" i="65"/>
  <c r="J49" i="65" s="1"/>
  <c r="L49" i="65" s="1"/>
  <c r="I51" i="65"/>
  <c r="J51" i="65" s="1"/>
  <c r="L51" i="65" s="1"/>
  <c r="O32" i="65"/>
  <c r="O60" i="65"/>
  <c r="O27" i="65"/>
  <c r="I17" i="65"/>
  <c r="J17" i="65" s="1"/>
  <c r="L17" i="65" s="1"/>
  <c r="O58" i="65"/>
  <c r="I30" i="65"/>
  <c r="J30" i="65" s="1"/>
  <c r="L30" i="65" s="1"/>
  <c r="I36" i="65"/>
  <c r="J36" i="65" s="1"/>
  <c r="L36" i="65" s="1"/>
  <c r="P36" i="65" s="1"/>
  <c r="I35" i="65"/>
  <c r="J35" i="65" s="1"/>
  <c r="L35" i="65" s="1"/>
  <c r="O21" i="65"/>
  <c r="O51" i="65"/>
  <c r="I25" i="65"/>
  <c r="J25" i="65" s="1"/>
  <c r="L25" i="65" s="1"/>
  <c r="O29" i="65"/>
  <c r="I27" i="65"/>
  <c r="J27" i="65" s="1"/>
  <c r="L27" i="65" s="1"/>
  <c r="I48" i="65"/>
  <c r="J48" i="65" s="1"/>
  <c r="L48" i="65" s="1"/>
  <c r="I26" i="65"/>
  <c r="J26" i="65" s="1"/>
  <c r="L26" i="65" s="1"/>
  <c r="O39" i="65"/>
  <c r="O49" i="65"/>
  <c r="I55" i="65"/>
  <c r="J55" i="65" s="1"/>
  <c r="L55" i="65" s="1"/>
  <c r="O31" i="65"/>
  <c r="O23" i="65"/>
  <c r="O30" i="65"/>
  <c r="O15" i="65"/>
  <c r="I31" i="65"/>
  <c r="J31" i="65" s="1"/>
  <c r="L31" i="65" s="1"/>
  <c r="P31" i="65" s="1"/>
  <c r="I16" i="65"/>
  <c r="J16" i="65" s="1"/>
  <c r="L16" i="65" s="1"/>
  <c r="O54" i="65"/>
  <c r="O40" i="65"/>
  <c r="O16" i="65"/>
  <c r="I34" i="65"/>
  <c r="J34" i="65" s="1"/>
  <c r="L34" i="65" s="1"/>
  <c r="I33" i="65"/>
  <c r="J33" i="65" s="1"/>
  <c r="L33" i="65" s="1"/>
  <c r="O41" i="65"/>
  <c r="I43" i="65"/>
  <c r="J43" i="65" s="1"/>
  <c r="L43" i="65" s="1"/>
  <c r="P43" i="65" s="1"/>
  <c r="I58" i="65"/>
  <c r="J58" i="65" s="1"/>
  <c r="L58" i="65" s="1"/>
  <c r="O26" i="65"/>
  <c r="O24" i="65"/>
  <c r="I23" i="65"/>
  <c r="J23" i="65" s="1"/>
  <c r="L23" i="65" s="1"/>
  <c r="I24" i="65"/>
  <c r="J24" i="65" s="1"/>
  <c r="L24" i="65" s="1"/>
  <c r="O28" i="65"/>
  <c r="O35" i="65"/>
  <c r="P61" i="68"/>
  <c r="R61" i="68" s="1"/>
  <c r="T61" i="68" s="1"/>
  <c r="P17" i="68"/>
  <c r="R17" i="68" s="1"/>
  <c r="T17" i="68" s="1"/>
  <c r="P63" i="68"/>
  <c r="R63" i="68" s="1"/>
  <c r="T63" i="68" s="1"/>
  <c r="E12" i="66"/>
  <c r="F12" i="66"/>
  <c r="D12" i="66"/>
  <c r="I12" i="66"/>
  <c r="P25" i="68"/>
  <c r="R25" i="68" s="1"/>
  <c r="T25" i="68" s="1"/>
  <c r="P21" i="68"/>
  <c r="R21" i="68" s="1"/>
  <c r="T21" i="68" s="1"/>
  <c r="P19" i="68"/>
  <c r="R19" i="68" s="1"/>
  <c r="T19" i="68" s="1"/>
  <c r="P53" i="68"/>
  <c r="R53" i="68" s="1"/>
  <c r="T53" i="68" s="1"/>
  <c r="F12" i="65"/>
  <c r="P10" i="65"/>
  <c r="D12" i="65"/>
  <c r="E12" i="65"/>
  <c r="I12" i="65"/>
  <c r="P58" i="68"/>
  <c r="R58" i="68" s="1"/>
  <c r="T58" i="68" s="1"/>
  <c r="P33" i="68"/>
  <c r="R33" i="68" s="1"/>
  <c r="T33" i="68" s="1"/>
  <c r="P52" i="68"/>
  <c r="R52" i="68" s="1"/>
  <c r="T52" i="68" s="1"/>
  <c r="P27" i="68"/>
  <c r="R27" i="68" s="1"/>
  <c r="T27" i="68" s="1"/>
  <c r="P39" i="68"/>
  <c r="R39" i="68" s="1"/>
  <c r="T39" i="68" s="1"/>
  <c r="P51" i="68"/>
  <c r="R51" i="68" s="1"/>
  <c r="T51" i="68" s="1"/>
  <c r="I12" i="67"/>
  <c r="F12" i="67"/>
  <c r="E12" i="67"/>
  <c r="D12" i="67"/>
  <c r="P10" i="67"/>
  <c r="P15" i="68"/>
  <c r="R15" i="68" s="1"/>
  <c r="T15" i="68" s="1"/>
  <c r="P45" i="68"/>
  <c r="R45" i="68" s="1"/>
  <c r="T45" i="68" s="1"/>
  <c r="P38" i="68"/>
  <c r="R38" i="68" s="1"/>
  <c r="T38" i="68" s="1"/>
  <c r="P22" i="68"/>
  <c r="R22" i="68" s="1"/>
  <c r="T22" i="68" s="1"/>
  <c r="P60" i="68"/>
  <c r="R60" i="68" s="1"/>
  <c r="T60" i="68" s="1"/>
  <c r="P23" i="68"/>
  <c r="R23" i="68" s="1"/>
  <c r="T23" i="68" s="1"/>
  <c r="P42" i="68"/>
  <c r="R42" i="68" s="1"/>
  <c r="T42" i="68" s="1"/>
  <c r="P55" i="68"/>
  <c r="R55" i="68" s="1"/>
  <c r="T55" i="68" s="1"/>
  <c r="B9" i="55"/>
  <c r="B31" i="55"/>
  <c r="B29" i="55"/>
  <c r="B44" i="55"/>
  <c r="B58" i="55"/>
  <c r="B41" i="55"/>
  <c r="B55" i="55"/>
  <c r="B19" i="55"/>
  <c r="B15" i="55"/>
  <c r="S13" i="55"/>
  <c r="B42" i="55"/>
  <c r="G13" i="55"/>
  <c r="B59" i="55"/>
  <c r="B25" i="55"/>
  <c r="B50" i="55"/>
  <c r="B53" i="55"/>
  <c r="B54" i="55"/>
  <c r="B62" i="55"/>
  <c r="B28" i="55"/>
  <c r="B43" i="55"/>
  <c r="B26" i="55"/>
  <c r="B23" i="55"/>
  <c r="B51" i="55"/>
  <c r="B34" i="55"/>
  <c r="B46" i="55"/>
  <c r="B32" i="55"/>
  <c r="B30" i="55"/>
  <c r="B52" i="55"/>
  <c r="K13" i="55"/>
  <c r="M13" i="55"/>
  <c r="B56" i="55"/>
  <c r="B38" i="55"/>
  <c r="B49" i="55"/>
  <c r="B16" i="55"/>
  <c r="B35" i="55"/>
  <c r="B39" i="55"/>
  <c r="B21" i="55"/>
  <c r="B22" i="55"/>
  <c r="B33" i="55"/>
  <c r="B47" i="55"/>
  <c r="D13" i="55"/>
  <c r="B48" i="55"/>
  <c r="N13" i="55"/>
  <c r="B14" i="55"/>
  <c r="B40" i="55"/>
  <c r="B45" i="55"/>
  <c r="B57" i="55"/>
  <c r="H13" i="55"/>
  <c r="B18" i="55"/>
  <c r="B63" i="55"/>
  <c r="B61" i="55"/>
  <c r="B60" i="55"/>
  <c r="B37" i="55"/>
  <c r="B20" i="55"/>
  <c r="B24" i="55"/>
  <c r="F13" i="55"/>
  <c r="B17" i="55"/>
  <c r="Q13" i="55"/>
  <c r="B36" i="55"/>
  <c r="B27" i="55"/>
  <c r="E13" i="55"/>
  <c r="P49" i="65" l="1"/>
  <c r="P45" i="67"/>
  <c r="P47" i="67"/>
  <c r="P24" i="67"/>
  <c r="P37" i="67"/>
  <c r="P30" i="67"/>
  <c r="P55" i="67"/>
  <c r="P58" i="67"/>
  <c r="P32" i="67"/>
  <c r="P51" i="67"/>
  <c r="P59" i="67"/>
  <c r="P15" i="67"/>
  <c r="P52" i="67"/>
  <c r="P34" i="67"/>
  <c r="P31" i="67"/>
  <c r="P56" i="67"/>
  <c r="P19" i="67"/>
  <c r="P18" i="67"/>
  <c r="P50" i="65"/>
  <c r="P26" i="65"/>
  <c r="P25" i="65"/>
  <c r="P32" i="65"/>
  <c r="P47" i="65"/>
  <c r="P64" i="65"/>
  <c r="P23" i="65"/>
  <c r="P55" i="65"/>
  <c r="P62" i="65"/>
  <c r="P37" i="65"/>
  <c r="P52" i="65"/>
  <c r="P44" i="65"/>
  <c r="P58" i="65"/>
  <c r="P41" i="65"/>
  <c r="P39" i="65"/>
  <c r="P57" i="65"/>
  <c r="P22" i="65"/>
  <c r="P29" i="65"/>
  <c r="P35" i="65"/>
  <c r="P51" i="65"/>
  <c r="P48" i="65"/>
  <c r="P30" i="65"/>
  <c r="P53" i="65"/>
  <c r="P21" i="65"/>
  <c r="P20" i="65"/>
  <c r="P21" i="67"/>
  <c r="P40" i="67"/>
  <c r="P22" i="67"/>
  <c r="P28" i="67"/>
  <c r="P33" i="65"/>
  <c r="P27" i="65"/>
  <c r="P59" i="65"/>
  <c r="P38" i="65"/>
  <c r="P42" i="65"/>
  <c r="P18" i="65"/>
  <c r="P38" i="67"/>
  <c r="P43" i="67"/>
  <c r="P36" i="67"/>
  <c r="P24" i="65"/>
  <c r="P34" i="65"/>
  <c r="P17" i="65"/>
  <c r="P19" i="65"/>
  <c r="P60" i="65"/>
  <c r="P61" i="65"/>
  <c r="P46" i="65"/>
  <c r="P15" i="65"/>
  <c r="P26" i="67"/>
  <c r="P39" i="67"/>
  <c r="P42" i="67"/>
  <c r="P50" i="67"/>
  <c r="P23" i="67"/>
  <c r="P41" i="67"/>
  <c r="P27" i="67"/>
  <c r="P16" i="67"/>
  <c r="P33" i="67"/>
  <c r="P20" i="67"/>
  <c r="P45" i="65"/>
  <c r="P40" i="65"/>
  <c r="P54" i="65"/>
  <c r="P28" i="65"/>
  <c r="P46" i="67"/>
  <c r="P53" i="67"/>
  <c r="P63" i="67"/>
  <c r="P35" i="67"/>
  <c r="P54" i="67"/>
  <c r="P56" i="65"/>
  <c r="P57" i="67"/>
  <c r="P49" i="67"/>
  <c r="P16" i="65"/>
  <c r="P63" i="65"/>
  <c r="P60" i="67"/>
  <c r="P17" i="67"/>
  <c r="I11" i="55"/>
  <c r="D11" i="55"/>
  <c r="F11" i="55"/>
  <c r="E11" i="55"/>
  <c r="D8" i="48"/>
  <c r="B8" i="52"/>
  <c r="B5" i="48"/>
  <c r="E8" i="48" s="1"/>
  <c r="K17" i="55"/>
  <c r="D25" i="55"/>
  <c r="F57" i="55"/>
  <c r="M41" i="55"/>
  <c r="S25" i="55"/>
  <c r="AD10" i="48"/>
  <c r="B41" i="48"/>
  <c r="K62" i="55"/>
  <c r="F42" i="55"/>
  <c r="M26" i="55"/>
  <c r="Q58" i="55"/>
  <c r="K31" i="55"/>
  <c r="G59" i="55"/>
  <c r="B44" i="48"/>
  <c r="E44" i="55"/>
  <c r="H28" i="55"/>
  <c r="N60" i="55"/>
  <c r="B48" i="52"/>
  <c r="K33" i="55"/>
  <c r="F29" i="55"/>
  <c r="H62" i="55"/>
  <c r="Q45" i="55"/>
  <c r="K18" i="55"/>
  <c r="E46" i="55"/>
  <c r="H30" i="55"/>
  <c r="Q63" i="55"/>
  <c r="B62" i="52"/>
  <c r="E56" i="55"/>
  <c r="D15" i="55"/>
  <c r="F47" i="55"/>
  <c r="M31" i="55"/>
  <c r="S15" i="55"/>
  <c r="B4" i="48"/>
  <c r="G10" i="48"/>
  <c r="S56" i="55"/>
  <c r="D32" i="55"/>
  <c r="G16" i="55"/>
  <c r="M48" i="55"/>
  <c r="S32" i="55"/>
  <c r="B31" i="48"/>
  <c r="G56" i="55"/>
  <c r="E17" i="55"/>
  <c r="G49" i="55"/>
  <c r="N33" i="55"/>
  <c r="H14" i="55"/>
  <c r="B32" i="48"/>
  <c r="B54" i="48"/>
  <c r="S40" i="55"/>
  <c r="D50" i="55"/>
  <c r="G34" i="55"/>
  <c r="N18" i="55"/>
  <c r="S50" i="55"/>
  <c r="D19" i="55"/>
  <c r="F51" i="55"/>
  <c r="M35" i="55"/>
  <c r="S19" i="55"/>
  <c r="X10" i="48"/>
  <c r="N36" i="55"/>
  <c r="S43" i="55"/>
  <c r="E36" i="55"/>
  <c r="N52" i="55"/>
  <c r="B55" i="48"/>
  <c r="D53" i="55"/>
  <c r="G37" i="55"/>
  <c r="N21" i="55"/>
  <c r="S53" i="55"/>
  <c r="B52" i="48"/>
  <c r="G23" i="55"/>
  <c r="S39" i="55"/>
  <c r="F56" i="55"/>
  <c r="K47" i="55"/>
  <c r="B12" i="48"/>
  <c r="E38" i="55"/>
  <c r="H22" i="55"/>
  <c r="N54" i="55"/>
  <c r="B54" i="52"/>
  <c r="D55" i="55"/>
  <c r="M39" i="55"/>
  <c r="D24" i="55"/>
  <c r="G32" i="55"/>
  <c r="Q24" i="55"/>
  <c r="E33" i="55"/>
  <c r="N49" i="55"/>
  <c r="B3" i="48"/>
  <c r="B52" i="52"/>
  <c r="D35" i="55"/>
  <c r="Q20" i="55"/>
  <c r="B42" i="48"/>
  <c r="B37" i="48"/>
  <c r="G55" i="55"/>
  <c r="G40" i="55"/>
  <c r="G27" i="55"/>
  <c r="K26" i="55"/>
  <c r="H38" i="55"/>
  <c r="Q22" i="55"/>
  <c r="E23" i="55"/>
  <c r="N23" i="55"/>
  <c r="B39" i="48"/>
  <c r="E27" i="55"/>
  <c r="B37" i="52"/>
  <c r="K10" i="48"/>
  <c r="D41" i="55"/>
  <c r="G25" i="55"/>
  <c r="M57" i="55"/>
  <c r="S41" i="55"/>
  <c r="B24" i="48"/>
  <c r="K14" i="55"/>
  <c r="D26" i="55"/>
  <c r="F58" i="55"/>
  <c r="M42" i="55"/>
  <c r="S26" i="55"/>
  <c r="K63" i="55"/>
  <c r="H59" i="55"/>
  <c r="K15" i="55"/>
  <c r="E60" i="55"/>
  <c r="H44" i="55"/>
  <c r="Q28" i="55"/>
  <c r="B32" i="52"/>
  <c r="K49" i="55"/>
  <c r="F45" i="55"/>
  <c r="M29" i="55"/>
  <c r="Q62" i="55"/>
  <c r="K34" i="55"/>
  <c r="F63" i="55"/>
  <c r="H46" i="55"/>
  <c r="Q30" i="55"/>
  <c r="B46" i="52"/>
  <c r="AC10" i="48"/>
  <c r="D31" i="55"/>
  <c r="G15" i="55"/>
  <c r="M47" i="55"/>
  <c r="S31" i="55"/>
  <c r="T10" i="48"/>
  <c r="B33" i="48"/>
  <c r="B20" i="52"/>
  <c r="D48" i="55"/>
  <c r="N16" i="55"/>
  <c r="S48" i="55"/>
  <c r="B42" i="52"/>
  <c r="H17" i="55"/>
  <c r="B48" i="48"/>
  <c r="K44" i="55"/>
  <c r="E18" i="55"/>
  <c r="G50" i="55"/>
  <c r="N34" i="55"/>
  <c r="M14" i="55"/>
  <c r="G19" i="55"/>
  <c r="M51" i="55"/>
  <c r="S35" i="55"/>
  <c r="B18" i="48"/>
  <c r="E52" i="55"/>
  <c r="Q52" i="55"/>
  <c r="E59" i="55"/>
  <c r="E21" i="55"/>
  <c r="G53" i="55"/>
  <c r="N37" i="55"/>
  <c r="B55" i="52"/>
  <c r="E61" i="55"/>
  <c r="E54" i="55"/>
  <c r="B38" i="52"/>
  <c r="N55" i="55"/>
  <c r="M23" i="55"/>
  <c r="N27" i="55"/>
  <c r="K58" i="55"/>
  <c r="M22" i="55"/>
  <c r="Q39" i="55"/>
  <c r="M27" i="55"/>
  <c r="H55" i="55"/>
  <c r="D57" i="55"/>
  <c r="G41" i="55"/>
  <c r="N25" i="55"/>
  <c r="S57" i="55"/>
  <c r="B40" i="48"/>
  <c r="G43" i="55"/>
  <c r="D42" i="55"/>
  <c r="G26" i="55"/>
  <c r="M58" i="55"/>
  <c r="S42" i="55"/>
  <c r="D27" i="55"/>
  <c r="M43" i="55"/>
  <c r="K32" i="55"/>
  <c r="F28" i="55"/>
  <c r="H60" i="55"/>
  <c r="Q44" i="55"/>
  <c r="B16" i="52"/>
  <c r="D29" i="55"/>
  <c r="F62" i="55"/>
  <c r="M45" i="55"/>
  <c r="S29" i="55"/>
  <c r="K50" i="55"/>
  <c r="F30" i="55"/>
  <c r="M63" i="55"/>
  <c r="Q46" i="55"/>
  <c r="B30" i="52"/>
  <c r="D59" i="55"/>
  <c r="D47" i="55"/>
  <c r="G31" i="55"/>
  <c r="N15" i="55"/>
  <c r="S47" i="55"/>
  <c r="B14" i="48"/>
  <c r="F52" i="55"/>
  <c r="H27" i="55"/>
  <c r="E16" i="55"/>
  <c r="G48" i="55"/>
  <c r="N32" i="55"/>
  <c r="G14" i="55"/>
  <c r="W10" i="48"/>
  <c r="K21" i="55"/>
  <c r="E49" i="55"/>
  <c r="H33" i="55"/>
  <c r="Q17" i="55"/>
  <c r="B59" i="52"/>
  <c r="B26" i="52"/>
  <c r="F24" i="55"/>
  <c r="N59" i="55"/>
  <c r="E34" i="55"/>
  <c r="H18" i="55"/>
  <c r="N50" i="55"/>
  <c r="M36" i="55"/>
  <c r="D51" i="55"/>
  <c r="G35" i="55"/>
  <c r="N19" i="55"/>
  <c r="S51" i="55"/>
  <c r="B34" i="48"/>
  <c r="S20" i="55"/>
  <c r="K24" i="55"/>
  <c r="F20" i="55"/>
  <c r="Q14" i="55"/>
  <c r="P10" i="48"/>
  <c r="E37" i="55"/>
  <c r="H21" i="55"/>
  <c r="N53" i="55"/>
  <c r="B39" i="52"/>
  <c r="B53" i="48"/>
  <c r="H39" i="55"/>
  <c r="B53" i="52"/>
  <c r="H40" i="55"/>
  <c r="H43" i="55"/>
  <c r="K42" i="55"/>
  <c r="F22" i="55"/>
  <c r="H54" i="55"/>
  <c r="Q38" i="55"/>
  <c r="B22" i="52"/>
  <c r="E55" i="55"/>
  <c r="K43" i="55"/>
  <c r="M40" i="55"/>
  <c r="F38" i="55"/>
  <c r="F23" i="55"/>
  <c r="B22" i="48"/>
  <c r="E25" i="55"/>
  <c r="G57" i="55"/>
  <c r="N41" i="55"/>
  <c r="G61" i="55"/>
  <c r="B56" i="48"/>
  <c r="N43" i="55"/>
  <c r="D58" i="55"/>
  <c r="G42" i="55"/>
  <c r="N26" i="55"/>
  <c r="S58" i="55"/>
  <c r="D43" i="55"/>
  <c r="Q27" i="55"/>
  <c r="K48" i="55"/>
  <c r="F44" i="55"/>
  <c r="M28" i="55"/>
  <c r="Q60" i="55"/>
  <c r="Q10" i="48"/>
  <c r="D45" i="55"/>
  <c r="G29" i="55"/>
  <c r="M62" i="55"/>
  <c r="S45" i="55"/>
  <c r="D63" i="55"/>
  <c r="F46" i="55"/>
  <c r="M30" i="55"/>
  <c r="S63" i="55"/>
  <c r="B14" i="52"/>
  <c r="M59" i="55"/>
  <c r="E15" i="55"/>
  <c r="G47" i="55"/>
  <c r="N31" i="55"/>
  <c r="F14" i="55"/>
  <c r="B30" i="48"/>
  <c r="Q36" i="55"/>
  <c r="B60" i="48"/>
  <c r="E32" i="55"/>
  <c r="H16" i="55"/>
  <c r="N48" i="55"/>
  <c r="B60" i="52"/>
  <c r="B49" i="48"/>
  <c r="K37" i="55"/>
  <c r="F17" i="55"/>
  <c r="H49" i="55"/>
  <c r="Q33" i="55"/>
  <c r="B43" i="52"/>
  <c r="B17" i="48"/>
  <c r="G24" i="55"/>
  <c r="K22" i="55"/>
  <c r="E50" i="55"/>
  <c r="H34" i="55"/>
  <c r="Q18" i="55"/>
  <c r="S36" i="55"/>
  <c r="E19" i="55"/>
  <c r="G51" i="55"/>
  <c r="N35" i="55"/>
  <c r="N14" i="55"/>
  <c r="B50" i="48"/>
  <c r="S52" i="55"/>
  <c r="K40" i="55"/>
  <c r="F36" i="55"/>
  <c r="B24" i="52"/>
  <c r="K25" i="55"/>
  <c r="E53" i="55"/>
  <c r="H37" i="55"/>
  <c r="Q21" i="55"/>
  <c r="B23" i="52"/>
  <c r="Q54" i="55"/>
  <c r="E41" i="55"/>
  <c r="H25" i="55"/>
  <c r="N57" i="55"/>
  <c r="B51" i="52"/>
  <c r="B50" i="52"/>
  <c r="M61" i="55"/>
  <c r="E26" i="55"/>
  <c r="G58" i="55"/>
  <c r="N42" i="55"/>
  <c r="H61" i="55"/>
  <c r="E43" i="55"/>
  <c r="S27" i="55"/>
  <c r="D28" i="55"/>
  <c r="F60" i="55"/>
  <c r="M44" i="55"/>
  <c r="S28" i="55"/>
  <c r="B27" i="48"/>
  <c r="D62" i="55"/>
  <c r="G45" i="55"/>
  <c r="N29" i="55"/>
  <c r="S62" i="55"/>
  <c r="D30" i="55"/>
  <c r="G63" i="55"/>
  <c r="M46" i="55"/>
  <c r="S30" i="55"/>
  <c r="S10" i="48"/>
  <c r="S59" i="55"/>
  <c r="E31" i="55"/>
  <c r="H15" i="55"/>
  <c r="N47" i="55"/>
  <c r="D14" i="55"/>
  <c r="B46" i="48"/>
  <c r="B40" i="52"/>
  <c r="K20" i="55"/>
  <c r="E48" i="55"/>
  <c r="H32" i="55"/>
  <c r="Q16" i="55"/>
  <c r="B44" i="52"/>
  <c r="H52" i="55"/>
  <c r="K53" i="55"/>
  <c r="F33" i="55"/>
  <c r="M17" i="55"/>
  <c r="Q49" i="55"/>
  <c r="B27" i="52"/>
  <c r="G52" i="55"/>
  <c r="H24" i="55"/>
  <c r="K38" i="55"/>
  <c r="F18" i="55"/>
  <c r="H50" i="55"/>
  <c r="Q34" i="55"/>
  <c r="Y10" i="48"/>
  <c r="E35" i="55"/>
  <c r="H19" i="55"/>
  <c r="N51" i="55"/>
  <c r="B57" i="52"/>
  <c r="D36" i="55"/>
  <c r="B19" i="48"/>
  <c r="K56" i="55"/>
  <c r="G36" i="55"/>
  <c r="B35" i="48"/>
  <c r="K41" i="55"/>
  <c r="F21" i="55"/>
  <c r="H53" i="55"/>
  <c r="Q37" i="55"/>
  <c r="J10" i="48"/>
  <c r="K59" i="55"/>
  <c r="M55" i="55"/>
  <c r="L10" i="48"/>
  <c r="N24" i="55"/>
  <c r="Q59" i="55"/>
  <c r="D22" i="55"/>
  <c r="F54" i="55"/>
  <c r="M38" i="55"/>
  <c r="S22" i="55"/>
  <c r="AA10" i="48"/>
  <c r="F55" i="55"/>
  <c r="S23" i="55"/>
  <c r="Q43" i="55"/>
  <c r="D20" i="55"/>
  <c r="D40" i="55"/>
  <c r="F37" i="55"/>
  <c r="Q53" i="55"/>
  <c r="D39" i="55"/>
  <c r="N39" i="55"/>
  <c r="K60" i="55"/>
  <c r="S24" i="55"/>
  <c r="B49" i="52"/>
  <c r="G22" i="55"/>
  <c r="G39" i="55"/>
  <c r="S55" i="55"/>
  <c r="B33" i="52"/>
  <c r="F41" i="55"/>
  <c r="M25" i="55"/>
  <c r="Q57" i="55"/>
  <c r="B25" i="48"/>
  <c r="Q42" i="55"/>
  <c r="F59" i="55"/>
  <c r="B15" i="52"/>
  <c r="G60" i="55"/>
  <c r="N61" i="55"/>
  <c r="K16" i="55"/>
  <c r="E62" i="55"/>
  <c r="H45" i="55"/>
  <c r="Q29" i="55"/>
  <c r="E30" i="55"/>
  <c r="H63" i="55"/>
  <c r="N46" i="55"/>
  <c r="S61" i="55"/>
  <c r="B45" i="48"/>
  <c r="F31" i="55"/>
  <c r="Q47" i="55"/>
  <c r="B58" i="52"/>
  <c r="F48" i="55"/>
  <c r="AB10" i="48"/>
  <c r="F35" i="55"/>
  <c r="M52" i="55"/>
  <c r="E20" i="55"/>
  <c r="N20" i="55"/>
  <c r="B36" i="52"/>
  <c r="G21" i="55"/>
  <c r="Q55" i="55"/>
  <c r="M10" i="48"/>
  <c r="G54" i="55"/>
  <c r="S14" i="55"/>
  <c r="K29" i="55"/>
  <c r="E57" i="55"/>
  <c r="H41" i="55"/>
  <c r="Q25" i="55"/>
  <c r="B35" i="52"/>
  <c r="B18" i="52"/>
  <c r="B26" i="48"/>
  <c r="E42" i="55"/>
  <c r="H26" i="55"/>
  <c r="N58" i="55"/>
  <c r="B34" i="52"/>
  <c r="F27" i="55"/>
  <c r="B17" i="52"/>
  <c r="D44" i="55"/>
  <c r="G28" i="55"/>
  <c r="M60" i="55"/>
  <c r="S44" i="55"/>
  <c r="B43" i="48"/>
  <c r="E29" i="55"/>
  <c r="G62" i="55"/>
  <c r="N45" i="55"/>
  <c r="Q61" i="55"/>
  <c r="D46" i="55"/>
  <c r="G30" i="55"/>
  <c r="N63" i="55"/>
  <c r="S46" i="55"/>
  <c r="B13" i="48"/>
  <c r="K19" i="55"/>
  <c r="E47" i="55"/>
  <c r="H31" i="55"/>
  <c r="Q15" i="55"/>
  <c r="B61" i="52"/>
  <c r="B15" i="48"/>
  <c r="E24" i="55"/>
  <c r="K36" i="55"/>
  <c r="F16" i="55"/>
  <c r="H48" i="55"/>
  <c r="Q32" i="55"/>
  <c r="B28" i="52"/>
  <c r="I10" i="48"/>
  <c r="D17" i="55"/>
  <c r="F49" i="55"/>
  <c r="M33" i="55"/>
  <c r="S17" i="55"/>
  <c r="F10" i="48"/>
  <c r="B56" i="52"/>
  <c r="M24" i="55"/>
  <c r="K54" i="55"/>
  <c r="F34" i="55"/>
  <c r="M18" i="55"/>
  <c r="Q50" i="55"/>
  <c r="K23" i="55"/>
  <c r="E51" i="55"/>
  <c r="H35" i="55"/>
  <c r="Q19" i="55"/>
  <c r="B41" i="52"/>
  <c r="G20" i="55"/>
  <c r="D56" i="55"/>
  <c r="H20" i="55"/>
  <c r="K57" i="55"/>
  <c r="M21" i="55"/>
  <c r="Z10" i="48"/>
  <c r="D38" i="55"/>
  <c r="M54" i="55"/>
  <c r="S38" i="55"/>
  <c r="B21" i="48"/>
  <c r="K61" i="55"/>
  <c r="N10" i="48"/>
  <c r="E28" i="55"/>
  <c r="R10" i="48"/>
  <c r="K51" i="55"/>
  <c r="M15" i="55"/>
  <c r="B29" i="52"/>
  <c r="D16" i="55"/>
  <c r="K28" i="55"/>
  <c r="G33" i="55"/>
  <c r="N17" i="55"/>
  <c r="B16" i="48"/>
  <c r="G18" i="55"/>
  <c r="H10" i="48"/>
  <c r="F39" i="55"/>
  <c r="E22" i="55"/>
  <c r="D61" i="55"/>
  <c r="D23" i="55"/>
  <c r="K45" i="55"/>
  <c r="F25" i="55"/>
  <c r="H57" i="55"/>
  <c r="Q41" i="55"/>
  <c r="B19" i="52"/>
  <c r="O10" i="48"/>
  <c r="K30" i="55"/>
  <c r="E58" i="55"/>
  <c r="H42" i="55"/>
  <c r="Q26" i="55"/>
  <c r="D10" i="48"/>
  <c r="F43" i="55"/>
  <c r="B31" i="52"/>
  <c r="D60" i="55"/>
  <c r="G44" i="55"/>
  <c r="N28" i="55"/>
  <c r="S60" i="55"/>
  <c r="B59" i="48"/>
  <c r="E45" i="55"/>
  <c r="H29" i="55"/>
  <c r="N62" i="55"/>
  <c r="B13" i="52"/>
  <c r="E63" i="55"/>
  <c r="G46" i="55"/>
  <c r="N30" i="55"/>
  <c r="E14" i="55"/>
  <c r="B29" i="48"/>
  <c r="K35" i="55"/>
  <c r="F15" i="55"/>
  <c r="H47" i="55"/>
  <c r="Q31" i="55"/>
  <c r="B45" i="52"/>
  <c r="B47" i="48"/>
  <c r="H56" i="55"/>
  <c r="K52" i="55"/>
  <c r="F32" i="55"/>
  <c r="M16" i="55"/>
  <c r="Q48" i="55"/>
  <c r="E10" i="48"/>
  <c r="B38" i="48"/>
  <c r="D33" i="55"/>
  <c r="G17" i="55"/>
  <c r="M49" i="55"/>
  <c r="S33" i="55"/>
  <c r="V10" i="48"/>
  <c r="B51" i="48"/>
  <c r="M56" i="55"/>
  <c r="D18" i="55"/>
  <c r="F50" i="55"/>
  <c r="M34" i="55"/>
  <c r="S18" i="55"/>
  <c r="K39" i="55"/>
  <c r="F19" i="55"/>
  <c r="H51" i="55"/>
  <c r="Q35" i="55"/>
  <c r="B25" i="52"/>
  <c r="H36" i="55"/>
  <c r="Q56" i="55"/>
  <c r="D52" i="55"/>
  <c r="M20" i="55"/>
  <c r="N56" i="55"/>
  <c r="D21" i="55"/>
  <c r="F53" i="55"/>
  <c r="M37" i="55"/>
  <c r="S21" i="55"/>
  <c r="B20" i="48"/>
  <c r="E39" i="55"/>
  <c r="Q23" i="55"/>
  <c r="E40" i="55"/>
  <c r="F61" i="55"/>
  <c r="B58" i="48"/>
  <c r="D54" i="55"/>
  <c r="G38" i="55"/>
  <c r="N22" i="55"/>
  <c r="S54" i="55"/>
  <c r="K27" i="55"/>
  <c r="H23" i="55"/>
  <c r="B21" i="52"/>
  <c r="B28" i="48"/>
  <c r="K46" i="55"/>
  <c r="F26" i="55"/>
  <c r="H58" i="55"/>
  <c r="B57" i="48"/>
  <c r="N44" i="55"/>
  <c r="N40" i="55"/>
  <c r="M32" i="55"/>
  <c r="S16" i="55"/>
  <c r="U10" i="48"/>
  <c r="D49" i="55"/>
  <c r="S49" i="55"/>
  <c r="Q40" i="55"/>
  <c r="D34" i="55"/>
  <c r="M50" i="55"/>
  <c r="S34" i="55"/>
  <c r="K55" i="55"/>
  <c r="M19" i="55"/>
  <c r="Q51" i="55"/>
  <c r="B23" i="48"/>
  <c r="D37" i="55"/>
  <c r="M53" i="55"/>
  <c r="S37" i="55"/>
  <c r="B36" i="48"/>
  <c r="F40" i="55"/>
  <c r="B47" i="52"/>
  <c r="N38" i="55"/>
  <c r="O55" i="55" l="1"/>
  <c r="O23" i="55"/>
  <c r="O54" i="55"/>
  <c r="O38" i="55"/>
  <c r="O22" i="55"/>
  <c r="O27" i="55"/>
  <c r="O24" i="55"/>
  <c r="O39" i="55"/>
  <c r="O53" i="55"/>
  <c r="O37" i="55"/>
  <c r="O21" i="55"/>
  <c r="O56" i="55"/>
  <c r="O52" i="55"/>
  <c r="O20" i="55"/>
  <c r="O36" i="55"/>
  <c r="O14" i="55"/>
  <c r="O51" i="55"/>
  <c r="O35" i="55"/>
  <c r="O19" i="55"/>
  <c r="O50" i="55"/>
  <c r="O34" i="55"/>
  <c r="O18" i="55"/>
  <c r="O59" i="55"/>
  <c r="O49" i="55"/>
  <c r="O33" i="55"/>
  <c r="O17" i="55"/>
  <c r="O48" i="55"/>
  <c r="O32" i="55"/>
  <c r="O16" i="55"/>
  <c r="O40" i="55"/>
  <c r="O47" i="55"/>
  <c r="O31" i="55"/>
  <c r="O15" i="55"/>
  <c r="O46" i="55"/>
  <c r="O30" i="55"/>
  <c r="O63" i="55"/>
  <c r="O62" i="55"/>
  <c r="O45" i="55"/>
  <c r="O29" i="55"/>
  <c r="O61" i="55"/>
  <c r="O60" i="55"/>
  <c r="O44" i="55"/>
  <c r="O28" i="55"/>
  <c r="O58" i="55"/>
  <c r="O42" i="55"/>
  <c r="O26" i="55"/>
  <c r="O43" i="55"/>
  <c r="O57" i="55"/>
  <c r="O41" i="55"/>
  <c r="O25" i="55"/>
  <c r="I61" i="55"/>
  <c r="J61" i="55" s="1"/>
  <c r="L61" i="55" s="1"/>
  <c r="I14" i="55"/>
  <c r="J14" i="55" s="1"/>
  <c r="I62" i="55"/>
  <c r="J62" i="55" s="1"/>
  <c r="L62" i="55" s="1"/>
  <c r="I60" i="55"/>
  <c r="J60" i="55" s="1"/>
  <c r="L60" i="55" s="1"/>
  <c r="P60" i="55" s="1"/>
  <c r="R60" i="55" s="1"/>
  <c r="T60" i="55" s="1"/>
  <c r="I59" i="55"/>
  <c r="J59" i="55" s="1"/>
  <c r="L59" i="55" s="1"/>
  <c r="I58" i="55"/>
  <c r="J58" i="55" s="1"/>
  <c r="L58" i="55" s="1"/>
  <c r="I57" i="55"/>
  <c r="J57" i="55" s="1"/>
  <c r="L57" i="55" s="1"/>
  <c r="I56" i="55"/>
  <c r="J56" i="55" s="1"/>
  <c r="L56" i="55" s="1"/>
  <c r="I55" i="55"/>
  <c r="J55" i="55" s="1"/>
  <c r="L55" i="55" s="1"/>
  <c r="I54" i="55"/>
  <c r="J54" i="55" s="1"/>
  <c r="L54" i="55" s="1"/>
  <c r="I53" i="55"/>
  <c r="J53" i="55" s="1"/>
  <c r="L53" i="55" s="1"/>
  <c r="P53" i="55" s="1"/>
  <c r="R53" i="55" s="1"/>
  <c r="T53" i="55" s="1"/>
  <c r="I52" i="55"/>
  <c r="J52" i="55" s="1"/>
  <c r="L52" i="55" s="1"/>
  <c r="I51" i="55"/>
  <c r="J51" i="55" s="1"/>
  <c r="L51" i="55" s="1"/>
  <c r="I50" i="55"/>
  <c r="J50" i="55" s="1"/>
  <c r="L50" i="55" s="1"/>
  <c r="P50" i="55" s="1"/>
  <c r="R50" i="55" s="1"/>
  <c r="T50" i="55" s="1"/>
  <c r="I49" i="55"/>
  <c r="J49" i="55" s="1"/>
  <c r="L49" i="55" s="1"/>
  <c r="I48" i="55"/>
  <c r="J48" i="55" s="1"/>
  <c r="L48" i="55" s="1"/>
  <c r="I47" i="55"/>
  <c r="J47" i="55" s="1"/>
  <c r="L47" i="55" s="1"/>
  <c r="I46" i="55"/>
  <c r="J46" i="55" s="1"/>
  <c r="L46" i="55" s="1"/>
  <c r="I45" i="55"/>
  <c r="J45" i="55" s="1"/>
  <c r="L45" i="55" s="1"/>
  <c r="I44" i="55"/>
  <c r="J44" i="55" s="1"/>
  <c r="L44" i="55" s="1"/>
  <c r="I43" i="55"/>
  <c r="J43" i="55" s="1"/>
  <c r="L43" i="55" s="1"/>
  <c r="P43" i="55" s="1"/>
  <c r="R43" i="55" s="1"/>
  <c r="T43" i="55" s="1"/>
  <c r="I42" i="55"/>
  <c r="J42" i="55" s="1"/>
  <c r="L42" i="55" s="1"/>
  <c r="P42" i="55" s="1"/>
  <c r="R42" i="55" s="1"/>
  <c r="T42" i="55" s="1"/>
  <c r="I41" i="55"/>
  <c r="J41" i="55" s="1"/>
  <c r="L41" i="55" s="1"/>
  <c r="I40" i="55"/>
  <c r="J40" i="55" s="1"/>
  <c r="L40" i="55" s="1"/>
  <c r="I39" i="55"/>
  <c r="J39" i="55" s="1"/>
  <c r="L39" i="55" s="1"/>
  <c r="I38" i="55"/>
  <c r="J38" i="55" s="1"/>
  <c r="L38" i="55" s="1"/>
  <c r="P38" i="55" s="1"/>
  <c r="R38" i="55" s="1"/>
  <c r="T38" i="55" s="1"/>
  <c r="I37" i="55"/>
  <c r="J37" i="55" s="1"/>
  <c r="L37" i="55" s="1"/>
  <c r="I36" i="55"/>
  <c r="J36" i="55" s="1"/>
  <c r="L36" i="55" s="1"/>
  <c r="P36" i="55" s="1"/>
  <c r="R36" i="55" s="1"/>
  <c r="T36" i="55" s="1"/>
  <c r="I35" i="55"/>
  <c r="J35" i="55" s="1"/>
  <c r="L35" i="55" s="1"/>
  <c r="I34" i="55"/>
  <c r="J34" i="55" s="1"/>
  <c r="L34" i="55" s="1"/>
  <c r="P34" i="55" s="1"/>
  <c r="R34" i="55" s="1"/>
  <c r="T34" i="55" s="1"/>
  <c r="I33" i="55"/>
  <c r="J33" i="55" s="1"/>
  <c r="L33" i="55" s="1"/>
  <c r="P33" i="55" s="1"/>
  <c r="R33" i="55" s="1"/>
  <c r="T33" i="55" s="1"/>
  <c r="I32" i="55"/>
  <c r="J32" i="55" s="1"/>
  <c r="L32" i="55" s="1"/>
  <c r="I31" i="55"/>
  <c r="J31" i="55" s="1"/>
  <c r="L31" i="55" s="1"/>
  <c r="I30" i="55"/>
  <c r="J30" i="55" s="1"/>
  <c r="L30" i="55" s="1"/>
  <c r="I29" i="55"/>
  <c r="J29" i="55" s="1"/>
  <c r="L29" i="55" s="1"/>
  <c r="I28" i="55"/>
  <c r="J28" i="55" s="1"/>
  <c r="L28" i="55" s="1"/>
  <c r="I27" i="55"/>
  <c r="J27" i="55" s="1"/>
  <c r="L27" i="55" s="1"/>
  <c r="P27" i="55" s="1"/>
  <c r="R27" i="55" s="1"/>
  <c r="T27" i="55" s="1"/>
  <c r="I26" i="55"/>
  <c r="J26" i="55" s="1"/>
  <c r="L26" i="55" s="1"/>
  <c r="I25" i="55"/>
  <c r="J25" i="55" s="1"/>
  <c r="L25" i="55" s="1"/>
  <c r="I24" i="55"/>
  <c r="J24" i="55" s="1"/>
  <c r="L24" i="55" s="1"/>
  <c r="I23" i="55"/>
  <c r="J23" i="55" s="1"/>
  <c r="L23" i="55" s="1"/>
  <c r="P23" i="55" s="1"/>
  <c r="R23" i="55" s="1"/>
  <c r="T23" i="55" s="1"/>
  <c r="I22" i="55"/>
  <c r="J22" i="55" s="1"/>
  <c r="L22" i="55" s="1"/>
  <c r="I21" i="55"/>
  <c r="I20" i="55"/>
  <c r="J20" i="55" s="1"/>
  <c r="L20" i="55" s="1"/>
  <c r="P20" i="55" s="1"/>
  <c r="R20" i="55" s="1"/>
  <c r="T20" i="55" s="1"/>
  <c r="I19" i="55"/>
  <c r="J19" i="55" s="1"/>
  <c r="L19" i="55" s="1"/>
  <c r="P19" i="55" s="1"/>
  <c r="R19" i="55" s="1"/>
  <c r="T19" i="55" s="1"/>
  <c r="I18" i="55"/>
  <c r="J18" i="55" s="1"/>
  <c r="L18" i="55" s="1"/>
  <c r="P18" i="55" s="1"/>
  <c r="R18" i="55" s="1"/>
  <c r="T18" i="55" s="1"/>
  <c r="I17" i="55"/>
  <c r="J17" i="55" s="1"/>
  <c r="L17" i="55" s="1"/>
  <c r="P17" i="55" s="1"/>
  <c r="R17" i="55" s="1"/>
  <c r="T17" i="55" s="1"/>
  <c r="I16" i="55"/>
  <c r="J16" i="55" s="1"/>
  <c r="L16" i="55" s="1"/>
  <c r="P16" i="55" s="1"/>
  <c r="R16" i="55" s="1"/>
  <c r="T16" i="55" s="1"/>
  <c r="I15" i="55"/>
  <c r="J15" i="55" s="1"/>
  <c r="L15" i="55" s="1"/>
  <c r="P15" i="55" s="1"/>
  <c r="R15" i="55" s="1"/>
  <c r="T15" i="55" s="1"/>
  <c r="I63" i="55"/>
  <c r="J63" i="55" s="1"/>
  <c r="L63" i="55" s="1"/>
  <c r="P63" i="55" s="1"/>
  <c r="R63" i="55" s="1"/>
  <c r="T63" i="55" s="1"/>
  <c r="D12" i="48"/>
  <c r="D13" i="48"/>
  <c r="D14" i="48"/>
  <c r="D15" i="48"/>
  <c r="D16" i="48"/>
  <c r="D17" i="48"/>
  <c r="D18" i="48"/>
  <c r="D19" i="48"/>
  <c r="D20" i="48"/>
  <c r="D21" i="48"/>
  <c r="D22" i="48"/>
  <c r="D23" i="48"/>
  <c r="D24" i="48"/>
  <c r="D25" i="48"/>
  <c r="D26" i="48"/>
  <c r="D27" i="48"/>
  <c r="D28" i="48"/>
  <c r="D29" i="48"/>
  <c r="D30" i="48"/>
  <c r="D31" i="48"/>
  <c r="D32" i="48"/>
  <c r="D33" i="48"/>
  <c r="D34" i="48"/>
  <c r="D35" i="48"/>
  <c r="D36" i="48"/>
  <c r="D37" i="48"/>
  <c r="D38" i="48"/>
  <c r="D39" i="48"/>
  <c r="D40" i="48"/>
  <c r="D41" i="48"/>
  <c r="D42" i="48"/>
  <c r="D43" i="48"/>
  <c r="D44" i="48"/>
  <c r="D45" i="48"/>
  <c r="D46" i="48"/>
  <c r="D47" i="48"/>
  <c r="D48" i="48"/>
  <c r="D49" i="48"/>
  <c r="D50" i="48"/>
  <c r="D51" i="48"/>
  <c r="D52" i="48"/>
  <c r="D53" i="48"/>
  <c r="D54" i="48"/>
  <c r="D55" i="48"/>
  <c r="D56" i="48"/>
  <c r="D57" i="48"/>
  <c r="D58" i="48"/>
  <c r="D59" i="48"/>
  <c r="D60" i="48"/>
  <c r="F10" i="52"/>
  <c r="E10" i="52"/>
  <c r="D10" i="52"/>
  <c r="D11" i="48"/>
  <c r="G8" i="48"/>
  <c r="F8" i="48"/>
  <c r="L8" i="48"/>
  <c r="AD14" i="48"/>
  <c r="AB19" i="48"/>
  <c r="Z24" i="48"/>
  <c r="X29" i="48"/>
  <c r="V34" i="48"/>
  <c r="T39" i="48"/>
  <c r="R44" i="48"/>
  <c r="P49" i="48"/>
  <c r="N54" i="48"/>
  <c r="N59" i="48"/>
  <c r="I37" i="48"/>
  <c r="Y13" i="48"/>
  <c r="W18" i="48"/>
  <c r="K24" i="48"/>
  <c r="I29" i="48"/>
  <c r="W34" i="48"/>
  <c r="AC43" i="48"/>
  <c r="W15" i="48"/>
  <c r="U20" i="48"/>
  <c r="S25" i="48"/>
  <c r="Q30" i="48"/>
  <c r="O35" i="48"/>
  <c r="M40" i="48"/>
  <c r="K45" i="48"/>
  <c r="L13" i="48"/>
  <c r="J18" i="48"/>
  <c r="H23" i="48"/>
  <c r="F28" i="48"/>
  <c r="AD32" i="48"/>
  <c r="AB37" i="48"/>
  <c r="Z42" i="48"/>
  <c r="X47" i="48"/>
  <c r="V52" i="48"/>
  <c r="T57" i="48"/>
  <c r="AB58" i="48"/>
  <c r="M13" i="48"/>
  <c r="K18" i="48"/>
  <c r="I23" i="48"/>
  <c r="G28" i="48"/>
  <c r="E33" i="48"/>
  <c r="AC37" i="48"/>
  <c r="AA42" i="48"/>
  <c r="Y47" i="48"/>
  <c r="W52" i="48"/>
  <c r="U57" i="48"/>
  <c r="F46" i="48"/>
  <c r="J15" i="48"/>
  <c r="H20" i="48"/>
  <c r="F25" i="48"/>
  <c r="AD29" i="48"/>
  <c r="AB34" i="48"/>
  <c r="Z39" i="48"/>
  <c r="X44" i="48"/>
  <c r="V49" i="48"/>
  <c r="T54" i="48"/>
  <c r="T59" i="48"/>
  <c r="O13" i="48"/>
  <c r="M18" i="48"/>
  <c r="K23" i="48"/>
  <c r="I28" i="48"/>
  <c r="G33" i="48"/>
  <c r="E38" i="48"/>
  <c r="AC42" i="48"/>
  <c r="AA47" i="48"/>
  <c r="Y52" i="48"/>
  <c r="W57" i="48"/>
  <c r="L47" i="48"/>
  <c r="AB15" i="48"/>
  <c r="Z20" i="48"/>
  <c r="X25" i="48"/>
  <c r="V30" i="48"/>
  <c r="T35" i="48"/>
  <c r="J44" i="48"/>
  <c r="AD15" i="48"/>
  <c r="AB20" i="48"/>
  <c r="Z25" i="48"/>
  <c r="X30" i="48"/>
  <c r="V35" i="48"/>
  <c r="T40" i="48"/>
  <c r="I14" i="48"/>
  <c r="G19" i="48"/>
  <c r="E24" i="48"/>
  <c r="AC28" i="48"/>
  <c r="AA33" i="48"/>
  <c r="Y38" i="48"/>
  <c r="N12" i="48"/>
  <c r="L17" i="48"/>
  <c r="J22" i="48"/>
  <c r="H27" i="48"/>
  <c r="F32" i="48"/>
  <c r="AD36" i="48"/>
  <c r="AB41" i="48"/>
  <c r="Z46" i="48"/>
  <c r="W16" i="48"/>
  <c r="U21" i="48"/>
  <c r="S26" i="48"/>
  <c r="Q31" i="48"/>
  <c r="O36" i="48"/>
  <c r="M41" i="48"/>
  <c r="M14" i="48"/>
  <c r="K19" i="48"/>
  <c r="I24" i="48"/>
  <c r="G29" i="48"/>
  <c r="E34" i="48"/>
  <c r="AC38" i="48"/>
  <c r="AA43" i="48"/>
  <c r="Y48" i="48"/>
  <c r="W53" i="48"/>
  <c r="V58" i="48"/>
  <c r="T15" i="48"/>
  <c r="R20" i="48"/>
  <c r="P25" i="48"/>
  <c r="N30" i="48"/>
  <c r="L35" i="48"/>
  <c r="J40" i="48"/>
  <c r="H45" i="48"/>
  <c r="F50" i="48"/>
  <c r="AD54" i="48"/>
  <c r="AD59" i="48"/>
  <c r="O38" i="48"/>
  <c r="O14" i="48"/>
  <c r="M19" i="48"/>
  <c r="AA24" i="48"/>
  <c r="Y29" i="48"/>
  <c r="M35" i="48"/>
  <c r="S44" i="48"/>
  <c r="M16" i="48"/>
  <c r="K21" i="48"/>
  <c r="I26" i="48"/>
  <c r="G31" i="48"/>
  <c r="E36" i="48"/>
  <c r="AC40" i="48"/>
  <c r="AA45" i="48"/>
  <c r="AB13" i="48"/>
  <c r="Z18" i="48"/>
  <c r="X23" i="48"/>
  <c r="V28" i="48"/>
  <c r="T33" i="48"/>
  <c r="R38" i="48"/>
  <c r="P43" i="48"/>
  <c r="N48" i="48"/>
  <c r="L53" i="48"/>
  <c r="J58" i="48"/>
  <c r="I60" i="48"/>
  <c r="AC13" i="48"/>
  <c r="AA18" i="48"/>
  <c r="Y23" i="48"/>
  <c r="W28" i="48"/>
  <c r="U33" i="48"/>
  <c r="S38" i="48"/>
  <c r="Q43" i="48"/>
  <c r="O48" i="48"/>
  <c r="M53" i="48"/>
  <c r="K58" i="48"/>
  <c r="R48" i="48"/>
  <c r="Z15" i="48"/>
  <c r="X20" i="48"/>
  <c r="V25" i="48"/>
  <c r="T30" i="48"/>
  <c r="R35" i="48"/>
  <c r="P40" i="48"/>
  <c r="N45" i="48"/>
  <c r="L50" i="48"/>
  <c r="J55" i="48"/>
  <c r="Z60" i="48"/>
  <c r="E14" i="48"/>
  <c r="AC18" i="48"/>
  <c r="AA23" i="48"/>
  <c r="Y28" i="48"/>
  <c r="W33" i="48"/>
  <c r="U38" i="48"/>
  <c r="S43" i="48"/>
  <c r="Q48" i="48"/>
  <c r="O53" i="48"/>
  <c r="M58" i="48"/>
  <c r="X11" i="48"/>
  <c r="R16" i="48"/>
  <c r="P21" i="48"/>
  <c r="N26" i="48"/>
  <c r="L31" i="48"/>
  <c r="J36" i="48"/>
  <c r="V46" i="48"/>
  <c r="T16" i="48"/>
  <c r="R21" i="48"/>
  <c r="P26" i="48"/>
  <c r="N31" i="48"/>
  <c r="L36" i="48"/>
  <c r="J41" i="48"/>
  <c r="Y14" i="48"/>
  <c r="W19" i="48"/>
  <c r="U24" i="48"/>
  <c r="S29" i="48"/>
  <c r="Q34" i="48"/>
  <c r="O39" i="48"/>
  <c r="AD12" i="48"/>
  <c r="AB17" i="48"/>
  <c r="Z22" i="48"/>
  <c r="X27" i="48"/>
  <c r="V32" i="48"/>
  <c r="T37" i="48"/>
  <c r="R42" i="48"/>
  <c r="O12" i="48"/>
  <c r="M17" i="48"/>
  <c r="K22" i="48"/>
  <c r="I27" i="48"/>
  <c r="G32" i="48"/>
  <c r="E37" i="48"/>
  <c r="AC41" i="48"/>
  <c r="AC14" i="48"/>
  <c r="AA19" i="48"/>
  <c r="Y24" i="48"/>
  <c r="W29" i="48"/>
  <c r="U34" i="48"/>
  <c r="S39" i="48"/>
  <c r="Q44" i="48"/>
  <c r="O49" i="48"/>
  <c r="M54" i="48"/>
  <c r="M59" i="48"/>
  <c r="N33" i="48"/>
  <c r="AB49" i="48"/>
  <c r="Z57" i="48"/>
  <c r="V23" i="48"/>
  <c r="P46" i="48"/>
  <c r="AC55" i="48"/>
  <c r="T20" i="48"/>
  <c r="I45" i="48"/>
  <c r="F54" i="48"/>
  <c r="AB11" i="48"/>
  <c r="J49" i="48"/>
  <c r="H24" i="48"/>
  <c r="X46" i="48"/>
  <c r="E55" i="48"/>
  <c r="F21" i="48"/>
  <c r="J16" i="48"/>
  <c r="H21" i="48"/>
  <c r="F26" i="48"/>
  <c r="AD30" i="48"/>
  <c r="AB35" i="48"/>
  <c r="Z40" i="48"/>
  <c r="X45" i="48"/>
  <c r="V50" i="48"/>
  <c r="T55" i="48"/>
  <c r="T60" i="48"/>
  <c r="U39" i="48"/>
  <c r="E15" i="48"/>
  <c r="AC19" i="48"/>
  <c r="Q25" i="48"/>
  <c r="O30" i="48"/>
  <c r="S36" i="48"/>
  <c r="E12" i="48"/>
  <c r="AC16" i="48"/>
  <c r="AA21" i="48"/>
  <c r="Y26" i="48"/>
  <c r="W31" i="48"/>
  <c r="U36" i="48"/>
  <c r="S41" i="48"/>
  <c r="Q46" i="48"/>
  <c r="R14" i="48"/>
  <c r="P19" i="48"/>
  <c r="N24" i="48"/>
  <c r="L29" i="48"/>
  <c r="J34" i="48"/>
  <c r="H39" i="48"/>
  <c r="F44" i="48"/>
  <c r="AD48" i="48"/>
  <c r="AB53" i="48"/>
  <c r="AA58" i="48"/>
  <c r="K11" i="48"/>
  <c r="S14" i="48"/>
  <c r="Q19" i="48"/>
  <c r="O24" i="48"/>
  <c r="M29" i="48"/>
  <c r="K34" i="48"/>
  <c r="I39" i="48"/>
  <c r="G44" i="48"/>
  <c r="E49" i="48"/>
  <c r="AC53" i="48"/>
  <c r="S59" i="48"/>
  <c r="AD58" i="48"/>
  <c r="P16" i="48"/>
  <c r="N21" i="48"/>
  <c r="L26" i="48"/>
  <c r="J31" i="48"/>
  <c r="H36" i="48"/>
  <c r="F41" i="48"/>
  <c r="AD45" i="48"/>
  <c r="AB50" i="48"/>
  <c r="Z55" i="48"/>
  <c r="F38" i="48"/>
  <c r="U14" i="48"/>
  <c r="S19" i="48"/>
  <c r="Q24" i="48"/>
  <c r="O29" i="48"/>
  <c r="M34" i="48"/>
  <c r="K39" i="48"/>
  <c r="I44" i="48"/>
  <c r="G49" i="48"/>
  <c r="E54" i="48"/>
  <c r="E59" i="48"/>
  <c r="J12" i="48"/>
  <c r="H17" i="48"/>
  <c r="F22" i="48"/>
  <c r="AD26" i="48"/>
  <c r="AB31" i="48"/>
  <c r="Z36" i="48"/>
  <c r="L12" i="48"/>
  <c r="J17" i="48"/>
  <c r="H22" i="48"/>
  <c r="F27" i="48"/>
  <c r="AD31" i="48"/>
  <c r="AB36" i="48"/>
  <c r="Z41" i="48"/>
  <c r="O15" i="48"/>
  <c r="M20" i="48"/>
  <c r="K25" i="48"/>
  <c r="I30" i="48"/>
  <c r="G35" i="48"/>
  <c r="E40" i="48"/>
  <c r="T13" i="48"/>
  <c r="R18" i="48"/>
  <c r="P23" i="48"/>
  <c r="N28" i="48"/>
  <c r="L33" i="48"/>
  <c r="J38" i="48"/>
  <c r="H43" i="48"/>
  <c r="E13" i="48"/>
  <c r="AC17" i="48"/>
  <c r="AA22" i="48"/>
  <c r="Y27" i="48"/>
  <c r="W32" i="48"/>
  <c r="U37" i="48"/>
  <c r="S42" i="48"/>
  <c r="S15" i="48"/>
  <c r="Q20" i="48"/>
  <c r="O25" i="48"/>
  <c r="M30" i="48"/>
  <c r="K35" i="48"/>
  <c r="I40" i="48"/>
  <c r="G45" i="48"/>
  <c r="E50" i="48"/>
  <c r="AC54" i="48"/>
  <c r="AC59" i="48"/>
  <c r="Z16" i="48"/>
  <c r="X21" i="48"/>
  <c r="V26" i="48"/>
  <c r="T31" i="48"/>
  <c r="R36" i="48"/>
  <c r="P41" i="48"/>
  <c r="N46" i="48"/>
  <c r="L51" i="48"/>
  <c r="J56" i="48"/>
  <c r="P11" i="48"/>
  <c r="AA40" i="48"/>
  <c r="U15" i="48"/>
  <c r="S20" i="48"/>
  <c r="G26" i="48"/>
  <c r="E31" i="48"/>
  <c r="Y37" i="48"/>
  <c r="U12" i="48"/>
  <c r="S17" i="48"/>
  <c r="Q22" i="48"/>
  <c r="O27" i="48"/>
  <c r="M32" i="48"/>
  <c r="K37" i="48"/>
  <c r="I42" i="48"/>
  <c r="G47" i="48"/>
  <c r="H15" i="48"/>
  <c r="F20" i="48"/>
  <c r="AD24" i="48"/>
  <c r="AB29" i="48"/>
  <c r="Z34" i="48"/>
  <c r="X39" i="48"/>
  <c r="V44" i="48"/>
  <c r="T49" i="48"/>
  <c r="R54" i="48"/>
  <c r="R59" i="48"/>
  <c r="J60" i="48"/>
  <c r="I15" i="48"/>
  <c r="G20" i="48"/>
  <c r="E25" i="48"/>
  <c r="AC29" i="48"/>
  <c r="AA34" i="48"/>
  <c r="Y39" i="48"/>
  <c r="W44" i="48"/>
  <c r="U49" i="48"/>
  <c r="S54" i="48"/>
  <c r="Y60" i="48"/>
  <c r="H12" i="48"/>
  <c r="F17" i="48"/>
  <c r="AD21" i="48"/>
  <c r="AB26" i="48"/>
  <c r="Z31" i="48"/>
  <c r="X36" i="48"/>
  <c r="V41" i="48"/>
  <c r="T46" i="48"/>
  <c r="R51" i="48"/>
  <c r="P56" i="48"/>
  <c r="Z44" i="48"/>
  <c r="K15" i="48"/>
  <c r="I20" i="48"/>
  <c r="G25" i="48"/>
  <c r="E30" i="48"/>
  <c r="AC34" i="48"/>
  <c r="AA39" i="48"/>
  <c r="Y44" i="48"/>
  <c r="W49" i="48"/>
  <c r="U54" i="48"/>
  <c r="U59" i="48"/>
  <c r="Z12" i="48"/>
  <c r="X17" i="48"/>
  <c r="V22" i="48"/>
  <c r="T27" i="48"/>
  <c r="R32" i="48"/>
  <c r="V38" i="48"/>
  <c r="AB12" i="48"/>
  <c r="Z17" i="48"/>
  <c r="X22" i="48"/>
  <c r="V27" i="48"/>
  <c r="T32" i="48"/>
  <c r="R37" i="48"/>
  <c r="P42" i="48"/>
  <c r="E16" i="48"/>
  <c r="AC20" i="48"/>
  <c r="AA25" i="48"/>
  <c r="Y30" i="48"/>
  <c r="W35" i="48"/>
  <c r="U40" i="48"/>
  <c r="J14" i="48"/>
  <c r="H19" i="48"/>
  <c r="F24" i="48"/>
  <c r="AD28" i="48"/>
  <c r="AB33" i="48"/>
  <c r="Z38" i="48"/>
  <c r="X43" i="48"/>
  <c r="U13" i="48"/>
  <c r="S18" i="48"/>
  <c r="Q23" i="48"/>
  <c r="O28" i="48"/>
  <c r="M33" i="48"/>
  <c r="K38" i="48"/>
  <c r="I43" i="48"/>
  <c r="I16" i="48"/>
  <c r="G21" i="48"/>
  <c r="E26" i="48"/>
  <c r="AC30" i="48"/>
  <c r="AA35" i="48"/>
  <c r="Y40" i="48"/>
  <c r="W45" i="48"/>
  <c r="U50" i="48"/>
  <c r="S55" i="48"/>
  <c r="V13" i="48"/>
  <c r="AC39" i="48"/>
  <c r="Z51" i="48"/>
  <c r="Z59" i="48"/>
  <c r="L30" i="48"/>
  <c r="AC48" i="48"/>
  <c r="Z58" i="48"/>
  <c r="J27" i="48"/>
  <c r="AD47" i="48"/>
  <c r="AD55" i="48"/>
  <c r="Y17" i="48"/>
  <c r="F53" i="48"/>
  <c r="W30" i="48"/>
  <c r="I49" i="48"/>
  <c r="AC56" i="48"/>
  <c r="H34" i="48"/>
  <c r="W14" i="48"/>
  <c r="AB40" i="48"/>
  <c r="H13" i="48"/>
  <c r="F18" i="48"/>
  <c r="AD22" i="48"/>
  <c r="AB27" i="48"/>
  <c r="Z32" i="48"/>
  <c r="X37" i="48"/>
  <c r="V42" i="48"/>
  <c r="T47" i="48"/>
  <c r="R52" i="48"/>
  <c r="P57" i="48"/>
  <c r="U23" i="48"/>
  <c r="M43" i="48"/>
  <c r="AA16" i="48"/>
  <c r="Y21" i="48"/>
  <c r="M27" i="48"/>
  <c r="K32" i="48"/>
  <c r="K40" i="48"/>
  <c r="AA13" i="48"/>
  <c r="Y18" i="48"/>
  <c r="W23" i="48"/>
  <c r="U28" i="48"/>
  <c r="S33" i="48"/>
  <c r="Q38" i="48"/>
  <c r="O43" i="48"/>
  <c r="M48" i="48"/>
  <c r="N16" i="48"/>
  <c r="L21" i="48"/>
  <c r="J26" i="48"/>
  <c r="H31" i="48"/>
  <c r="F36" i="48"/>
  <c r="AD40" i="48"/>
  <c r="AB45" i="48"/>
  <c r="Z50" i="48"/>
  <c r="X55" i="48"/>
  <c r="X60" i="48"/>
  <c r="P45" i="48"/>
  <c r="O16" i="48"/>
  <c r="M21" i="48"/>
  <c r="K26" i="48"/>
  <c r="I31" i="48"/>
  <c r="G36" i="48"/>
  <c r="E41" i="48"/>
  <c r="AC45" i="48"/>
  <c r="AA50" i="48"/>
  <c r="Y55" i="48"/>
  <c r="I11" i="48"/>
  <c r="N13" i="48"/>
  <c r="L18" i="48"/>
  <c r="J23" i="48"/>
  <c r="H28" i="48"/>
  <c r="F33" i="48"/>
  <c r="AD37" i="48"/>
  <c r="AB42" i="48"/>
  <c r="Z47" i="48"/>
  <c r="X52" i="48"/>
  <c r="V57" i="48"/>
  <c r="S58" i="48"/>
  <c r="Q16" i="48"/>
  <c r="O21" i="48"/>
  <c r="M26" i="48"/>
  <c r="K31" i="48"/>
  <c r="I36" i="48"/>
  <c r="G41" i="48"/>
  <c r="E46" i="48"/>
  <c r="AC50" i="48"/>
  <c r="AA55" i="48"/>
  <c r="AA60" i="48"/>
  <c r="F14" i="48"/>
  <c r="AD18" i="48"/>
  <c r="AB23" i="48"/>
  <c r="Z28" i="48"/>
  <c r="X33" i="48"/>
  <c r="H41" i="48"/>
  <c r="H14" i="48"/>
  <c r="F19" i="48"/>
  <c r="AD23" i="48"/>
  <c r="AB28" i="48"/>
  <c r="Z33" i="48"/>
  <c r="X38" i="48"/>
  <c r="M12" i="48"/>
  <c r="K17" i="48"/>
  <c r="I22" i="48"/>
  <c r="G27" i="48"/>
  <c r="E32" i="48"/>
  <c r="AC36" i="48"/>
  <c r="AA41" i="48"/>
  <c r="P15" i="48"/>
  <c r="N20" i="48"/>
  <c r="L25" i="48"/>
  <c r="J30" i="48"/>
  <c r="H35" i="48"/>
  <c r="F40" i="48"/>
  <c r="AD44" i="48"/>
  <c r="AA14" i="48"/>
  <c r="Y19" i="48"/>
  <c r="W24" i="48"/>
  <c r="U29" i="48"/>
  <c r="S34" i="48"/>
  <c r="Q39" i="48"/>
  <c r="Q12" i="48"/>
  <c r="O17" i="48"/>
  <c r="M22" i="48"/>
  <c r="K27" i="48"/>
  <c r="I32" i="48"/>
  <c r="G37" i="48"/>
  <c r="E42" i="48"/>
  <c r="AC46" i="48"/>
  <c r="AA51" i="48"/>
  <c r="Y56" i="48"/>
  <c r="K20" i="48"/>
  <c r="E45" i="48"/>
  <c r="Z53" i="48"/>
  <c r="AD11" i="48"/>
  <c r="AA36" i="48"/>
  <c r="E51" i="48"/>
  <c r="AC11" i="48"/>
  <c r="Y33" i="48"/>
  <c r="AD49" i="48"/>
  <c r="AB57" i="48"/>
  <c r="AB30" i="48"/>
  <c r="Y11" i="48"/>
  <c r="J37" i="48"/>
  <c r="G51" i="48"/>
  <c r="G59" i="48"/>
  <c r="X13" i="48"/>
  <c r="V18" i="48"/>
  <c r="T23" i="48"/>
  <c r="R28" i="48"/>
  <c r="P33" i="48"/>
  <c r="N38" i="48"/>
  <c r="L43" i="48"/>
  <c r="J48" i="48"/>
  <c r="H53" i="48"/>
  <c r="F58" i="48"/>
  <c r="G34" i="48"/>
  <c r="S12" i="48"/>
  <c r="Q17" i="48"/>
  <c r="O22" i="48"/>
  <c r="AC27" i="48"/>
  <c r="AA32" i="48"/>
  <c r="Q41" i="48"/>
  <c r="Q14" i="48"/>
  <c r="O19" i="48"/>
  <c r="M24" i="48"/>
  <c r="K29" i="48"/>
  <c r="I34" i="48"/>
  <c r="G39" i="48"/>
  <c r="E44" i="48"/>
  <c r="F12" i="48"/>
  <c r="AD16" i="48"/>
  <c r="AB21" i="48"/>
  <c r="Z26" i="48"/>
  <c r="X31" i="48"/>
  <c r="V36" i="48"/>
  <c r="T41" i="48"/>
  <c r="R46" i="48"/>
  <c r="P51" i="48"/>
  <c r="N56" i="48"/>
  <c r="L11" i="48"/>
  <c r="G12" i="48"/>
  <c r="E17" i="48"/>
  <c r="AC21" i="48"/>
  <c r="AA26" i="48"/>
  <c r="Y31" i="48"/>
  <c r="W36" i="48"/>
  <c r="U41" i="48"/>
  <c r="S46" i="48"/>
  <c r="Q51" i="48"/>
  <c r="O56" i="48"/>
  <c r="AB39" i="48"/>
  <c r="AD13" i="48"/>
  <c r="AB18" i="48"/>
  <c r="Z23" i="48"/>
  <c r="X28" i="48"/>
  <c r="V33" i="48"/>
  <c r="T38" i="48"/>
  <c r="R43" i="48"/>
  <c r="P48" i="48"/>
  <c r="N53" i="48"/>
  <c r="L58" i="48"/>
  <c r="I12" i="48"/>
  <c r="G17" i="48"/>
  <c r="E22" i="48"/>
  <c r="AC26" i="48"/>
  <c r="AA31" i="48"/>
  <c r="Y36" i="48"/>
  <c r="W41" i="48"/>
  <c r="U46" i="48"/>
  <c r="S51" i="48"/>
  <c r="Q56" i="48"/>
  <c r="L39" i="48"/>
  <c r="V14" i="48"/>
  <c r="T19" i="48"/>
  <c r="R24" i="48"/>
  <c r="P29" i="48"/>
  <c r="N34" i="48"/>
  <c r="X41" i="48"/>
  <c r="X14" i="48"/>
  <c r="V19" i="48"/>
  <c r="T24" i="48"/>
  <c r="R29" i="48"/>
  <c r="P34" i="48"/>
  <c r="N39" i="48"/>
  <c r="AC12" i="48"/>
  <c r="AA17" i="48"/>
  <c r="Y22" i="48"/>
  <c r="W27" i="48"/>
  <c r="U32" i="48"/>
  <c r="S37" i="48"/>
  <c r="Q42" i="48"/>
  <c r="F16" i="48"/>
  <c r="AD20" i="48"/>
  <c r="AB25" i="48"/>
  <c r="Z30" i="48"/>
  <c r="X35" i="48"/>
  <c r="V40" i="48"/>
  <c r="T45" i="48"/>
  <c r="Q15" i="48"/>
  <c r="O20" i="48"/>
  <c r="M25" i="48"/>
  <c r="K30" i="48"/>
  <c r="I35" i="48"/>
  <c r="G40" i="48"/>
  <c r="G13" i="48"/>
  <c r="E18" i="48"/>
  <c r="AC22" i="48"/>
  <c r="AA27" i="48"/>
  <c r="Y32" i="48"/>
  <c r="W37" i="48"/>
  <c r="U42" i="48"/>
  <c r="S47" i="48"/>
  <c r="Q52" i="48"/>
  <c r="O57" i="48"/>
  <c r="R23" i="48"/>
  <c r="O46" i="48"/>
  <c r="Z54" i="48"/>
  <c r="Z13" i="48"/>
  <c r="H40" i="48"/>
  <c r="AC51" i="48"/>
  <c r="H54" i="48"/>
  <c r="F37" i="48"/>
  <c r="F51" i="48"/>
  <c r="F59" i="48"/>
  <c r="Q37" i="48"/>
  <c r="L14" i="48"/>
  <c r="S40" i="48"/>
  <c r="E52" i="48"/>
  <c r="E60" i="48"/>
  <c r="N14" i="48"/>
  <c r="L19" i="48"/>
  <c r="J24" i="48"/>
  <c r="H29" i="48"/>
  <c r="F34" i="48"/>
  <c r="AD38" i="48"/>
  <c r="AB43" i="48"/>
  <c r="Z48" i="48"/>
  <c r="X53" i="48"/>
  <c r="W58" i="48"/>
  <c r="AC35" i="48"/>
  <c r="I13" i="48"/>
  <c r="G18" i="48"/>
  <c r="E23" i="48"/>
  <c r="S28" i="48"/>
  <c r="Q33" i="48"/>
  <c r="W42" i="48"/>
  <c r="G15" i="48"/>
  <c r="E20" i="48"/>
  <c r="AC24" i="48"/>
  <c r="AA29" i="48"/>
  <c r="Y34" i="48"/>
  <c r="W39" i="48"/>
  <c r="U44" i="48"/>
  <c r="V12" i="48"/>
  <c r="T17" i="48"/>
  <c r="R22" i="48"/>
  <c r="P27" i="48"/>
  <c r="N32" i="48"/>
  <c r="L37" i="48"/>
  <c r="J42" i="48"/>
  <c r="H47" i="48"/>
  <c r="F52" i="48"/>
  <c r="AD56" i="48"/>
  <c r="U11" i="48"/>
  <c r="W12" i="48"/>
  <c r="U17" i="48"/>
  <c r="S22" i="48"/>
  <c r="Q27" i="48"/>
  <c r="O32" i="48"/>
  <c r="M37" i="48"/>
  <c r="K42" i="48"/>
  <c r="I47" i="48"/>
  <c r="G52" i="48"/>
  <c r="E57" i="48"/>
  <c r="N42" i="48"/>
  <c r="T14" i="48"/>
  <c r="R19" i="48"/>
  <c r="P24" i="48"/>
  <c r="N29" i="48"/>
  <c r="L34" i="48"/>
  <c r="J39" i="48"/>
  <c r="H44" i="48"/>
  <c r="F49" i="48"/>
  <c r="AD53" i="48"/>
  <c r="AC58" i="48"/>
  <c r="Y12" i="48"/>
  <c r="W17" i="48"/>
  <c r="U22" i="48"/>
  <c r="S27" i="48"/>
  <c r="Q32" i="48"/>
  <c r="O37" i="48"/>
  <c r="M42" i="48"/>
  <c r="K47" i="48"/>
  <c r="I52" i="48"/>
  <c r="G57" i="48"/>
  <c r="T43" i="48"/>
  <c r="L15" i="48"/>
  <c r="J20" i="48"/>
  <c r="H25" i="48"/>
  <c r="F30" i="48"/>
  <c r="AD34" i="48"/>
  <c r="AD42" i="48"/>
  <c r="N15" i="48"/>
  <c r="L20" i="48"/>
  <c r="J25" i="48"/>
  <c r="H30" i="48"/>
  <c r="F35" i="48"/>
  <c r="AD39" i="48"/>
  <c r="S13" i="48"/>
  <c r="Q18" i="48"/>
  <c r="O23" i="48"/>
  <c r="M28" i="48"/>
  <c r="K33" i="48"/>
  <c r="I38" i="48"/>
  <c r="G43" i="48"/>
  <c r="V16" i="48"/>
  <c r="T21" i="48"/>
  <c r="R26" i="48"/>
  <c r="P31" i="48"/>
  <c r="N36" i="48"/>
  <c r="L41" i="48"/>
  <c r="J46" i="48"/>
  <c r="G16" i="48"/>
  <c r="E21" i="48"/>
  <c r="AC25" i="48"/>
  <c r="AA30" i="48"/>
  <c r="Y35" i="48"/>
  <c r="W40" i="48"/>
  <c r="W13" i="48"/>
  <c r="U18" i="48"/>
  <c r="S23" i="48"/>
  <c r="Q28" i="48"/>
  <c r="O33" i="48"/>
  <c r="M38" i="48"/>
  <c r="K43" i="48"/>
  <c r="I48" i="48"/>
  <c r="G53" i="48"/>
  <c r="E58" i="48"/>
  <c r="X26" i="48"/>
  <c r="V47" i="48"/>
  <c r="AB55" i="48"/>
  <c r="I17" i="48"/>
  <c r="R12" i="48"/>
  <c r="AB51" i="48"/>
  <c r="E39" i="48"/>
  <c r="W47" i="48"/>
  <c r="J50" i="48"/>
  <c r="Q35" i="48"/>
  <c r="T22" i="48"/>
  <c r="AB47" i="48"/>
  <c r="M50" i="48"/>
  <c r="R40" i="48"/>
  <c r="U16" i="48"/>
  <c r="V24" i="48"/>
  <c r="E29" i="48"/>
  <c r="Q36" i="48"/>
  <c r="J43" i="48"/>
  <c r="E27" i="48"/>
  <c r="AA56" i="48"/>
  <c r="W46" i="48"/>
  <c r="P14" i="48"/>
  <c r="N27" i="48"/>
  <c r="E56" i="48"/>
  <c r="H50" i="48"/>
  <c r="F31" i="48"/>
  <c r="I50" i="48"/>
  <c r="G58" i="48"/>
  <c r="K59" i="48"/>
  <c r="S57" i="48"/>
  <c r="X24" i="48"/>
  <c r="AB46" i="48"/>
  <c r="L55" i="48"/>
  <c r="V45" i="48"/>
  <c r="U60" i="48"/>
  <c r="G38" i="48"/>
  <c r="M51" i="48"/>
  <c r="N51" i="48"/>
  <c r="Z21" i="48"/>
  <c r="N49" i="48"/>
  <c r="S16" i="48"/>
  <c r="T28" i="48"/>
  <c r="S48" i="48"/>
  <c r="M56" i="48"/>
  <c r="N11" i="48"/>
  <c r="L22" i="48"/>
  <c r="N47" i="48"/>
  <c r="U58" i="48"/>
  <c r="L32" i="48"/>
  <c r="S49" i="48"/>
  <c r="Q57" i="48"/>
  <c r="AB44" i="48"/>
  <c r="S32" i="48"/>
  <c r="X49" i="48"/>
  <c r="R57" i="48"/>
  <c r="K36" i="48"/>
  <c r="X32" i="48"/>
  <c r="W51" i="48"/>
  <c r="Q13" i="48"/>
  <c r="V39" i="48"/>
  <c r="Y51" i="48"/>
  <c r="Y59" i="48"/>
  <c r="E11" i="48"/>
  <c r="L60" i="48"/>
  <c r="X50" i="48"/>
  <c r="M44" i="48"/>
  <c r="O26" i="48"/>
  <c r="Q54" i="48"/>
  <c r="W48" i="48"/>
  <c r="Z29" i="48"/>
  <c r="Q29" i="48"/>
  <c r="P17" i="48"/>
  <c r="Z56" i="48"/>
  <c r="K13" i="48"/>
  <c r="X15" i="48"/>
  <c r="H55" i="48"/>
  <c r="O40" i="48"/>
  <c r="R27" i="48"/>
  <c r="AA15" i="48"/>
  <c r="K55" i="48"/>
  <c r="R13" i="48"/>
  <c r="S21" i="48"/>
  <c r="T29" i="48"/>
  <c r="AC33" i="48"/>
  <c r="O41" i="48"/>
  <c r="AB48" i="48"/>
  <c r="R33" i="48"/>
  <c r="AA59" i="48"/>
  <c r="H49" i="48"/>
  <c r="L24" i="48"/>
  <c r="AD33" i="48"/>
  <c r="AC57" i="48"/>
  <c r="J52" i="48"/>
  <c r="O34" i="48"/>
  <c r="I51" i="48"/>
  <c r="I59" i="48"/>
  <c r="L44" i="48"/>
  <c r="F23" i="48"/>
  <c r="AD27" i="48"/>
  <c r="H48" i="48"/>
  <c r="H56" i="48"/>
  <c r="P53" i="48"/>
  <c r="F15" i="48"/>
  <c r="N41" i="48"/>
  <c r="M52" i="48"/>
  <c r="N55" i="48"/>
  <c r="I25" i="48"/>
  <c r="P50" i="48"/>
  <c r="X42" i="48"/>
  <c r="AC31" i="48"/>
  <c r="Q49" i="48"/>
  <c r="M57" i="48"/>
  <c r="Z19" i="48"/>
  <c r="R25" i="48"/>
  <c r="T48" i="48"/>
  <c r="AD57" i="48"/>
  <c r="U35" i="48"/>
  <c r="S50" i="48"/>
  <c r="Q58" i="48"/>
  <c r="X59" i="48"/>
  <c r="Z35" i="48"/>
  <c r="T50" i="48"/>
  <c r="R58" i="48"/>
  <c r="V53" i="48"/>
  <c r="AD35" i="48"/>
  <c r="U52" i="48"/>
  <c r="X16" i="48"/>
  <c r="E43" i="48"/>
  <c r="AA52" i="48"/>
  <c r="V60" i="48"/>
  <c r="Q50" i="48"/>
  <c r="R50" i="48"/>
  <c r="AB38" i="48"/>
  <c r="Q59" i="48"/>
  <c r="F39" i="48"/>
  <c r="V59" i="48"/>
  <c r="M39" i="48"/>
  <c r="AD19" i="48"/>
  <c r="AC44" i="48"/>
  <c r="P52" i="48"/>
  <c r="O11" i="48"/>
  <c r="W22" i="48"/>
  <c r="AA48" i="48"/>
  <c r="X58" i="48"/>
  <c r="N22" i="48"/>
  <c r="Z11" i="48"/>
  <c r="I18" i="48"/>
  <c r="V20" i="48"/>
  <c r="H60" i="48"/>
  <c r="M45" i="48"/>
  <c r="P32" i="48"/>
  <c r="Y20" i="48"/>
  <c r="K60" i="48"/>
  <c r="P18" i="48"/>
  <c r="Q26" i="48"/>
  <c r="R34" i="48"/>
  <c r="AA38" i="48"/>
  <c r="M46" i="48"/>
  <c r="AD50" i="48"/>
  <c r="N43" i="48"/>
  <c r="G14" i="48"/>
  <c r="AD51" i="48"/>
  <c r="W43" i="48"/>
  <c r="V43" i="48"/>
  <c r="AD60" i="48"/>
  <c r="F55" i="48"/>
  <c r="V37" i="48"/>
  <c r="K52" i="48"/>
  <c r="G60" i="48"/>
  <c r="N52" i="48"/>
  <c r="R39" i="48"/>
  <c r="M31" i="48"/>
  <c r="L49" i="48"/>
  <c r="J57" i="48"/>
  <c r="N58" i="48"/>
  <c r="O18" i="48"/>
  <c r="K44" i="48"/>
  <c r="K53" i="48"/>
  <c r="N60" i="48"/>
  <c r="P28" i="48"/>
  <c r="L54" i="48"/>
  <c r="X54" i="48"/>
  <c r="J35" i="48"/>
  <c r="O58" i="48"/>
  <c r="R47" i="48"/>
  <c r="AA28" i="48"/>
  <c r="T12" i="48"/>
  <c r="U51" i="48"/>
  <c r="AA12" i="48"/>
  <c r="V51" i="48"/>
  <c r="F13" i="48"/>
  <c r="U55" i="48"/>
  <c r="Y53" i="48"/>
  <c r="L52" i="48"/>
  <c r="Q53" i="48"/>
  <c r="Q47" i="48"/>
  <c r="X48" i="48"/>
  <c r="P36" i="48"/>
  <c r="L27" i="48"/>
  <c r="G42" i="48"/>
  <c r="G23" i="48"/>
  <c r="T25" i="48"/>
  <c r="P37" i="48"/>
  <c r="K50" i="48"/>
  <c r="N37" i="48"/>
  <c r="W25" i="48"/>
  <c r="P13" i="48"/>
  <c r="N23" i="48"/>
  <c r="O31" i="48"/>
  <c r="P39" i="48"/>
  <c r="Y43" i="48"/>
  <c r="K51" i="48"/>
  <c r="AB52" i="48"/>
  <c r="F45" i="48"/>
  <c r="N17" i="48"/>
  <c r="AD52" i="48"/>
  <c r="Y46" i="48"/>
  <c r="J45" i="48"/>
  <c r="AA11" i="48"/>
  <c r="H59" i="48"/>
  <c r="Z43" i="48"/>
  <c r="I53" i="48"/>
  <c r="S11" i="48"/>
  <c r="L57" i="48"/>
  <c r="Z49" i="48"/>
  <c r="T34" i="48"/>
  <c r="N50" i="48"/>
  <c r="H58" i="48"/>
  <c r="T51" i="48"/>
  <c r="V21" i="48"/>
  <c r="U45" i="48"/>
  <c r="K54" i="48"/>
  <c r="R49" i="48"/>
  <c r="V31" i="48"/>
  <c r="L56" i="48"/>
  <c r="K12" i="48"/>
  <c r="P38" i="48"/>
  <c r="O51" i="48"/>
  <c r="O59" i="48"/>
  <c r="X57" i="48"/>
  <c r="H32" i="48"/>
  <c r="P55" i="48"/>
  <c r="AC15" i="48"/>
  <c r="H42" i="48"/>
  <c r="S52" i="48"/>
  <c r="Q60" i="48"/>
  <c r="H16" i="48"/>
  <c r="O42" i="48"/>
  <c r="T52" i="48"/>
  <c r="R60" i="48"/>
  <c r="L16" i="48"/>
  <c r="T42" i="48"/>
  <c r="J13" i="48"/>
  <c r="M23" i="48"/>
  <c r="L46" i="48"/>
  <c r="Y54" i="48"/>
  <c r="AA54" i="48"/>
  <c r="AD17" i="48"/>
  <c r="J51" i="48"/>
  <c r="N57" i="48"/>
  <c r="E47" i="48"/>
  <c r="K57" i="48"/>
  <c r="E35" i="48"/>
  <c r="R15" i="48"/>
  <c r="O52" i="48"/>
  <c r="F60" i="48"/>
  <c r="G11" i="48"/>
  <c r="P44" i="48"/>
  <c r="M11" i="48"/>
  <c r="T44" i="48"/>
  <c r="H11" i="48"/>
  <c r="AA44" i="48"/>
  <c r="T26" i="48"/>
  <c r="W55" i="48"/>
  <c r="H37" i="48"/>
  <c r="AC32" i="48"/>
  <c r="W20" i="48"/>
  <c r="J11" i="48"/>
  <c r="S35" i="48"/>
  <c r="J33" i="48"/>
  <c r="K14" i="48"/>
  <c r="AB16" i="48"/>
  <c r="AC49" i="48"/>
  <c r="AB56" i="48"/>
  <c r="G50" i="48"/>
  <c r="J21" i="48"/>
  <c r="G55" i="48"/>
  <c r="I41" i="48"/>
  <c r="U56" i="48"/>
  <c r="K48" i="48"/>
  <c r="L38" i="48"/>
  <c r="X18" i="48"/>
  <c r="W38" i="48"/>
  <c r="G46" i="48"/>
  <c r="V54" i="48"/>
  <c r="AB22" i="48"/>
  <c r="AB60" i="48"/>
  <c r="Y50" i="48"/>
  <c r="J32" i="48"/>
  <c r="K16" i="48"/>
  <c r="E28" i="48"/>
  <c r="R30" i="48"/>
  <c r="Y15" i="48"/>
  <c r="I55" i="48"/>
  <c r="L42" i="48"/>
  <c r="U30" i="48"/>
  <c r="N18" i="48"/>
  <c r="L28" i="48"/>
  <c r="M36" i="48"/>
  <c r="N44" i="48"/>
  <c r="Y16" i="48"/>
  <c r="I56" i="48"/>
  <c r="X56" i="48"/>
  <c r="AC47" i="48"/>
  <c r="AC23" i="48"/>
  <c r="AB54" i="48"/>
  <c r="H51" i="48"/>
  <c r="E48" i="48"/>
  <c r="U27" i="48"/>
  <c r="R45" i="48"/>
  <c r="I54" i="48"/>
  <c r="W11" i="48"/>
  <c r="Q11" i="48"/>
  <c r="V56" i="48"/>
  <c r="Z37" i="48"/>
  <c r="J59" i="48"/>
  <c r="AB24" i="48"/>
  <c r="P59" i="48"/>
  <c r="L59" i="48"/>
  <c r="Y41" i="48"/>
  <c r="O60" i="48"/>
  <c r="N35" i="48"/>
  <c r="J19" i="48"/>
  <c r="S53" i="48"/>
  <c r="N19" i="48"/>
  <c r="T53" i="48"/>
  <c r="U19" i="48"/>
  <c r="V29" i="48"/>
  <c r="U47" i="48"/>
  <c r="AA57" i="48"/>
  <c r="I21" i="48"/>
  <c r="P35" i="48"/>
  <c r="J47" i="48"/>
  <c r="L23" i="48"/>
  <c r="K41" i="48"/>
  <c r="W21" i="48"/>
  <c r="Y58" i="48"/>
  <c r="P30" i="48"/>
  <c r="H57" i="48"/>
  <c r="X40" i="48"/>
  <c r="AA46" i="48"/>
  <c r="AB14" i="48"/>
  <c r="T11" i="48"/>
  <c r="K28" i="48"/>
  <c r="I58" i="48"/>
  <c r="R53" i="48"/>
  <c r="P12" i="48"/>
  <c r="P22" i="48"/>
  <c r="H46" i="48"/>
  <c r="I46" i="48"/>
  <c r="W56" i="48"/>
  <c r="F11" i="48"/>
  <c r="F42" i="48"/>
  <c r="W26" i="48"/>
  <c r="AA37" i="48"/>
  <c r="N40" i="48"/>
  <c r="U25" i="48"/>
  <c r="X12" i="48"/>
  <c r="H52" i="48"/>
  <c r="Q40" i="48"/>
  <c r="J28" i="48"/>
  <c r="H38" i="48"/>
  <c r="Z14" i="48"/>
  <c r="I19" i="48"/>
  <c r="U26" i="48"/>
  <c r="G30" i="48"/>
  <c r="W60" i="48"/>
  <c r="AC52" i="48"/>
  <c r="L40" i="48"/>
  <c r="AB59" i="48"/>
  <c r="R17" i="48"/>
  <c r="E53" i="48"/>
  <c r="Q45" i="48"/>
  <c r="S24" i="48"/>
  <c r="G48" i="48"/>
  <c r="G56" i="48"/>
  <c r="V11" i="48"/>
  <c r="R56" i="48"/>
  <c r="H18" i="48"/>
  <c r="AD43" i="48"/>
  <c r="J53" i="48"/>
  <c r="K56" i="48"/>
  <c r="AB32" i="48"/>
  <c r="R31" i="48"/>
  <c r="M49" i="48"/>
  <c r="R11" i="48"/>
  <c r="M15" i="48"/>
  <c r="R41" i="48"/>
  <c r="P58" i="48"/>
  <c r="G22" i="48"/>
  <c r="Y45" i="48"/>
  <c r="O54" i="48"/>
  <c r="AD41" i="48"/>
  <c r="V15" i="48"/>
  <c r="O44" i="48"/>
  <c r="K46" i="48"/>
  <c r="Y25" i="48"/>
  <c r="O47" i="48"/>
  <c r="Q55" i="48"/>
  <c r="W54" i="48"/>
  <c r="AD25" i="48"/>
  <c r="P47" i="48"/>
  <c r="R55" i="48"/>
  <c r="U53" i="48"/>
  <c r="H26" i="48"/>
  <c r="Y49" i="48"/>
  <c r="V55" i="48"/>
  <c r="I33" i="48"/>
  <c r="AA49" i="48"/>
  <c r="Y57" i="48"/>
  <c r="F56" i="48"/>
  <c r="AD46" i="48"/>
  <c r="U31" i="48"/>
  <c r="Y42" i="48"/>
  <c r="L45" i="48"/>
  <c r="S30" i="48"/>
  <c r="V17" i="48"/>
  <c r="F57" i="48"/>
  <c r="O45" i="48"/>
  <c r="H33" i="48"/>
  <c r="F43" i="48"/>
  <c r="X19" i="48"/>
  <c r="G24" i="48"/>
  <c r="S31" i="48"/>
  <c r="T36" i="48"/>
  <c r="P20" i="48"/>
  <c r="AA53" i="48"/>
  <c r="U43" i="48"/>
  <c r="AC60" i="48"/>
  <c r="AA20" i="48"/>
  <c r="G54" i="48"/>
  <c r="F48" i="48"/>
  <c r="Z27" i="48"/>
  <c r="K49" i="48"/>
  <c r="I57" i="48"/>
  <c r="M55" i="48"/>
  <c r="P60" i="48"/>
  <c r="Q21" i="48"/>
  <c r="S45" i="48"/>
  <c r="J54" i="48"/>
  <c r="M60" i="48"/>
  <c r="Z52" i="48"/>
  <c r="X34" i="48"/>
  <c r="O50" i="48"/>
  <c r="F47" i="48"/>
  <c r="T18" i="48"/>
  <c r="L48" i="48"/>
  <c r="S60" i="48"/>
  <c r="N25" i="48"/>
  <c r="M47" i="48"/>
  <c r="O55" i="48"/>
  <c r="P54" i="48"/>
  <c r="E19" i="48"/>
  <c r="Z45" i="48"/>
  <c r="X51" i="48"/>
  <c r="F29" i="48"/>
  <c r="U48" i="48"/>
  <c r="S56" i="48"/>
  <c r="W59" i="48"/>
  <c r="J29" i="48"/>
  <c r="V48" i="48"/>
  <c r="T56" i="48"/>
  <c r="T58" i="48"/>
  <c r="W50" i="48"/>
  <c r="P54" i="55" l="1"/>
  <c r="R54" i="55" s="1"/>
  <c r="T54" i="55" s="1"/>
  <c r="P31" i="55"/>
  <c r="R31" i="55" s="1"/>
  <c r="T31" i="55" s="1"/>
  <c r="P39" i="55"/>
  <c r="R39" i="55" s="1"/>
  <c r="T39" i="55" s="1"/>
  <c r="P61" i="55"/>
  <c r="R61" i="55" s="1"/>
  <c r="T61" i="55" s="1"/>
  <c r="P56" i="55"/>
  <c r="R56" i="55" s="1"/>
  <c r="T56" i="55" s="1"/>
  <c r="P26" i="55"/>
  <c r="R26" i="55" s="1"/>
  <c r="T26" i="55" s="1"/>
  <c r="P58" i="55"/>
  <c r="R58" i="55" s="1"/>
  <c r="T58" i="55" s="1"/>
  <c r="P28" i="55"/>
  <c r="R28" i="55" s="1"/>
  <c r="T28" i="55" s="1"/>
  <c r="P32" i="55"/>
  <c r="R32" i="55" s="1"/>
  <c r="T32" i="55" s="1"/>
  <c r="P48" i="55"/>
  <c r="R48" i="55" s="1"/>
  <c r="T48" i="55" s="1"/>
  <c r="P51" i="55"/>
  <c r="R51" i="55" s="1"/>
  <c r="T51" i="55" s="1"/>
  <c r="P59" i="55"/>
  <c r="R59" i="55" s="1"/>
  <c r="T59" i="55" s="1"/>
  <c r="P52" i="55"/>
  <c r="R52" i="55" s="1"/>
  <c r="T52" i="55" s="1"/>
  <c r="P37" i="55"/>
  <c r="R37" i="55" s="1"/>
  <c r="T37" i="55" s="1"/>
  <c r="P24" i="55"/>
  <c r="R24" i="55" s="1"/>
  <c r="T24" i="55" s="1"/>
  <c r="P25" i="55"/>
  <c r="R25" i="55" s="1"/>
  <c r="T25" i="55" s="1"/>
  <c r="P57" i="55"/>
  <c r="R57" i="55" s="1"/>
  <c r="T57" i="55" s="1"/>
  <c r="P46" i="55"/>
  <c r="R46" i="55" s="1"/>
  <c r="T46" i="55" s="1"/>
  <c r="P22" i="55"/>
  <c r="R22" i="55" s="1"/>
  <c r="T22" i="55" s="1"/>
  <c r="P55" i="55"/>
  <c r="R55" i="55" s="1"/>
  <c r="T55" i="55" s="1"/>
  <c r="P40" i="55"/>
  <c r="R40" i="55" s="1"/>
  <c r="T40" i="55" s="1"/>
  <c r="P41" i="55"/>
  <c r="R41" i="55" s="1"/>
  <c r="T41" i="55" s="1"/>
  <c r="P44" i="55"/>
  <c r="R44" i="55" s="1"/>
  <c r="T44" i="55" s="1"/>
  <c r="P29" i="55"/>
  <c r="R29" i="55" s="1"/>
  <c r="T29" i="55" s="1"/>
  <c r="P45" i="55"/>
  <c r="R45" i="55" s="1"/>
  <c r="T45" i="55" s="1"/>
  <c r="P62" i="55"/>
  <c r="R62" i="55" s="1"/>
  <c r="T62" i="55" s="1"/>
  <c r="P30" i="55"/>
  <c r="R30" i="55" s="1"/>
  <c r="T30" i="55" s="1"/>
  <c r="P47" i="55"/>
  <c r="R47" i="55" s="1"/>
  <c r="T47" i="55" s="1"/>
  <c r="P49" i="55"/>
  <c r="R49" i="55" s="1"/>
  <c r="T49" i="55" s="1"/>
  <c r="P35" i="55"/>
  <c r="R35" i="55" s="1"/>
  <c r="T35" i="55" s="1"/>
  <c r="J21" i="55"/>
  <c r="L21" i="55" s="1"/>
  <c r="P21" i="55" s="1"/>
  <c r="R21" i="55" s="1"/>
  <c r="T21" i="55" s="1"/>
  <c r="L14" i="55"/>
  <c r="P14" i="55" s="1"/>
  <c r="R14" i="55" s="1"/>
  <c r="T14" i="55" s="1"/>
  <c r="K12" i="52" l="1"/>
  <c r="Q12" i="52"/>
  <c r="F12" i="52"/>
  <c r="Q35" i="52"/>
  <c r="Q38" i="52"/>
  <c r="Q41" i="52"/>
  <c r="Q28" i="52"/>
  <c r="Q46" i="52"/>
  <c r="Q34" i="52"/>
  <c r="F21" i="52"/>
  <c r="F24" i="52"/>
  <c r="F58" i="52"/>
  <c r="F45" i="52"/>
  <c r="F16" i="52"/>
  <c r="F50" i="52"/>
  <c r="M12" i="52"/>
  <c r="Q53" i="52"/>
  <c r="F53" i="52"/>
  <c r="Q51" i="52"/>
  <c r="Q54" i="52"/>
  <c r="Q57" i="52"/>
  <c r="Q44" i="52"/>
  <c r="Q62" i="52"/>
  <c r="Q50" i="52"/>
  <c r="M48" i="52"/>
  <c r="M35" i="52"/>
  <c r="M38" i="52"/>
  <c r="M25" i="52"/>
  <c r="M59" i="52"/>
  <c r="M61" i="52"/>
  <c r="F37" i="52"/>
  <c r="F40" i="52"/>
  <c r="F27" i="52"/>
  <c r="F61" i="52"/>
  <c r="F32" i="52"/>
  <c r="F20" i="52"/>
  <c r="Q31" i="52"/>
  <c r="K38" i="52"/>
  <c r="K47" i="52"/>
  <c r="K34" i="52"/>
  <c r="K19" i="52"/>
  <c r="K15" i="52"/>
  <c r="K59" i="52"/>
  <c r="K53" i="52"/>
  <c r="K30" i="52"/>
  <c r="K41" i="52"/>
  <c r="K54" i="52"/>
  <c r="K44" i="52"/>
  <c r="K20" i="52"/>
  <c r="K24" i="52"/>
  <c r="K51" i="52"/>
  <c r="K58" i="52"/>
  <c r="M53" i="52"/>
  <c r="J12" i="52"/>
  <c r="G12" i="52"/>
  <c r="Q20" i="52"/>
  <c r="Q39" i="52"/>
  <c r="Q26" i="52"/>
  <c r="Q60" i="52"/>
  <c r="Q15" i="52"/>
  <c r="Q17" i="52"/>
  <c r="M17" i="52"/>
  <c r="M51" i="52"/>
  <c r="M54" i="52"/>
  <c r="M41" i="52"/>
  <c r="M28" i="52"/>
  <c r="M29" i="52"/>
  <c r="J62" i="52"/>
  <c r="J49" i="52"/>
  <c r="J36" i="52"/>
  <c r="J39" i="52"/>
  <c r="J26" i="52"/>
  <c r="J27" i="52"/>
  <c r="G39" i="52"/>
  <c r="G26" i="52"/>
  <c r="G60" i="52"/>
  <c r="G15" i="52"/>
  <c r="G18" i="52"/>
  <c r="G52" i="52"/>
  <c r="F22" i="52"/>
  <c r="F56" i="52"/>
  <c r="F43" i="52"/>
  <c r="F14" i="52"/>
  <c r="F48" i="52"/>
  <c r="F36" i="52"/>
  <c r="Q13" i="52"/>
  <c r="G31" i="52"/>
  <c r="K27" i="52"/>
  <c r="K22" i="52"/>
  <c r="K35" i="52"/>
  <c r="K33" i="52"/>
  <c r="K56" i="52"/>
  <c r="K40" i="52"/>
  <c r="G13" i="52"/>
  <c r="J31" i="52"/>
  <c r="K55" i="52"/>
  <c r="K17" i="52"/>
  <c r="K31" i="52"/>
  <c r="K45" i="52"/>
  <c r="K49" i="52"/>
  <c r="K29" i="52"/>
  <c r="K42" i="52"/>
  <c r="K16" i="52"/>
  <c r="N12" i="52"/>
  <c r="J53" i="52"/>
  <c r="G53" i="52"/>
  <c r="Q36" i="52"/>
  <c r="Q55" i="52"/>
  <c r="Q42" i="52"/>
  <c r="Q29" i="52"/>
  <c r="Q47" i="52"/>
  <c r="Q33" i="52"/>
  <c r="M33" i="52"/>
  <c r="M20" i="52"/>
  <c r="M23" i="52"/>
  <c r="M57" i="52"/>
  <c r="M44" i="52"/>
  <c r="M45" i="52"/>
  <c r="J15" i="52"/>
  <c r="J18" i="52"/>
  <c r="J52" i="52"/>
  <c r="J55" i="52"/>
  <c r="J42" i="52"/>
  <c r="G55" i="52"/>
  <c r="G42" i="52"/>
  <c r="G29" i="52"/>
  <c r="G47" i="52"/>
  <c r="G34" i="52"/>
  <c r="G22" i="52"/>
  <c r="F38" i="52"/>
  <c r="F25" i="52"/>
  <c r="F59" i="52"/>
  <c r="F30" i="52"/>
  <c r="F17" i="52"/>
  <c r="F52" i="52"/>
  <c r="K36" i="52"/>
  <c r="N53" i="52"/>
  <c r="D12" i="52"/>
  <c r="H12" i="52"/>
  <c r="Q52" i="52"/>
  <c r="Q24" i="52"/>
  <c r="Q58" i="52"/>
  <c r="Q45" i="52"/>
  <c r="Q16" i="52"/>
  <c r="Q49" i="52"/>
  <c r="M49" i="52"/>
  <c r="M36" i="52"/>
  <c r="M39" i="52"/>
  <c r="M26" i="52"/>
  <c r="M60" i="52"/>
  <c r="J29" i="52"/>
  <c r="J47" i="52"/>
  <c r="J34" i="52"/>
  <c r="J21" i="52"/>
  <c r="J24" i="52"/>
  <c r="J58" i="52"/>
  <c r="H57" i="52"/>
  <c r="H44" i="52"/>
  <c r="H62" i="52"/>
  <c r="H49" i="52"/>
  <c r="H36" i="52"/>
  <c r="H40" i="52"/>
  <c r="G24" i="52"/>
  <c r="G58" i="52"/>
  <c r="G45" i="52"/>
  <c r="G16" i="52"/>
  <c r="G50" i="52"/>
  <c r="G38" i="52"/>
  <c r="F54" i="52"/>
  <c r="F41" i="52"/>
  <c r="F28" i="52"/>
  <c r="F46" i="52"/>
  <c r="F33" i="52"/>
  <c r="F19" i="52"/>
  <c r="D19" i="52"/>
  <c r="D22" i="52"/>
  <c r="D56" i="52"/>
  <c r="D43" i="52"/>
  <c r="D14" i="52"/>
  <c r="D13" i="52"/>
  <c r="F31" i="52"/>
  <c r="D53" i="52"/>
  <c r="H53" i="52"/>
  <c r="Q21" i="52"/>
  <c r="Q40" i="52"/>
  <c r="Q27" i="52"/>
  <c r="Q61" i="52"/>
  <c r="Q32" i="52"/>
  <c r="M15" i="52"/>
  <c r="M18" i="52"/>
  <c r="M52" i="52"/>
  <c r="M55" i="52"/>
  <c r="M42" i="52"/>
  <c r="M14" i="52"/>
  <c r="J45" i="52"/>
  <c r="J16" i="52"/>
  <c r="J50" i="52"/>
  <c r="J37" i="52"/>
  <c r="J40" i="52"/>
  <c r="J28" i="52"/>
  <c r="H26" i="52"/>
  <c r="H60" i="52"/>
  <c r="H15" i="52"/>
  <c r="H18" i="52"/>
  <c r="H52" i="52"/>
  <c r="H56" i="52"/>
  <c r="G40" i="52"/>
  <c r="G27" i="52"/>
  <c r="G61" i="52"/>
  <c r="G32" i="52"/>
  <c r="G19" i="52"/>
  <c r="G54" i="52"/>
  <c r="F23" i="52"/>
  <c r="F57" i="52"/>
  <c r="F44" i="52"/>
  <c r="F62" i="52"/>
  <c r="F49" i="52"/>
  <c r="F35" i="52"/>
  <c r="D35" i="52"/>
  <c r="D38" i="52"/>
  <c r="D25" i="52"/>
  <c r="D59" i="52"/>
  <c r="D30" i="52"/>
  <c r="D31" i="52"/>
  <c r="F13" i="52"/>
  <c r="H31" i="52"/>
  <c r="N51" i="52"/>
  <c r="N43" i="52"/>
  <c r="N30" i="52"/>
  <c r="N14" i="52"/>
  <c r="K18" i="52"/>
  <c r="K50" i="52"/>
  <c r="S12" i="52"/>
  <c r="E12" i="52"/>
  <c r="I12" i="52"/>
  <c r="S39" i="52"/>
  <c r="S26" i="52"/>
  <c r="S60" i="52"/>
  <c r="S15" i="52"/>
  <c r="S18" i="52"/>
  <c r="S35" i="52"/>
  <c r="Q37" i="52"/>
  <c r="Q56" i="52"/>
  <c r="Q43" i="52"/>
  <c r="Q14" i="52"/>
  <c r="Q48" i="52"/>
  <c r="M47" i="52"/>
  <c r="M34" i="52"/>
  <c r="M21" i="52"/>
  <c r="M24" i="52"/>
  <c r="M58" i="52"/>
  <c r="M30" i="52"/>
  <c r="J61" i="52"/>
  <c r="J32" i="52"/>
  <c r="J19" i="52"/>
  <c r="J22" i="52"/>
  <c r="J56" i="52"/>
  <c r="J44" i="52"/>
  <c r="I28" i="52"/>
  <c r="I46" i="52"/>
  <c r="I33" i="52"/>
  <c r="I20" i="52"/>
  <c r="I23" i="52"/>
  <c r="I58" i="52"/>
  <c r="H42" i="52"/>
  <c r="H29" i="52"/>
  <c r="H47" i="52"/>
  <c r="H34" i="52"/>
  <c r="H21" i="52"/>
  <c r="H23" i="52"/>
  <c r="G56" i="52"/>
  <c r="G43" i="52"/>
  <c r="G14" i="52"/>
  <c r="G48" i="52"/>
  <c r="G35" i="52"/>
  <c r="G21" i="52"/>
  <c r="F39" i="52"/>
  <c r="F26" i="52"/>
  <c r="F60" i="52"/>
  <c r="F15" i="52"/>
  <c r="F18" i="52"/>
  <c r="F51" i="52"/>
  <c r="E37" i="52"/>
  <c r="E40" i="52"/>
  <c r="E27" i="52"/>
  <c r="E61" i="52"/>
  <c r="E32" i="52"/>
  <c r="D17" i="52"/>
  <c r="D51" i="52"/>
  <c r="D54" i="52"/>
  <c r="D41" i="52"/>
  <c r="D28" i="52"/>
  <c r="D46" i="52"/>
  <c r="D47" i="52"/>
  <c r="H13" i="52"/>
  <c r="M31" i="52"/>
  <c r="K52" i="52"/>
  <c r="K37" i="52"/>
  <c r="K28" i="52"/>
  <c r="K26" i="52"/>
  <c r="K43" i="52"/>
  <c r="K14" i="52"/>
  <c r="M13" i="52"/>
  <c r="N59" i="52"/>
  <c r="N55" i="52"/>
  <c r="N50" i="52"/>
  <c r="N46" i="52"/>
  <c r="N42" i="52"/>
  <c r="N38" i="52"/>
  <c r="N34" i="52"/>
  <c r="N29" i="52"/>
  <c r="N25" i="52"/>
  <c r="N21" i="52"/>
  <c r="N17" i="52"/>
  <c r="N31" i="52"/>
  <c r="K23" i="52"/>
  <c r="K21" i="52"/>
  <c r="K60" i="52"/>
  <c r="K46" i="52"/>
  <c r="K25" i="52"/>
  <c r="K62" i="52"/>
  <c r="N13" i="52"/>
  <c r="K13" i="52"/>
  <c r="K57" i="52"/>
  <c r="K48" i="52"/>
  <c r="K61" i="52"/>
  <c r="K39" i="52"/>
  <c r="K32" i="52"/>
  <c r="S53" i="52"/>
  <c r="E53" i="52"/>
  <c r="I53" i="52"/>
  <c r="S55" i="52"/>
  <c r="S42" i="52"/>
  <c r="S29" i="52"/>
  <c r="S47" i="52"/>
  <c r="S34" i="52"/>
  <c r="Q19" i="52"/>
  <c r="Q22" i="52"/>
  <c r="Q25" i="52"/>
  <c r="Q59" i="52"/>
  <c r="Q30" i="52"/>
  <c r="Q18" i="52"/>
  <c r="M16" i="52"/>
  <c r="M50" i="52"/>
  <c r="M37" i="52"/>
  <c r="M40" i="52"/>
  <c r="M27" i="52"/>
  <c r="M46" i="52"/>
  <c r="J14" i="52"/>
  <c r="J48" i="52"/>
  <c r="J35" i="52"/>
  <c r="J38" i="52"/>
  <c r="J25" i="52"/>
  <c r="J60" i="52"/>
  <c r="I44" i="52"/>
  <c r="I62" i="52"/>
  <c r="I49" i="52"/>
  <c r="I36" i="52"/>
  <c r="I39" i="52"/>
  <c r="I25" i="52"/>
  <c r="H58" i="52"/>
  <c r="H45" i="52"/>
  <c r="H16" i="52"/>
  <c r="H50" i="52"/>
  <c r="H37" i="52"/>
  <c r="H39" i="52"/>
  <c r="G25" i="52"/>
  <c r="G59" i="52"/>
  <c r="G30" i="52"/>
  <c r="G17" i="52"/>
  <c r="G51" i="52"/>
  <c r="G37" i="52"/>
  <c r="F55" i="52"/>
  <c r="F42" i="52"/>
  <c r="F29" i="52"/>
  <c r="F47" i="52"/>
  <c r="F34" i="52"/>
  <c r="E19" i="52"/>
  <c r="E22" i="52"/>
  <c r="E56" i="52"/>
  <c r="E43" i="52"/>
  <c r="E14" i="52"/>
  <c r="E48" i="52"/>
  <c r="D33" i="52"/>
  <c r="D20" i="52"/>
  <c r="D23" i="52"/>
  <c r="D57" i="52"/>
  <c r="D44" i="52"/>
  <c r="D62" i="52"/>
  <c r="E31" i="52"/>
  <c r="S31" i="52"/>
  <c r="M62" i="52"/>
  <c r="M43" i="52"/>
  <c r="M56" i="52"/>
  <c r="M22" i="52"/>
  <c r="M19" i="52"/>
  <c r="M32" i="52"/>
  <c r="J13" i="52"/>
  <c r="J59" i="52"/>
  <c r="J57" i="52"/>
  <c r="J23" i="52"/>
  <c r="J20" i="52"/>
  <c r="J33" i="52"/>
  <c r="J46" i="52"/>
  <c r="J43" i="52"/>
  <c r="J41" i="52"/>
  <c r="J54" i="52"/>
  <c r="J51" i="52"/>
  <c r="J17" i="52"/>
  <c r="J30" i="52"/>
  <c r="G36" i="52"/>
  <c r="G49" i="52"/>
  <c r="G62" i="52"/>
  <c r="G44" i="52"/>
  <c r="G57" i="52"/>
  <c r="G23" i="52"/>
  <c r="G20" i="52"/>
  <c r="G33" i="52"/>
  <c r="G46" i="52"/>
  <c r="G28" i="52"/>
  <c r="G41" i="52"/>
  <c r="N18" i="52"/>
  <c r="N26" i="52"/>
  <c r="N39" i="52"/>
  <c r="N47" i="52"/>
  <c r="N60" i="52"/>
  <c r="N15" i="52"/>
  <c r="N19" i="52"/>
  <c r="N23" i="52"/>
  <c r="N27" i="52"/>
  <c r="N32" i="52"/>
  <c r="N36" i="52"/>
  <c r="N44" i="52"/>
  <c r="N48" i="52"/>
  <c r="N52" i="52"/>
  <c r="N57" i="52"/>
  <c r="N61" i="52"/>
  <c r="N22" i="52"/>
  <c r="N35" i="52"/>
  <c r="N56" i="52"/>
  <c r="N40" i="52"/>
  <c r="N16" i="52"/>
  <c r="N20" i="52"/>
  <c r="N24" i="52"/>
  <c r="N28" i="52"/>
  <c r="N33" i="52"/>
  <c r="N37" i="52"/>
  <c r="N41" i="52"/>
  <c r="N45" i="52"/>
  <c r="N49" i="52"/>
  <c r="N54" i="52"/>
  <c r="N58" i="52"/>
  <c r="N62" i="52"/>
  <c r="D15" i="52"/>
  <c r="D61" i="52"/>
  <c r="D27" i="52"/>
  <c r="D40" i="52"/>
  <c r="D37" i="52"/>
  <c r="D50" i="52"/>
  <c r="D48" i="52"/>
  <c r="D45" i="52"/>
  <c r="D58" i="52"/>
  <c r="D24" i="52"/>
  <c r="D21" i="52"/>
  <c r="D34" i="52"/>
  <c r="D32" i="52"/>
  <c r="D29" i="52"/>
  <c r="D42" i="52"/>
  <c r="D55" i="52"/>
  <c r="D52" i="52"/>
  <c r="D18" i="52"/>
  <c r="D16" i="52"/>
  <c r="D60" i="52"/>
  <c r="D26" i="52"/>
  <c r="D39" i="52"/>
  <c r="D36" i="52"/>
  <c r="D49" i="52"/>
  <c r="H24" i="52"/>
  <c r="H20" i="52"/>
  <c r="H33" i="52"/>
  <c r="H46" i="52"/>
  <c r="H28" i="52"/>
  <c r="H41" i="52"/>
  <c r="H54" i="52"/>
  <c r="H51" i="52"/>
  <c r="H17" i="52"/>
  <c r="H30" i="52"/>
  <c r="H59" i="52"/>
  <c r="H25" i="52"/>
  <c r="H38" i="52"/>
  <c r="H35" i="52"/>
  <c r="H48" i="52"/>
  <c r="H14" i="52"/>
  <c r="H43" i="52"/>
  <c r="H55" i="52"/>
  <c r="H22" i="52"/>
  <c r="H19" i="52"/>
  <c r="H32" i="52"/>
  <c r="H61" i="52"/>
  <c r="H27" i="52"/>
  <c r="S51" i="52"/>
  <c r="S49" i="52"/>
  <c r="S62" i="52"/>
  <c r="S44" i="52"/>
  <c r="S57" i="52"/>
  <c r="S23" i="52"/>
  <c r="S19" i="52"/>
  <c r="S33" i="52"/>
  <c r="S46" i="52"/>
  <c r="S28" i="52"/>
  <c r="S41" i="52"/>
  <c r="S54" i="52"/>
  <c r="S52" i="52"/>
  <c r="S17" i="52"/>
  <c r="S30" i="52"/>
  <c r="S59" i="52"/>
  <c r="S25" i="52"/>
  <c r="S38" i="52"/>
  <c r="S36" i="52"/>
  <c r="S48" i="52"/>
  <c r="S14" i="52"/>
  <c r="S43" i="52"/>
  <c r="S56" i="52"/>
  <c r="S22" i="52"/>
  <c r="S20" i="52"/>
  <c r="S32" i="52"/>
  <c r="S61" i="52"/>
  <c r="S27" i="52"/>
  <c r="S40" i="52"/>
  <c r="S37" i="52"/>
  <c r="S13" i="52"/>
  <c r="S50" i="52"/>
  <c r="S16" i="52"/>
  <c r="S45" i="52"/>
  <c r="S58" i="52"/>
  <c r="S24" i="52"/>
  <c r="S21" i="52"/>
  <c r="E33" i="52"/>
  <c r="E16" i="52"/>
  <c r="E45" i="52"/>
  <c r="E58" i="52"/>
  <c r="E24" i="52"/>
  <c r="E21" i="52"/>
  <c r="E17" i="52"/>
  <c r="E47" i="52"/>
  <c r="E29" i="52"/>
  <c r="E42" i="52"/>
  <c r="E55" i="52"/>
  <c r="E52" i="52"/>
  <c r="E49" i="52"/>
  <c r="E15" i="52"/>
  <c r="E60" i="52"/>
  <c r="E26" i="52"/>
  <c r="E39" i="52"/>
  <c r="E36" i="52"/>
  <c r="E50" i="52"/>
  <c r="E62" i="52"/>
  <c r="E44" i="52"/>
  <c r="E57" i="52"/>
  <c r="E23" i="52"/>
  <c r="E20" i="52"/>
  <c r="E34" i="52"/>
  <c r="E46" i="52"/>
  <c r="E28" i="52"/>
  <c r="E41" i="52"/>
  <c r="E54" i="52"/>
  <c r="E51" i="52"/>
  <c r="E13" i="52"/>
  <c r="E18" i="52"/>
  <c r="E30" i="52"/>
  <c r="E59" i="52"/>
  <c r="E25" i="52"/>
  <c r="E38" i="52"/>
  <c r="E35" i="52"/>
  <c r="I42" i="52"/>
  <c r="I54" i="52"/>
  <c r="I51" i="52"/>
  <c r="I17" i="52"/>
  <c r="I30" i="52"/>
  <c r="I59" i="52"/>
  <c r="I26" i="52"/>
  <c r="I38" i="52"/>
  <c r="I35" i="52"/>
  <c r="I48" i="52"/>
  <c r="I14" i="52"/>
  <c r="I43" i="52"/>
  <c r="I56" i="52"/>
  <c r="I22" i="52"/>
  <c r="I19" i="52"/>
  <c r="I32" i="52"/>
  <c r="I61" i="52"/>
  <c r="I27" i="52"/>
  <c r="I40" i="52"/>
  <c r="I37" i="52"/>
  <c r="I50" i="52"/>
  <c r="I16" i="52"/>
  <c r="I45" i="52"/>
  <c r="I13" i="52"/>
  <c r="I57" i="52"/>
  <c r="I24" i="52"/>
  <c r="I21" i="52"/>
  <c r="I34" i="52"/>
  <c r="I47" i="52"/>
  <c r="I29" i="52"/>
  <c r="I31" i="52"/>
  <c r="I41" i="52"/>
  <c r="I55" i="52"/>
  <c r="I52" i="52"/>
  <c r="I18" i="52"/>
  <c r="I15" i="52"/>
  <c r="I60" i="52"/>
  <c r="I6" i="52" l="1"/>
  <c r="I64" i="52"/>
  <c r="I63" i="52"/>
  <c r="E64" i="52"/>
  <c r="E6" i="52"/>
  <c r="E63" i="52"/>
  <c r="S6" i="52"/>
  <c r="S64" i="52"/>
  <c r="H64" i="52"/>
  <c r="D63" i="52"/>
  <c r="O62" i="52"/>
  <c r="O58" i="52"/>
  <c r="O54" i="52"/>
  <c r="O49" i="52"/>
  <c r="O45" i="52"/>
  <c r="O41" i="52"/>
  <c r="O37" i="52"/>
  <c r="O33" i="52"/>
  <c r="O28" i="52"/>
  <c r="O24" i="52"/>
  <c r="O20" i="52"/>
  <c r="O16" i="52"/>
  <c r="O40" i="52"/>
  <c r="O56" i="52"/>
  <c r="O35" i="52"/>
  <c r="O22" i="52"/>
  <c r="O61" i="52"/>
  <c r="O57" i="52"/>
  <c r="O52" i="52"/>
  <c r="O48" i="52"/>
  <c r="O44" i="52"/>
  <c r="O36" i="52"/>
  <c r="O32" i="52"/>
  <c r="O27" i="52"/>
  <c r="O23" i="52"/>
  <c r="O19" i="52"/>
  <c r="O15" i="52"/>
  <c r="O60" i="52"/>
  <c r="O47" i="52"/>
  <c r="O39" i="52"/>
  <c r="O26" i="52"/>
  <c r="O63" i="52" s="1"/>
  <c r="N63" i="52"/>
  <c r="O18" i="52"/>
  <c r="J6" i="52"/>
  <c r="J64" i="52"/>
  <c r="L32" i="52"/>
  <c r="P32" i="52" s="1"/>
  <c r="R32" i="52" s="1"/>
  <c r="T32" i="52" s="1"/>
  <c r="U32" i="52" s="1"/>
  <c r="L39" i="52"/>
  <c r="L61" i="52"/>
  <c r="L48" i="52"/>
  <c r="P48" i="52" s="1"/>
  <c r="R48" i="52" s="1"/>
  <c r="T48" i="52" s="1"/>
  <c r="U48" i="52" s="1"/>
  <c r="L57" i="52"/>
  <c r="L13" i="52"/>
  <c r="K6" i="52"/>
  <c r="N6" i="52"/>
  <c r="O13" i="52"/>
  <c r="L62" i="52"/>
  <c r="P62" i="52" s="1"/>
  <c r="R62" i="52" s="1"/>
  <c r="T62" i="52" s="1"/>
  <c r="U62" i="52" s="1"/>
  <c r="L25" i="52"/>
  <c r="L46" i="52"/>
  <c r="L60" i="52"/>
  <c r="P60" i="52" s="1"/>
  <c r="R60" i="52" s="1"/>
  <c r="T60" i="52" s="1"/>
  <c r="U60" i="52" s="1"/>
  <c r="L21" i="52"/>
  <c r="L23" i="52"/>
  <c r="P23" i="52" s="1"/>
  <c r="O31" i="52"/>
  <c r="O17" i="52"/>
  <c r="O21" i="52"/>
  <c r="O25" i="52"/>
  <c r="O29" i="52"/>
  <c r="O34" i="52"/>
  <c r="O38" i="52"/>
  <c r="O64" i="52" s="1"/>
  <c r="N64" i="52"/>
  <c r="O42" i="52"/>
  <c r="O46" i="52"/>
  <c r="O50" i="52"/>
  <c r="O55" i="52"/>
  <c r="O59" i="52"/>
  <c r="M6" i="52"/>
  <c r="L14" i="52"/>
  <c r="L43" i="52"/>
  <c r="L26" i="52"/>
  <c r="K63" i="52"/>
  <c r="L28" i="52"/>
  <c r="P28" i="52" s="1"/>
  <c r="R28" i="52" s="1"/>
  <c r="T28" i="52" s="1"/>
  <c r="U28" i="52" s="1"/>
  <c r="L37" i="52"/>
  <c r="P37" i="52" s="1"/>
  <c r="R37" i="52" s="1"/>
  <c r="T37" i="52" s="1"/>
  <c r="U37" i="52" s="1"/>
  <c r="L52" i="52"/>
  <c r="P52" i="52" s="1"/>
  <c r="R52" i="52" s="1"/>
  <c r="T52" i="52" s="1"/>
  <c r="U52" i="52" s="1"/>
  <c r="H6" i="52"/>
  <c r="F63" i="52"/>
  <c r="S63" i="52"/>
  <c r="L50" i="52"/>
  <c r="L18" i="52"/>
  <c r="P18" i="52" s="1"/>
  <c r="R18" i="52" s="1"/>
  <c r="T18" i="52" s="1"/>
  <c r="U18" i="52" s="1"/>
  <c r="O14" i="52"/>
  <c r="O30" i="52"/>
  <c r="O43" i="52"/>
  <c r="O51" i="52"/>
  <c r="F6" i="52"/>
  <c r="D64" i="52"/>
  <c r="H63" i="52"/>
  <c r="G64" i="52"/>
  <c r="M63" i="52"/>
  <c r="O53" i="52"/>
  <c r="L36" i="52"/>
  <c r="P36" i="52" s="1"/>
  <c r="R36" i="52" s="1"/>
  <c r="T36" i="52" s="1"/>
  <c r="U36" i="52" s="1"/>
  <c r="F64" i="52"/>
  <c r="L16" i="52"/>
  <c r="P16" i="52" s="1"/>
  <c r="R16" i="52" s="1"/>
  <c r="T16" i="52" s="1"/>
  <c r="U16" i="52" s="1"/>
  <c r="L42" i="52"/>
  <c r="P42" i="52" s="1"/>
  <c r="R42" i="52" s="1"/>
  <c r="T42" i="52" s="1"/>
  <c r="U42" i="52" s="1"/>
  <c r="L29" i="52"/>
  <c r="L49" i="52"/>
  <c r="P49" i="52" s="1"/>
  <c r="R49" i="52" s="1"/>
  <c r="T49" i="52" s="1"/>
  <c r="U49" i="52" s="1"/>
  <c r="L45" i="52"/>
  <c r="P45" i="52" s="1"/>
  <c r="R45" i="52" s="1"/>
  <c r="T45" i="52" s="1"/>
  <c r="U45" i="52" s="1"/>
  <c r="L31" i="52"/>
  <c r="P31" i="52" s="1"/>
  <c r="R31" i="52" s="1"/>
  <c r="T31" i="52" s="1"/>
  <c r="U31" i="52" s="1"/>
  <c r="L17" i="52"/>
  <c r="P17" i="52" s="1"/>
  <c r="R17" i="52" s="1"/>
  <c r="T17" i="52" s="1"/>
  <c r="U17" i="52" s="1"/>
  <c r="L55" i="52"/>
  <c r="P55" i="52" s="1"/>
  <c r="R55" i="52" s="1"/>
  <c r="T55" i="52" s="1"/>
  <c r="U55" i="52" s="1"/>
  <c r="G6" i="52"/>
  <c r="L40" i="52"/>
  <c r="P40" i="52" s="1"/>
  <c r="R40" i="52" s="1"/>
  <c r="T40" i="52" s="1"/>
  <c r="U40" i="52" s="1"/>
  <c r="L56" i="52"/>
  <c r="P56" i="52" s="1"/>
  <c r="R56" i="52" s="1"/>
  <c r="T56" i="52" s="1"/>
  <c r="U56" i="52" s="1"/>
  <c r="L33" i="52"/>
  <c r="P33" i="52" s="1"/>
  <c r="R33" i="52" s="1"/>
  <c r="T33" i="52" s="1"/>
  <c r="U33" i="52" s="1"/>
  <c r="L35" i="52"/>
  <c r="P35" i="52" s="1"/>
  <c r="R35" i="52" s="1"/>
  <c r="T35" i="52" s="1"/>
  <c r="U35" i="52" s="1"/>
  <c r="L22" i="52"/>
  <c r="P22" i="52" s="1"/>
  <c r="R22" i="52" s="1"/>
  <c r="T22" i="52" s="1"/>
  <c r="U22" i="52" s="1"/>
  <c r="L27" i="52"/>
  <c r="P27" i="52" s="1"/>
  <c r="R27" i="52" s="1"/>
  <c r="T27" i="52" s="1"/>
  <c r="U27" i="52" s="1"/>
  <c r="G63" i="52"/>
  <c r="J63" i="52"/>
  <c r="Q63" i="52"/>
  <c r="L58" i="52"/>
  <c r="P58" i="52" s="1"/>
  <c r="R58" i="52" s="1"/>
  <c r="T58" i="52" s="1"/>
  <c r="U58" i="52" s="1"/>
  <c r="L51" i="52"/>
  <c r="P51" i="52" s="1"/>
  <c r="R51" i="52" s="1"/>
  <c r="T51" i="52" s="1"/>
  <c r="U51" i="52" s="1"/>
  <c r="L24" i="52"/>
  <c r="P24" i="52" s="1"/>
  <c r="R24" i="52" s="1"/>
  <c r="T24" i="52" s="1"/>
  <c r="U24" i="52" s="1"/>
  <c r="L20" i="52"/>
  <c r="P20" i="52" s="1"/>
  <c r="R20" i="52" s="1"/>
  <c r="T20" i="52" s="1"/>
  <c r="U20" i="52" s="1"/>
  <c r="L44" i="52"/>
  <c r="P44" i="52" s="1"/>
  <c r="R44" i="52" s="1"/>
  <c r="T44" i="52" s="1"/>
  <c r="U44" i="52" s="1"/>
  <c r="L54" i="52"/>
  <c r="P54" i="52" s="1"/>
  <c r="R54" i="52" s="1"/>
  <c r="T54" i="52" s="1"/>
  <c r="U54" i="52" s="1"/>
  <c r="L41" i="52"/>
  <c r="P41" i="52" s="1"/>
  <c r="R41" i="52" s="1"/>
  <c r="T41" i="52" s="1"/>
  <c r="U41" i="52" s="1"/>
  <c r="L30" i="52"/>
  <c r="P30" i="52" s="1"/>
  <c r="R30" i="52" s="1"/>
  <c r="T30" i="52" s="1"/>
  <c r="U30" i="52" s="1"/>
  <c r="L53" i="52"/>
  <c r="P53" i="52" s="1"/>
  <c r="R53" i="52" s="1"/>
  <c r="T53" i="52" s="1"/>
  <c r="U53" i="52" s="1"/>
  <c r="L59" i="52"/>
  <c r="P59" i="52" s="1"/>
  <c r="R59" i="52" s="1"/>
  <c r="T59" i="52" s="1"/>
  <c r="U59" i="52" s="1"/>
  <c r="L15" i="52"/>
  <c r="P15" i="52" s="1"/>
  <c r="R15" i="52" s="1"/>
  <c r="T15" i="52" s="1"/>
  <c r="U15" i="52" s="1"/>
  <c r="L19" i="52"/>
  <c r="P19" i="52" s="1"/>
  <c r="R19" i="52" s="1"/>
  <c r="T19" i="52" s="1"/>
  <c r="U19" i="52" s="1"/>
  <c r="L34" i="52"/>
  <c r="P34" i="52" s="1"/>
  <c r="R34" i="52" s="1"/>
  <c r="T34" i="52" s="1"/>
  <c r="U34" i="52" s="1"/>
  <c r="L47" i="52"/>
  <c r="P47" i="52" s="1"/>
  <c r="R47" i="52" s="1"/>
  <c r="T47" i="52" s="1"/>
  <c r="U47" i="52" s="1"/>
  <c r="L38" i="52"/>
  <c r="K64" i="52"/>
  <c r="M64" i="52"/>
  <c r="Q64" i="52"/>
  <c r="Q23" i="52"/>
  <c r="P46" i="52" l="1"/>
  <c r="R46" i="52" s="1"/>
  <c r="T46" i="52" s="1"/>
  <c r="U46" i="52" s="1"/>
  <c r="Q6" i="52"/>
  <c r="P25" i="52"/>
  <c r="R25" i="52" s="1"/>
  <c r="T25" i="52" s="1"/>
  <c r="U25" i="52" s="1"/>
  <c r="P61" i="52"/>
  <c r="R61" i="52" s="1"/>
  <c r="T61" i="52" s="1"/>
  <c r="U61" i="52" s="1"/>
  <c r="P39" i="52"/>
  <c r="R39" i="52" s="1"/>
  <c r="T39" i="52" s="1"/>
  <c r="U39" i="52" s="1"/>
  <c r="O6" i="52"/>
  <c r="P29" i="52"/>
  <c r="R29" i="52" s="1"/>
  <c r="T29" i="52" s="1"/>
  <c r="U29" i="52" s="1"/>
  <c r="P50" i="52"/>
  <c r="R50" i="52" s="1"/>
  <c r="T50" i="52" s="1"/>
  <c r="U50" i="52" s="1"/>
  <c r="P26" i="52"/>
  <c r="L63" i="52"/>
  <c r="P38" i="52"/>
  <c r="L64" i="52"/>
  <c r="P43" i="52"/>
  <c r="R43" i="52" s="1"/>
  <c r="T43" i="52" s="1"/>
  <c r="U43" i="52" s="1"/>
  <c r="R23" i="52"/>
  <c r="T23" i="52" s="1"/>
  <c r="U23" i="52" s="1"/>
  <c r="P14" i="52"/>
  <c r="R14" i="52" s="1"/>
  <c r="T14" i="52" s="1"/>
  <c r="U14" i="52" s="1"/>
  <c r="P21" i="52"/>
  <c r="R21" i="52" s="1"/>
  <c r="T21" i="52" s="1"/>
  <c r="U21" i="52" s="1"/>
  <c r="P13" i="52"/>
  <c r="L6" i="52"/>
  <c r="P57" i="52"/>
  <c r="R57" i="52" s="1"/>
  <c r="T57" i="52" s="1"/>
  <c r="U57" i="52" s="1"/>
  <c r="R13" i="52" l="1"/>
  <c r="P6" i="52"/>
  <c r="R26" i="52"/>
  <c r="P63" i="52"/>
  <c r="R38" i="52"/>
  <c r="P64" i="52"/>
  <c r="T13" i="52" l="1"/>
  <c r="R6" i="52"/>
  <c r="T38" i="52"/>
  <c r="R64" i="52"/>
  <c r="T26" i="52"/>
  <c r="R63" i="52"/>
  <c r="T6" i="52" l="1"/>
  <c r="U13" i="52"/>
  <c r="U26" i="52"/>
  <c r="T63" i="52"/>
  <c r="U38" i="52"/>
  <c r="T64"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tc={E320347F-BF97-462A-B250-E8379227C7E5}</author>
  </authors>
  <commentList>
    <comment ref="X8" authorId="0" shapeId="0" xr:uid="{E320347F-BF97-462A-B250-E8379227C7E5}">
      <text>
        <t>[Threaded comment]
Your version of Excel allows you to read this threaded comment; however, any edits to it will get removed if the file is opened in a newer version of Excel. Learn more: https://go.microsoft.com/fwlink/?linkid=870924
Comment:
    Formula issue. 0 for most years but exists for 2023 and 2022 different calculations for both.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tc={2D8E1307-A794-4ADE-84D9-DA5EE6360B85}</author>
  </authors>
  <commentList>
    <comment ref="A21" authorId="0" shapeId="0" xr:uid="{2D8E1307-A794-4ADE-84D9-DA5EE6360B85}">
      <text>
        <t>[Threaded comment]
Your version of Excel allows you to read this threaded comment; however, any edits to it will get removed if the file is opened in a newer version of Excel. Learn more: https://go.microsoft.com/fwlink/?linkid=870924
Comment:
    Make sure that this is correct for those hospitals with no value for certain columns (currently obfuscated by the if error)</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3F3430-815F-4CB4-9E14-2BC93E1E6930}" keepAlive="1" name="Query - All Years" description="Connection to the 'All Years' query in the workbook." type="5" refreshedVersion="0" background="1">
    <dbPr connection="Provider=Microsoft.Mashup.OleDb.1;Data Source=$Workbook$;Location=&quot;All Years&quot;;Extended Properties=&quot;&quot;" command="SELECT * FROM [All Years]"/>
  </connection>
  <connection id="2" xr16:uid="{77272E22-5345-42B4-9086-CC62A1B68C2B}" keepAlive="1" name="Query - Base CY" description="Connection to the 'Base CY' query in the workbook." type="5" refreshedVersion="0" background="1">
    <dbPr connection="Provider=Microsoft.Mashup.OleDb.1;Data Source=$Workbook$;Location=&quot;Base CY&quot;;Extended Properties=&quot;&quot;" command="SELECT * FROM [Base CY]"/>
  </connection>
  <connection id="3" xr16:uid="{52DEB6E2-0F18-4711-95CA-B802400CDF99}" name="Query - Base CY With Inf" description="Connection to the 'Base CY With Inf' query in the workbook." type="100" refreshedVersion="8" minRefreshableVersion="5">
    <extLst>
      <ext xmlns:x15="http://schemas.microsoft.com/office/spreadsheetml/2010/11/main" uri="{DE250136-89BD-433C-8126-D09CA5730AF9}">
        <x15:connection id="6db50330-f8b7-4838-b86f-0b2b1572ab93"/>
      </ext>
    </extLst>
  </connection>
  <connection id="4" xr16:uid="{AE3396D2-EC37-4915-8879-F2209F2E3F60}" keepAlive="1" name="Query - CY18, 21, 22 MS and Unrec Recreati" description="Connection to the 'CY18, 21, 22 MS and Unrec Recreati' query in the workbook." type="5" refreshedVersion="8" background="1" saveData="1">
    <dbPr connection="Provider=Microsoft.Mashup.OleDb.1;Data Source=$Workbook$;Location=&quot;CY18, 21, 22 MS and Unrec Recreati&quot;;Extended Properties=&quot;&quot;" command="SELECT * FROM [CY18, 21, 22 MS and Unrec Recreati]"/>
  </connection>
  <connection id="5" xr16:uid="{0FB75157-0B9E-4936-8427-30E3DAEC281D}" keepAlive="1" name="Query - CY21&amp; CY22 COVID Service Lines" description="Connection to the 'CY21&amp; CY22 COVID Service Lines' query in the workbook." type="5" refreshedVersion="8" background="1" saveData="1">
    <dbPr connection="Provider=Microsoft.Mashup.OleDb.1;Data Source=$Workbook$;Location=&quot;CY21&amp; CY22 COVID Service Lines&quot;;Extended Properties=&quot;&quot;" command="SELECT * FROM [CY21&amp; CY22 COVID Service Lines]"/>
  </connection>
  <connection id="6" xr16:uid="{1B283430-B4EA-40C3-B8D5-07874B9A0968}" keepAlive="1" name="Query - CY23" description="Connection to the 'CY23' query in the workbook." type="5" refreshedVersion="0" background="1">
    <dbPr connection="Provider=Microsoft.Mashup.OleDb.1;Data Source=$Workbook$;Location=CY23;Extended Properties=&quot;&quot;" command="SELECT * FROM [CY23]"/>
  </connection>
  <connection id="7" xr16:uid="{AD0A94B5-EBE3-4C6D-AE96-3A5BEE1E6672}" keepAlive="1" name="Query - CY23 Addendum" description="Connection to the 'CY23 Addendum' query in the workbook." type="5" refreshedVersion="0" background="1">
    <dbPr connection="Provider=Microsoft.Mashup.OleDb.1;Data Source=$Workbook$;Location=&quot;CY23 Addendum&quot;;Extended Properties=&quot;&quot;" command="SELECT * FROM [CY23 Addendum]"/>
  </connection>
  <connection id="8" xr16:uid="{635F581A-CF6E-4EF3-AFB5-6FADF07A641B}" keepAlive="1" name="Query - CYS Ingest" description="Connection to the 'CYS Ingest' query in the workbook." type="5" refreshedVersion="0" background="1">
    <dbPr connection="Provider=Microsoft.Mashup.OleDb.1;Data Source=$Workbook$;Location=&quot;CYS Ingest&quot;;Extended Properties=&quot;&quot;" command="SELECT * FROM [CYS Ingest]"/>
  </connection>
  <connection id="9" xr16:uid="{344EEB01-2FFC-45C5-9E88-FDA3E61513D1}" keepAlive="1" name="Query - Hospital ID-Name" description="Connection to the 'Hospital ID-Name' query in the workbook." type="5" refreshedVersion="0" background="1">
    <dbPr connection="Provider=Microsoft.Mashup.OleDb.1;Data Source=$Workbook$;Location=&quot;Hospital ID-Name&quot;;Extended Properties=&quot;&quot;" command="SELECT * FROM [Hospital ID-Name]"/>
  </connection>
  <connection id="10" xr16:uid="{F2ED978D-633D-4A30-8D6B-0B3DE5CF0888}" keepAlive="1" name="Query - Inf Conversions" description="Connection to the 'Inf Conversions' query in the workbook." type="5" refreshedVersion="0" background="1">
    <dbPr connection="Provider=Microsoft.Mashup.OleDb.1;Data Source=$Workbook$;Location=&quot;Inf Conversions&quot;;Extended Properties=&quot;&quot;" command="SELECT * FROM [Inf Conversions]"/>
  </connection>
  <connection id="11" xr16:uid="{64F13588-E754-4E4D-948B-2ABAEC896DC6}" keepAlive="1" name="Query - Raw Inf" description="Connection to the 'Raw Inf' query in the workbook." type="5" refreshedVersion="0" background="1">
    <dbPr connection="Provider=Microsoft.Mashup.OleDb.1;Data Source=$Workbook$;Location=&quot;Raw Inf&quot;;Extended Properties=&quot;&quot;" command="SELECT * FROM [Raw Inf]"/>
  </connection>
  <connection id="12" xr16:uid="{7985E0B1-B314-408E-A266-9641F8B4BE74}" keepAlive="1" name="Query - Recent Hospital ID-Name" description="Connection to the 'Recent Hospital ID-Name' query in the workbook." type="5" refreshedVersion="8" background="1" saveData="1">
    <dbPr connection="Provider=Microsoft.Mashup.OleDb.1;Data Source=$Workbook$;Location=&quot;Recent Hospital ID-Name&quot;;Extended Properties=&quot;&quot;" command="SELECT * FROM [Recent Hospital ID-Name]"/>
  </connection>
  <connection id="13" xr16:uid="{6888BC69-D4A6-4FCB-8FA6-E15E0E7C6163}" keepAlive="1" name="Query - RY20242122" description="Connection to the 'RY20242122' query in the workbook." type="5" refreshedVersion="0" background="1">
    <dbPr connection="Provider=Microsoft.Mashup.OleDb.1;Data Source=$Workbook$;Location=RY20242122;Extended Properties=&quot;&quot;" command="SELECT * FROM [RY20242122]"/>
  </connection>
  <connection id="14" xr16:uid="{BD8D3F27-EED0-4E2F-B4ED-0556969797D0}" keepAlive="1" name="Query - RYear2016" description="Connection to the 'RYear2016' query in the workbook." type="5" refreshedVersion="0" background="1">
    <dbPr connection="Provider=Microsoft.Mashup.OleDb.1;Data Source=$Workbook$;Location=RYear2016;Extended Properties=&quot;&quot;" command="SELECT * FROM [RYear2016]"/>
  </connection>
  <connection id="15" xr16:uid="{833CE936-E80F-4A90-9AAA-B186BC2E481C}" keepAlive="1" name="Query - RYear2017" description="Connection to the 'RYear2017' query in the workbook." type="5" refreshedVersion="0" background="1">
    <dbPr connection="Provider=Microsoft.Mashup.OleDb.1;Data Source=$Workbook$;Location=RYear2017;Extended Properties=&quot;&quot;" command="SELECT * FROM [RYear2017]"/>
  </connection>
  <connection id="16" xr16:uid="{9272464D-8BC1-4242-939C-8E2928B06FAF}" keepAlive="1" name="Query - RYear2018" description="Connection to the 'RYear2018' query in the workbook." type="5" refreshedVersion="0" background="1">
    <dbPr connection="Provider=Microsoft.Mashup.OleDb.1;Data Source=$Workbook$;Location=RYear2018;Extended Properties=&quot;&quot;" command="SELECT * FROM [RYear2018]"/>
  </connection>
  <connection id="17" xr16:uid="{F7E33E09-BCEA-4A9E-BB24-4B91EE2BDB64}" keepAlive="1" name="Query - RYear2019" description="Connection to the 'RYear2019' query in the workbook." type="5" refreshedVersion="0" background="1">
    <dbPr connection="Provider=Microsoft.Mashup.OleDb.1;Data Source=$Workbook$;Location=RYear2019;Extended Properties=&quot;&quot;" command="SELECT * FROM [RYear2019]"/>
  </connection>
  <connection id="18" xr16:uid="{9CD4050B-8C97-46F1-B4AF-F84EA65AC569}" keepAlive="1" name="Query - RYear2020" description="Connection to the 'RYear2020' query in the workbook." type="5" refreshedVersion="0" background="1">
    <dbPr connection="Provider=Microsoft.Mashup.OleDb.1;Data Source=$Workbook$;Location=RYear2020;Extended Properties=&quot;&quot;" command="SELECT * FROM [RYear2020]"/>
  </connection>
  <connection id="19" xr16:uid="{11049F0D-4B81-4CE6-AE02-B647F919FCCC}" keepAlive="1" name="Query - RYear21" description="Connection to the 'RYear21' query in the workbook." type="5" refreshedVersion="0" background="1">
    <dbPr connection="Provider=Microsoft.Mashup.OleDb.1;Data Source=$Workbook$;Location=RYear21;Extended Properties=&quot;&quot;" command="SELECT * FROM [RYear21]"/>
  </connection>
  <connection id="20" xr16:uid="{F76F2A68-50BB-4C52-9763-30E08D633F5C}" keepAlive="1" name="Query - RYear22" description="Connection to the 'RYear22' query in the workbook." type="5" refreshedVersion="0" background="1">
    <dbPr connection="Provider=Microsoft.Mashup.OleDb.1;Data Source=$Workbook$;Location=RYear22;Extended Properties=&quot;&quot;" command="SELECT * FROM [RYear22]"/>
  </connection>
  <connection id="21" xr16:uid="{33F39CCC-6F0A-457F-9ADC-8D0707D61F24}" keepAlive="1" name="Query - RYear241922" description="Connection to the 'RYear241922' query in the workbook." type="5" refreshedVersion="0" background="1">
    <dbPr connection="Provider=Microsoft.Mashup.OleDb.1;Data Source=$Workbook$;Location=RYear241922;Extended Properties=&quot;&quot;" command="SELECT * FROM [RYear241922]"/>
  </connection>
  <connection id="22" xr16:uid="{571761D7-4E69-440C-BCA8-48010A8B7E2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86">
    <s v="ThisWorkbookDataModel"/>
    <s v="{[Base CY With Inf].[Calendar Year].[All]}"/>
    <s v="[Measures].[Sum of OOS Funding Excess or Deficit + OOS PAU_inf]"/>
    <s v="[Measures].[Sum of PAU OOS Shared Savings_inf]"/>
    <s v="[Measures].[Sum of Total Volume Efficacy with Other Volume Adjustments &amp; Efficiency Adjustments_inf]"/>
    <s v="[Measures].[Sum of Efficiency Adjustments_inf]"/>
    <s v="[Measures].[Sum of Total Volume Efficacy with Other Volume Adjustments_inf]"/>
    <s v="[Measures].[Sum of Other Volume Adjustments (Dereg/Other FY Data)_inf]"/>
    <s v="[Measures].[Sum of Total Volume Efficacy_inf]"/>
    <s v="[Measures].[Sum of OOS Over/(Under Funding) - OOS File_inf]"/>
    <s v="[Measures].[Sum of Over (under) funding with Marketshift and InState PAU_inf]"/>
    <s v="[Measures].[Sum of Over / (Under) Funding for In-State PAU_inf]"/>
    <s v="[Measures].[Sum of PAU IS Shared Savings_inf]"/>
    <s v="[Measures].[Sum of OOS PAU Revenue_inf]"/>
    <s v="[Measures].[Sum of Total PAU Revenue_inf]"/>
    <s v="[Measures].[Sum of PAU Shared Savings_inf]"/>
    <s v="[Measures].[Sum of Total Anticipated Instate PAU Adjustment under FFS_inf]"/>
    <s v="[Measures].[Sum of PAU Unrecognized - MS_inf]"/>
    <s v="[Measures].[Sum of PAU Marketshift_inf]"/>
    <s v="[Measures].[Sum of PAU Volume_inf]"/>
    <s v="[Measures].[Sum of Over (Under) Funding Relative to Volume Variable System with MS &amp; Demographic_inf]"/>
    <s v="[Measures].[Sum of Observed GBR Volume Policies_inf]"/>
    <s v="[Measures].[Sum of Demographic Adjustments_inf]"/>
    <s v="[Measures].[Sum of Expected FFS_inf]"/>
    <s v="[Measures].[Sum of Unrecognized_inf]"/>
    <s v="[Measures].[Sum of MSA_inf]"/>
    <s v="[Measures].[Sum of ECMAD Growth]"/>
    <s v="[Measures].[Sum of FY23 Blended Permanent Revenue_inf]"/>
    <s v="[Base CY With Inf].[HOSPID].&amp;[210001]"/>
    <s v="{[Base CY With Inf].[No Inflation].&amp;[TRUE]}"/>
    <s v="[Measures].[get_% Attributable to OOS]"/>
    <s v="[Base CY With Inf].[HOSPID].&amp;[210333]"/>
    <s v="[Base CY With Inf].[HOSPID].&amp;[210088]"/>
    <s v="[Base CY With Inf].[HOSPID].&amp;[210087]"/>
    <s v="[Base CY With Inf].[HOSPID].&amp;[210065]"/>
    <s v="[Base CY With Inf].[HOSPID].&amp;[210063]"/>
    <s v="[Base CY With Inf].[HOSPID].&amp;[210062]"/>
    <s v="[Base CY With Inf].[HOSPID].&amp;[210061]"/>
    <s v="[Base CY With Inf].[HOSPID].&amp;[210060]"/>
    <s v="[Base CY With Inf].[HOSPID].&amp;[210058]"/>
    <s v="[Base CY With Inf].[HOSPID].&amp;[210057]"/>
    <s v="[Base CY With Inf].[HOSPID].&amp;[210056]"/>
    <s v="[Base CY With Inf].[HOSPID].&amp;[210055]"/>
    <s v="[Base CY With Inf].[HOSPID].&amp;[210051]"/>
    <s v="[Base CY With Inf].[HOSPID].&amp;[210049]"/>
    <s v="[Base CY With Inf].[HOSPID].&amp;[210048]"/>
    <s v="[Base CY With Inf].[HOSPID].&amp;[210045]"/>
    <s v="[Base CY With Inf].[HOSPID].&amp;[210044]"/>
    <s v="[Base CY With Inf].[HOSPID].&amp;[210043]"/>
    <s v="[Base CY With Inf].[HOSPID].&amp;[210040]"/>
    <s v="[Base CY With Inf].[HOSPID].&amp;[210039]"/>
    <s v="[Base CY With Inf].[HOSPID].&amp;[210038]"/>
    <s v="[Base CY With Inf].[HOSPID].&amp;[210037]"/>
    <s v="[Base CY With Inf].[HOSPID].&amp;[210035]"/>
    <s v="[Base CY With Inf].[HOSPID].&amp;[210034]"/>
    <s v="[Base CY With Inf].[HOSPID].&amp;[210033]"/>
    <s v="[Base CY With Inf].[HOSPID].&amp;[210032]"/>
    <s v="[Base CY With Inf].[HOSPID].&amp;[210030]"/>
    <s v="[Base CY With Inf].[HOSPID].&amp;[210029]"/>
    <s v="[Base CY With Inf].[HOSPID].&amp;[210028]"/>
    <s v="[Base CY With Inf].[HOSPID].&amp;[210027]"/>
    <s v="[Base CY With Inf].[HOSPID].&amp;[210024]"/>
    <s v="[Base CY With Inf].[HOSPID].&amp;[210023]"/>
    <s v="[Base CY With Inf].[HOSPID].&amp;[210022]"/>
    <s v="[Base CY With Inf].[HOSPID].&amp;[210019]"/>
    <s v="[Base CY With Inf].[HOSPID].&amp;[210018]"/>
    <s v="[Base CY With Inf].[HOSPID].&amp;[210017]"/>
    <s v="[Base CY With Inf].[HOSPID].&amp;[210016]"/>
    <s v="[Base CY With Inf].[HOSPID].&amp;[210015]"/>
    <s v="[Base CY With Inf].[HOSPID].&amp;[210013]"/>
    <s v="[Base CY With Inf].[HOSPID].&amp;[210012]"/>
    <s v="[Base CY With Inf].[HOSPID].&amp;[210011]"/>
    <s v="[Base CY With Inf].[HOSPID].&amp;[210010]"/>
    <s v="[Base CY With Inf].[HOSPID].&amp;[210009]"/>
    <s v="[Base CY With Inf].[HOSPID].&amp;[210008]"/>
    <s v="[Base CY With Inf].[HOSPID].&amp;[210006]"/>
    <s v="[Base CY With Inf].[HOSPID].&amp;[210005]"/>
    <s v="[Base CY With Inf].[HOSPID].&amp;[210004]"/>
    <s v="[Base CY With Inf].[HOSPID].&amp;[210003]"/>
    <s v="[Base CY With Inf].[HOSPID].&amp;[210002]"/>
    <s v="[Base CY With Inf].[Dollar Year].&amp;[2023]"/>
    <s v="[Measures].[Start Year]"/>
    <s v="[Measures].[End Year]"/>
    <s v="{[Base CY With Inf].[No Inflation].&amp;[FALSE]}"/>
    <s v="[Base CY With Inf].[Dollar Year].&amp;[2015]"/>
    <s v="[Base CY With Inf].[Calendar Year].&amp;[2015]"/>
  </metadataStrings>
  <mdxMetadata count="2385">
    <mdx n="0" f="s">
      <ms ns="1" c="0"/>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27"/>
      </t>
    </mdx>
    <mdx n="0" f="m">
      <t c="1">
        <n x="28"/>
      </t>
    </mdx>
    <mdx n="0" f="s">
      <ms ns="29" c="0"/>
    </mdx>
    <mdx n="0" f="m">
      <t c="1">
        <n x="30"/>
      </t>
    </mdx>
    <mdx n="0" f="v">
      <t c="4" fi="0">
        <n x="1" s="1"/>
        <n x="29" s="1"/>
        <n x="28"/>
        <n x="26"/>
      </t>
    </mdx>
    <mdx n="0" f="v">
      <t c="4" fi="0">
        <n x="1" s="1"/>
        <n x="29" s="1"/>
        <n x="28"/>
        <n x="25"/>
      </t>
    </mdx>
    <mdx n="0" f="v">
      <t c="4" fi="0">
        <n x="1" s="1"/>
        <n x="29" s="1"/>
        <n x="28"/>
        <n x="24"/>
      </t>
    </mdx>
    <mdx n="0" f="v">
      <t c="4" fi="0">
        <n x="1" s="1"/>
        <n x="29" s="1"/>
        <n x="28"/>
        <n x="23"/>
      </t>
    </mdx>
    <mdx n="0" f="v">
      <t c="4" fi="0">
        <n x="1" s="1"/>
        <n x="29" s="1"/>
        <n x="28"/>
        <n x="22"/>
      </t>
    </mdx>
    <mdx n="0" f="v">
      <t c="4" fi="0">
        <n x="1" s="1"/>
        <n x="29" s="1"/>
        <n x="28"/>
        <n x="21"/>
      </t>
    </mdx>
    <mdx n="0" f="v">
      <t c="4" fi="0">
        <n x="1" s="1"/>
        <n x="29" s="1"/>
        <n x="28"/>
        <n x="20"/>
      </t>
    </mdx>
    <mdx n="0" f="v">
      <t c="4" fi="0">
        <n x="1" s="1"/>
        <n x="29" s="1"/>
        <n x="28"/>
        <n x="16"/>
      </t>
    </mdx>
    <mdx n="0" f="v">
      <t c="4" fi="0">
        <n x="1" s="1"/>
        <n x="29" s="1"/>
        <n x="28"/>
        <n x="15"/>
      </t>
    </mdx>
    <mdx n="0" f="v">
      <t c="4" fi="0">
        <n x="1" s="1"/>
        <n x="29" s="1"/>
        <n x="28"/>
        <n x="7"/>
      </t>
    </mdx>
    <mdx n="0" f="v">
      <t c="4" fi="0">
        <n x="1" s="1"/>
        <n x="29" s="1"/>
        <n x="28"/>
        <n x="5"/>
      </t>
    </mdx>
    <mdx n="0" f="m">
      <t c="1">
        <n x="31"/>
      </t>
    </mdx>
    <mdx n="0" f="m">
      <t c="1">
        <n x="32"/>
      </t>
    </mdx>
    <mdx n="0" f="m">
      <t c="1">
        <n x="33"/>
      </t>
    </mdx>
    <mdx n="0" f="m">
      <t c="1">
        <n x="34"/>
      </t>
    </mdx>
    <mdx n="0" f="m">
      <t c="1">
        <n x="35"/>
      </t>
    </mdx>
    <mdx n="0" f="m">
      <t c="1">
        <n x="36"/>
      </t>
    </mdx>
    <mdx n="0" f="m">
      <t c="1">
        <n x="37"/>
      </t>
    </mdx>
    <mdx n="0" f="m">
      <t c="1">
        <n x="38"/>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v">
      <t c="4" fi="0">
        <n x="1" s="1"/>
        <n x="29" s="1"/>
        <n x="79"/>
        <n x="26"/>
      </t>
    </mdx>
    <mdx n="0" f="v">
      <t c="4" fi="0">
        <n x="1" s="1"/>
        <n x="29" s="1"/>
        <n x="79"/>
        <n x="25"/>
      </t>
    </mdx>
    <mdx n="0" f="v">
      <t c="4" fi="0">
        <n x="1" s="1"/>
        <n x="29" s="1"/>
        <n x="79"/>
        <n x="24"/>
      </t>
    </mdx>
    <mdx n="0" f="v">
      <t c="4" fi="0">
        <n x="1" s="1"/>
        <n x="29" s="1"/>
        <n x="79"/>
        <n x="23"/>
      </t>
    </mdx>
    <mdx n="0" f="v">
      <t c="4" fi="0">
        <n x="1" s="1"/>
        <n x="29" s="1"/>
        <n x="79"/>
        <n x="22"/>
      </t>
    </mdx>
    <mdx n="0" f="v">
      <t c="4" fi="0">
        <n x="1" s="1"/>
        <n x="29" s="1"/>
        <n x="79"/>
        <n x="21"/>
      </t>
    </mdx>
    <mdx n="0" f="v">
      <t c="4" fi="0">
        <n x="1" s="1"/>
        <n x="29" s="1"/>
        <n x="79"/>
        <n x="20"/>
      </t>
    </mdx>
    <mdx n="0" f="v">
      <t c="4" fi="0">
        <n x="1" s="1"/>
        <n x="29" s="1"/>
        <n x="79"/>
        <n x="16"/>
      </t>
    </mdx>
    <mdx n="0" f="v">
      <t c="4" fi="0">
        <n x="1" s="1"/>
        <n x="29" s="1"/>
        <n x="79"/>
        <n x="15"/>
      </t>
    </mdx>
    <mdx n="0" f="v">
      <t c="4" fi="0">
        <n x="1" s="1"/>
        <n x="29" s="1"/>
        <n x="79"/>
        <n x="7"/>
      </t>
    </mdx>
    <mdx n="0" f="v">
      <t c="4" fi="0">
        <n x="1" s="1"/>
        <n x="29" s="1"/>
        <n x="79"/>
        <n x="5"/>
      </t>
    </mdx>
    <mdx n="0" f="v">
      <t c="4" fi="0">
        <n x="1" s="1"/>
        <n x="29" s="1"/>
        <n x="78"/>
        <n x="26"/>
      </t>
    </mdx>
    <mdx n="0" f="v">
      <t c="4" fi="0">
        <n x="1" s="1"/>
        <n x="29" s="1"/>
        <n x="78"/>
        <n x="25"/>
      </t>
    </mdx>
    <mdx n="0" f="v">
      <t c="4" fi="0">
        <n x="1" s="1"/>
        <n x="29" s="1"/>
        <n x="78"/>
        <n x="24"/>
      </t>
    </mdx>
    <mdx n="0" f="v">
      <t c="4" fi="0">
        <n x="1" s="1"/>
        <n x="29" s="1"/>
        <n x="78"/>
        <n x="23"/>
      </t>
    </mdx>
    <mdx n="0" f="v">
      <t c="4" fi="0">
        <n x="1" s="1"/>
        <n x="29" s="1"/>
        <n x="78"/>
        <n x="22"/>
      </t>
    </mdx>
    <mdx n="0" f="v">
      <t c="4" fi="0">
        <n x="1" s="1"/>
        <n x="29" s="1"/>
        <n x="78"/>
        <n x="21"/>
      </t>
    </mdx>
    <mdx n="0" f="v">
      <t c="4" fi="0">
        <n x="1" s="1"/>
        <n x="29" s="1"/>
        <n x="78"/>
        <n x="20"/>
      </t>
    </mdx>
    <mdx n="0" f="v">
      <t c="4" fi="0">
        <n x="1" s="1"/>
        <n x="29" s="1"/>
        <n x="78"/>
        <n x="16"/>
      </t>
    </mdx>
    <mdx n="0" f="v">
      <t c="4" fi="0">
        <n x="1" s="1"/>
        <n x="29" s="1"/>
        <n x="78"/>
        <n x="15"/>
      </t>
    </mdx>
    <mdx n="0" f="v">
      <t c="4" fi="0">
        <n x="1" s="1"/>
        <n x="29" s="1"/>
        <n x="78"/>
        <n x="7"/>
      </t>
    </mdx>
    <mdx n="0" f="v">
      <t c="4" fi="0">
        <n x="1" s="1"/>
        <n x="29" s="1"/>
        <n x="78"/>
        <n x="5"/>
      </t>
    </mdx>
    <mdx n="0" f="v">
      <t c="4" fi="0">
        <n x="1" s="1"/>
        <n x="29" s="1"/>
        <n x="77"/>
        <n x="26"/>
      </t>
    </mdx>
    <mdx n="0" f="v">
      <t c="4" fi="0">
        <n x="1" s="1"/>
        <n x="29" s="1"/>
        <n x="77"/>
        <n x="25"/>
      </t>
    </mdx>
    <mdx n="0" f="v">
      <t c="4" fi="0">
        <n x="1" s="1"/>
        <n x="29" s="1"/>
        <n x="77"/>
        <n x="24"/>
      </t>
    </mdx>
    <mdx n="0" f="v">
      <t c="4" fi="0">
        <n x="1" s="1"/>
        <n x="29" s="1"/>
        <n x="77"/>
        <n x="23"/>
      </t>
    </mdx>
    <mdx n="0" f="v">
      <t c="4" fi="0">
        <n x="1" s="1"/>
        <n x="29" s="1"/>
        <n x="77"/>
        <n x="22"/>
      </t>
    </mdx>
    <mdx n="0" f="v">
      <t c="4" fi="0">
        <n x="1" s="1"/>
        <n x="29" s="1"/>
        <n x="77"/>
        <n x="21"/>
      </t>
    </mdx>
    <mdx n="0" f="v">
      <t c="4" fi="0">
        <n x="1" s="1"/>
        <n x="29" s="1"/>
        <n x="77"/>
        <n x="20"/>
      </t>
    </mdx>
    <mdx n="0" f="v">
      <t c="4" fi="0">
        <n x="1" s="1"/>
        <n x="29" s="1"/>
        <n x="77"/>
        <n x="16"/>
      </t>
    </mdx>
    <mdx n="0" f="v">
      <t c="4" fi="0">
        <n x="1" s="1"/>
        <n x="29" s="1"/>
        <n x="77"/>
        <n x="15"/>
      </t>
    </mdx>
    <mdx n="0" f="v">
      <t c="4" fi="0">
        <n x="1" s="1"/>
        <n x="29" s="1"/>
        <n x="77"/>
        <n x="7"/>
      </t>
    </mdx>
    <mdx n="0" f="v">
      <t c="4" fi="0">
        <n x="1" s="1"/>
        <n x="29" s="1"/>
        <n x="77"/>
        <n x="5"/>
      </t>
    </mdx>
    <mdx n="0" f="v">
      <t c="4" fi="0">
        <n x="1" s="1"/>
        <n x="29" s="1"/>
        <n x="76"/>
        <n x="26"/>
      </t>
    </mdx>
    <mdx n="0" f="v">
      <t c="4" fi="0">
        <n x="1" s="1"/>
        <n x="29" s="1"/>
        <n x="76"/>
        <n x="25"/>
      </t>
    </mdx>
    <mdx n="0" f="v">
      <t c="4" fi="0">
        <n x="1" s="1"/>
        <n x="29" s="1"/>
        <n x="76"/>
        <n x="24"/>
      </t>
    </mdx>
    <mdx n="0" f="v">
      <t c="4" fi="0">
        <n x="1" s="1"/>
        <n x="29" s="1"/>
        <n x="76"/>
        <n x="23"/>
      </t>
    </mdx>
    <mdx n="0" f="v">
      <t c="4" fi="0">
        <n x="1" s="1"/>
        <n x="29" s="1"/>
        <n x="76"/>
        <n x="22"/>
      </t>
    </mdx>
    <mdx n="0" f="v">
      <t c="4" fi="0">
        <n x="1" s="1"/>
        <n x="29" s="1"/>
        <n x="76"/>
        <n x="21"/>
      </t>
    </mdx>
    <mdx n="0" f="v">
      <t c="4" fi="0">
        <n x="1" s="1"/>
        <n x="29" s="1"/>
        <n x="76"/>
        <n x="20"/>
      </t>
    </mdx>
    <mdx n="0" f="v">
      <t c="4" fi="0">
        <n x="1" s="1"/>
        <n x="29" s="1"/>
        <n x="76"/>
        <n x="16"/>
      </t>
    </mdx>
    <mdx n="0" f="v">
      <t c="4" fi="0">
        <n x="1" s="1"/>
        <n x="29" s="1"/>
        <n x="76"/>
        <n x="15"/>
      </t>
    </mdx>
    <mdx n="0" f="v">
      <t c="4" fi="0">
        <n x="1" s="1"/>
        <n x="29" s="1"/>
        <n x="76"/>
        <n x="7"/>
      </t>
    </mdx>
    <mdx n="0" f="v">
      <t c="4" fi="0">
        <n x="1" s="1"/>
        <n x="29" s="1"/>
        <n x="76"/>
        <n x="5"/>
      </t>
    </mdx>
    <mdx n="0" f="v">
      <t c="4" fi="0">
        <n x="1" s="1"/>
        <n x="29" s="1"/>
        <n x="75"/>
        <n x="26"/>
      </t>
    </mdx>
    <mdx n="0" f="v">
      <t c="4" fi="0">
        <n x="1" s="1"/>
        <n x="29" s="1"/>
        <n x="75"/>
        <n x="25"/>
      </t>
    </mdx>
    <mdx n="0" f="v">
      <t c="4" fi="0">
        <n x="1" s="1"/>
        <n x="29" s="1"/>
        <n x="75"/>
        <n x="24"/>
      </t>
    </mdx>
    <mdx n="0" f="v">
      <t c="4" fi="0">
        <n x="1" s="1"/>
        <n x="29" s="1"/>
        <n x="75"/>
        <n x="23"/>
      </t>
    </mdx>
    <mdx n="0" f="v">
      <t c="4" fi="0">
        <n x="1" s="1"/>
        <n x="29" s="1"/>
        <n x="75"/>
        <n x="22"/>
      </t>
    </mdx>
    <mdx n="0" f="v">
      <t c="4" fi="0">
        <n x="1" s="1"/>
        <n x="29" s="1"/>
        <n x="75"/>
        <n x="21"/>
      </t>
    </mdx>
    <mdx n="0" f="v">
      <t c="4" fi="0">
        <n x="1" s="1"/>
        <n x="29" s="1"/>
        <n x="75"/>
        <n x="20"/>
      </t>
    </mdx>
    <mdx n="0" f="v">
      <t c="4" fi="0">
        <n x="1" s="1"/>
        <n x="29" s="1"/>
        <n x="75"/>
        <n x="16"/>
      </t>
    </mdx>
    <mdx n="0" f="v">
      <t c="4" fi="0">
        <n x="1" s="1"/>
        <n x="29" s="1"/>
        <n x="75"/>
        <n x="15"/>
      </t>
    </mdx>
    <mdx n="0" f="v">
      <t c="4" fi="0">
        <n x="1" s="1"/>
        <n x="29" s="1"/>
        <n x="75"/>
        <n x="7"/>
      </t>
    </mdx>
    <mdx n="0" f="v">
      <t c="4" fi="0">
        <n x="1" s="1"/>
        <n x="29" s="1"/>
        <n x="75"/>
        <n x="5"/>
      </t>
    </mdx>
    <mdx n="0" f="v">
      <t c="4" fi="0">
        <n x="1" s="1"/>
        <n x="29" s="1"/>
        <n x="74"/>
        <n x="26"/>
      </t>
    </mdx>
    <mdx n="0" f="v">
      <t c="4" fi="0">
        <n x="1" s="1"/>
        <n x="29" s="1"/>
        <n x="74"/>
        <n x="25"/>
      </t>
    </mdx>
    <mdx n="0" f="v">
      <t c="4" fi="0">
        <n x="1" s="1"/>
        <n x="29" s="1"/>
        <n x="74"/>
        <n x="24"/>
      </t>
    </mdx>
    <mdx n="0" f="v">
      <t c="4" fi="0">
        <n x="1" s="1"/>
        <n x="29" s="1"/>
        <n x="74"/>
        <n x="23"/>
      </t>
    </mdx>
    <mdx n="0" f="v">
      <t c="4" fi="0">
        <n x="1" s="1"/>
        <n x="29" s="1"/>
        <n x="74"/>
        <n x="22"/>
      </t>
    </mdx>
    <mdx n="0" f="v">
      <t c="4" fi="0">
        <n x="1" s="1"/>
        <n x="29" s="1"/>
        <n x="74"/>
        <n x="21"/>
      </t>
    </mdx>
    <mdx n="0" f="v">
      <t c="4" fi="0">
        <n x="1" s="1"/>
        <n x="29" s="1"/>
        <n x="74"/>
        <n x="20"/>
      </t>
    </mdx>
    <mdx n="0" f="v">
      <t c="4" fi="0">
        <n x="1" s="1"/>
        <n x="29" s="1"/>
        <n x="74"/>
        <n x="16"/>
      </t>
    </mdx>
    <mdx n="0" f="v">
      <t c="4" fi="0">
        <n x="1" s="1"/>
        <n x="29" s="1"/>
        <n x="74"/>
        <n x="15"/>
      </t>
    </mdx>
    <mdx n="0" f="v">
      <t c="4" fi="0">
        <n x="1" s="1"/>
        <n x="29" s="1"/>
        <n x="74"/>
        <n x="7"/>
      </t>
    </mdx>
    <mdx n="0" f="v">
      <t c="4" fi="0">
        <n x="1" s="1"/>
        <n x="29" s="1"/>
        <n x="74"/>
        <n x="5"/>
      </t>
    </mdx>
    <mdx n="0" f="v">
      <t c="4" fi="0">
        <n x="1" s="1"/>
        <n x="29" s="1"/>
        <n x="73"/>
        <n x="26"/>
      </t>
    </mdx>
    <mdx n="0" f="v">
      <t c="4" fi="0">
        <n x="1" s="1"/>
        <n x="29" s="1"/>
        <n x="73"/>
        <n x="25"/>
      </t>
    </mdx>
    <mdx n="0" f="v">
      <t c="4" fi="0">
        <n x="1" s="1"/>
        <n x="29" s="1"/>
        <n x="73"/>
        <n x="24"/>
      </t>
    </mdx>
    <mdx n="0" f="v">
      <t c="4" fi="0">
        <n x="1" s="1"/>
        <n x="29" s="1"/>
        <n x="73"/>
        <n x="23"/>
      </t>
    </mdx>
    <mdx n="0" f="v">
      <t c="4" fi="0">
        <n x="1" s="1"/>
        <n x="29" s="1"/>
        <n x="73"/>
        <n x="22"/>
      </t>
    </mdx>
    <mdx n="0" f="v">
      <t c="4" fi="0">
        <n x="1" s="1"/>
        <n x="29" s="1"/>
        <n x="73"/>
        <n x="21"/>
      </t>
    </mdx>
    <mdx n="0" f="v">
      <t c="4" fi="0">
        <n x="1" s="1"/>
        <n x="29" s="1"/>
        <n x="73"/>
        <n x="20"/>
      </t>
    </mdx>
    <mdx n="0" f="v">
      <t c="4" fi="0">
        <n x="1" s="1"/>
        <n x="29" s="1"/>
        <n x="73"/>
        <n x="16"/>
      </t>
    </mdx>
    <mdx n="0" f="v">
      <t c="4" fi="0">
        <n x="1" s="1"/>
        <n x="29" s="1"/>
        <n x="73"/>
        <n x="15"/>
      </t>
    </mdx>
    <mdx n="0" f="v">
      <t c="4" fi="0">
        <n x="1" s="1"/>
        <n x="29" s="1"/>
        <n x="73"/>
        <n x="7"/>
      </t>
    </mdx>
    <mdx n="0" f="v">
      <t c="4" fi="0">
        <n x="1" s="1"/>
        <n x="29" s="1"/>
        <n x="73"/>
        <n x="5"/>
      </t>
    </mdx>
    <mdx n="0" f="v">
      <t c="4" fi="0">
        <n x="1" s="1"/>
        <n x="29" s="1"/>
        <n x="72"/>
        <n x="26"/>
      </t>
    </mdx>
    <mdx n="0" f="v">
      <t c="4" fi="0">
        <n x="1" s="1"/>
        <n x="29" s="1"/>
        <n x="72"/>
        <n x="25"/>
      </t>
    </mdx>
    <mdx n="0" f="v">
      <t c="4" fi="0">
        <n x="1" s="1"/>
        <n x="29" s="1"/>
        <n x="72"/>
        <n x="24"/>
      </t>
    </mdx>
    <mdx n="0" f="v">
      <t c="4" fi="0">
        <n x="1" s="1"/>
        <n x="29" s="1"/>
        <n x="72"/>
        <n x="23"/>
      </t>
    </mdx>
    <mdx n="0" f="v">
      <t c="4" fi="0">
        <n x="1" s="1"/>
        <n x="29" s="1"/>
        <n x="72"/>
        <n x="22"/>
      </t>
    </mdx>
    <mdx n="0" f="v">
      <t c="4" fi="0">
        <n x="1" s="1"/>
        <n x="29" s="1"/>
        <n x="72"/>
        <n x="21"/>
      </t>
    </mdx>
    <mdx n="0" f="v">
      <t c="4" fi="0">
        <n x="1" s="1"/>
        <n x="29" s="1"/>
        <n x="72"/>
        <n x="20"/>
      </t>
    </mdx>
    <mdx n="0" f="v">
      <t c="4" fi="0">
        <n x="1" s="1"/>
        <n x="29" s="1"/>
        <n x="72"/>
        <n x="16"/>
      </t>
    </mdx>
    <mdx n="0" f="v">
      <t c="4" fi="0">
        <n x="1" s="1"/>
        <n x="29" s="1"/>
        <n x="72"/>
        <n x="15"/>
      </t>
    </mdx>
    <mdx n="0" f="v">
      <t c="4" fi="0">
        <n x="1" s="1"/>
        <n x="29" s="1"/>
        <n x="72"/>
        <n x="7"/>
      </t>
    </mdx>
    <mdx n="0" f="v">
      <t c="4" fi="0">
        <n x="1" s="1"/>
        <n x="29" s="1"/>
        <n x="72"/>
        <n x="5"/>
      </t>
    </mdx>
    <mdx n="0" f="v">
      <t c="4" fi="0">
        <n x="1" s="1"/>
        <n x="29" s="1"/>
        <n x="71"/>
        <n x="26"/>
      </t>
    </mdx>
    <mdx n="0" f="v">
      <t c="4" fi="0">
        <n x="1" s="1"/>
        <n x="29" s="1"/>
        <n x="71"/>
        <n x="25"/>
      </t>
    </mdx>
    <mdx n="0" f="v">
      <t c="4" fi="0">
        <n x="1" s="1"/>
        <n x="29" s="1"/>
        <n x="71"/>
        <n x="24"/>
      </t>
    </mdx>
    <mdx n="0" f="v">
      <t c="4" fi="0">
        <n x="1" s="1"/>
        <n x="29" s="1"/>
        <n x="71"/>
        <n x="23"/>
      </t>
    </mdx>
    <mdx n="0" f="v">
      <t c="4" fi="0">
        <n x="1" s="1"/>
        <n x="29" s="1"/>
        <n x="71"/>
        <n x="22"/>
      </t>
    </mdx>
    <mdx n="0" f="v">
      <t c="4" fi="0">
        <n x="1" s="1"/>
        <n x="29" s="1"/>
        <n x="71"/>
        <n x="21"/>
      </t>
    </mdx>
    <mdx n="0" f="v">
      <t c="4" fi="0">
        <n x="1" s="1"/>
        <n x="29" s="1"/>
        <n x="71"/>
        <n x="20"/>
      </t>
    </mdx>
    <mdx n="0" f="v">
      <t c="4" fi="0">
        <n x="1" s="1"/>
        <n x="29" s="1"/>
        <n x="71"/>
        <n x="16"/>
      </t>
    </mdx>
    <mdx n="0" f="v">
      <t c="4" fi="0">
        <n x="1" s="1"/>
        <n x="29" s="1"/>
        <n x="71"/>
        <n x="15"/>
      </t>
    </mdx>
    <mdx n="0" f="v">
      <t c="4" fi="0">
        <n x="1" s="1"/>
        <n x="29" s="1"/>
        <n x="71"/>
        <n x="7"/>
      </t>
    </mdx>
    <mdx n="0" f="v">
      <t c="4" fi="0">
        <n x="1" s="1"/>
        <n x="29" s="1"/>
        <n x="71"/>
        <n x="5"/>
      </t>
    </mdx>
    <mdx n="0" f="v">
      <t c="4" fi="0">
        <n x="1" s="1"/>
        <n x="29" s="1"/>
        <n x="70"/>
        <n x="26"/>
      </t>
    </mdx>
    <mdx n="0" f="v">
      <t c="4" fi="0">
        <n x="1" s="1"/>
        <n x="29" s="1"/>
        <n x="70"/>
        <n x="25"/>
      </t>
    </mdx>
    <mdx n="0" f="v">
      <t c="4" fi="0">
        <n x="1" s="1"/>
        <n x="29" s="1"/>
        <n x="70"/>
        <n x="24"/>
      </t>
    </mdx>
    <mdx n="0" f="v">
      <t c="4" fi="0">
        <n x="1" s="1"/>
        <n x="29" s="1"/>
        <n x="70"/>
        <n x="23"/>
      </t>
    </mdx>
    <mdx n="0" f="v">
      <t c="4" fi="0">
        <n x="1" s="1"/>
        <n x="29" s="1"/>
        <n x="70"/>
        <n x="22"/>
      </t>
    </mdx>
    <mdx n="0" f="v">
      <t c="4" fi="0">
        <n x="1" s="1"/>
        <n x="29" s="1"/>
        <n x="70"/>
        <n x="21"/>
      </t>
    </mdx>
    <mdx n="0" f="v">
      <t c="4" fi="0">
        <n x="1" s="1"/>
        <n x="29" s="1"/>
        <n x="70"/>
        <n x="20"/>
      </t>
    </mdx>
    <mdx n="0" f="v">
      <t c="4" fi="0">
        <n x="1" s="1"/>
        <n x="29" s="1"/>
        <n x="70"/>
        <n x="16"/>
      </t>
    </mdx>
    <mdx n="0" f="v">
      <t c="4" fi="0">
        <n x="1" s="1"/>
        <n x="29" s="1"/>
        <n x="70"/>
        <n x="15"/>
      </t>
    </mdx>
    <mdx n="0" f="v">
      <t c="4" fi="0">
        <n x="1" s="1"/>
        <n x="29" s="1"/>
        <n x="70"/>
        <n x="7"/>
      </t>
    </mdx>
    <mdx n="0" f="v">
      <t c="4" fi="0">
        <n x="1" s="1"/>
        <n x="29" s="1"/>
        <n x="70"/>
        <n x="5"/>
      </t>
    </mdx>
    <mdx n="0" f="v">
      <t c="4" fi="0">
        <n x="1" s="1"/>
        <n x="29" s="1"/>
        <n x="69"/>
        <n x="26"/>
      </t>
    </mdx>
    <mdx n="0" f="v">
      <t c="4" fi="0">
        <n x="1" s="1"/>
        <n x="29" s="1"/>
        <n x="69"/>
        <n x="25"/>
      </t>
    </mdx>
    <mdx n="0" f="v">
      <t c="4" fi="0">
        <n x="1" s="1"/>
        <n x="29" s="1"/>
        <n x="69"/>
        <n x="24"/>
      </t>
    </mdx>
    <mdx n="0" f="v">
      <t c="4" fi="0">
        <n x="1" s="1"/>
        <n x="29" s="1"/>
        <n x="69"/>
        <n x="23"/>
      </t>
    </mdx>
    <mdx n="0" f="v">
      <t c="4" fi="0">
        <n x="1" s="1"/>
        <n x="29" s="1"/>
        <n x="69"/>
        <n x="22"/>
      </t>
    </mdx>
    <mdx n="0" f="v">
      <t c="4" fi="0">
        <n x="1" s="1"/>
        <n x="29" s="1"/>
        <n x="69"/>
        <n x="21"/>
      </t>
    </mdx>
    <mdx n="0" f="v">
      <t c="4" fi="0">
        <n x="1" s="1"/>
        <n x="29" s="1"/>
        <n x="69"/>
        <n x="20"/>
      </t>
    </mdx>
    <mdx n="0" f="v">
      <t c="4" fi="0">
        <n x="1" s="1"/>
        <n x="29" s="1"/>
        <n x="69"/>
        <n x="16"/>
      </t>
    </mdx>
    <mdx n="0" f="v">
      <t c="4" fi="0">
        <n x="1" s="1"/>
        <n x="29" s="1"/>
        <n x="69"/>
        <n x="15"/>
      </t>
    </mdx>
    <mdx n="0" f="v">
      <t c="4" fi="0">
        <n x="1" s="1"/>
        <n x="29" s="1"/>
        <n x="69"/>
        <n x="7"/>
      </t>
    </mdx>
    <mdx n="0" f="v">
      <t c="4" fi="0">
        <n x="1" s="1"/>
        <n x="29" s="1"/>
        <n x="69"/>
        <n x="5"/>
      </t>
    </mdx>
    <mdx n="0" f="v">
      <t c="4" fi="0">
        <n x="1" s="1"/>
        <n x="29" s="1"/>
        <n x="68"/>
        <n x="26"/>
      </t>
    </mdx>
    <mdx n="0" f="v">
      <t c="4" fi="0">
        <n x="1" s="1"/>
        <n x="29" s="1"/>
        <n x="68"/>
        <n x="25"/>
      </t>
    </mdx>
    <mdx n="0" f="v">
      <t c="4" fi="0">
        <n x="1" s="1"/>
        <n x="29" s="1"/>
        <n x="68"/>
        <n x="24"/>
      </t>
    </mdx>
    <mdx n="0" f="v">
      <t c="4" fi="0">
        <n x="1" s="1"/>
        <n x="29" s="1"/>
        <n x="68"/>
        <n x="23"/>
      </t>
    </mdx>
    <mdx n="0" f="v">
      <t c="4" fi="0">
        <n x="1" s="1"/>
        <n x="29" s="1"/>
        <n x="68"/>
        <n x="22"/>
      </t>
    </mdx>
    <mdx n="0" f="v">
      <t c="4" fi="0">
        <n x="1" s="1"/>
        <n x="29" s="1"/>
        <n x="68"/>
        <n x="21"/>
      </t>
    </mdx>
    <mdx n="0" f="v">
      <t c="4" fi="0">
        <n x="1" s="1"/>
        <n x="29" s="1"/>
        <n x="68"/>
        <n x="20"/>
      </t>
    </mdx>
    <mdx n="0" f="v">
      <t c="4" fi="0">
        <n x="1" s="1"/>
        <n x="29" s="1"/>
        <n x="68"/>
        <n x="16"/>
      </t>
    </mdx>
    <mdx n="0" f="v">
      <t c="4" fi="0">
        <n x="1" s="1"/>
        <n x="29" s="1"/>
        <n x="68"/>
        <n x="15"/>
      </t>
    </mdx>
    <mdx n="0" f="v">
      <t c="4" fi="0">
        <n x="1" s="1"/>
        <n x="29" s="1"/>
        <n x="68"/>
        <n x="7"/>
      </t>
    </mdx>
    <mdx n="0" f="v">
      <t c="4" fi="0">
        <n x="1" s="1"/>
        <n x="29" s="1"/>
        <n x="68"/>
        <n x="5"/>
      </t>
    </mdx>
    <mdx n="0" f="v">
      <t c="4" fi="0">
        <n x="1" s="1"/>
        <n x="29" s="1"/>
        <n x="67"/>
        <n x="26"/>
      </t>
    </mdx>
    <mdx n="0" f="v">
      <t c="4" fi="0">
        <n x="1" s="1"/>
        <n x="29" s="1"/>
        <n x="67"/>
        <n x="25"/>
      </t>
    </mdx>
    <mdx n="0" f="v">
      <t c="4" fi="0">
        <n x="1" s="1"/>
        <n x="29" s="1"/>
        <n x="67"/>
        <n x="24"/>
      </t>
    </mdx>
    <mdx n="0" f="v">
      <t c="4" fi="0">
        <n x="1" s="1"/>
        <n x="29" s="1"/>
        <n x="67"/>
        <n x="23"/>
      </t>
    </mdx>
    <mdx n="0" f="v">
      <t c="4" fi="0">
        <n x="1" s="1"/>
        <n x="29" s="1"/>
        <n x="67"/>
        <n x="22"/>
      </t>
    </mdx>
    <mdx n="0" f="v">
      <t c="4" fi="0">
        <n x="1" s="1"/>
        <n x="29" s="1"/>
        <n x="67"/>
        <n x="21"/>
      </t>
    </mdx>
    <mdx n="0" f="v">
      <t c="4" fi="0">
        <n x="1" s="1"/>
        <n x="29" s="1"/>
        <n x="67"/>
        <n x="20"/>
      </t>
    </mdx>
    <mdx n="0" f="v">
      <t c="4" fi="0">
        <n x="1" s="1"/>
        <n x="29" s="1"/>
        <n x="67"/>
        <n x="16"/>
      </t>
    </mdx>
    <mdx n="0" f="v">
      <t c="4" fi="0">
        <n x="1" s="1"/>
        <n x="29" s="1"/>
        <n x="67"/>
        <n x="15"/>
      </t>
    </mdx>
    <mdx n="0" f="v">
      <t c="4" fi="0">
        <n x="1" s="1"/>
        <n x="29" s="1"/>
        <n x="67"/>
        <n x="7"/>
      </t>
    </mdx>
    <mdx n="0" f="v">
      <t c="4" fi="0">
        <n x="1" s="1"/>
        <n x="29" s="1"/>
        <n x="67"/>
        <n x="5"/>
      </t>
    </mdx>
    <mdx n="0" f="v">
      <t c="4" fi="0">
        <n x="1" s="1"/>
        <n x="29" s="1"/>
        <n x="66"/>
        <n x="26"/>
      </t>
    </mdx>
    <mdx n="0" f="v">
      <t c="4" fi="0">
        <n x="1" s="1"/>
        <n x="29" s="1"/>
        <n x="66"/>
        <n x="25"/>
      </t>
    </mdx>
    <mdx n="0" f="v">
      <t c="4" fi="0">
        <n x="1" s="1"/>
        <n x="29" s="1"/>
        <n x="66"/>
        <n x="24"/>
      </t>
    </mdx>
    <mdx n="0" f="v">
      <t c="4" fi="0">
        <n x="1" s="1"/>
        <n x="29" s="1"/>
        <n x="66"/>
        <n x="23"/>
      </t>
    </mdx>
    <mdx n="0" f="v">
      <t c="4" fi="0">
        <n x="1" s="1"/>
        <n x="29" s="1"/>
        <n x="66"/>
        <n x="22"/>
      </t>
    </mdx>
    <mdx n="0" f="v">
      <t c="4" fi="0">
        <n x="1" s="1"/>
        <n x="29" s="1"/>
        <n x="66"/>
        <n x="21"/>
      </t>
    </mdx>
    <mdx n="0" f="v">
      <t c="4" fi="0">
        <n x="1" s="1"/>
        <n x="29" s="1"/>
        <n x="66"/>
        <n x="20"/>
      </t>
    </mdx>
    <mdx n="0" f="v">
      <t c="4" fi="0">
        <n x="1" s="1"/>
        <n x="29" s="1"/>
        <n x="66"/>
        <n x="16"/>
      </t>
    </mdx>
    <mdx n="0" f="v">
      <t c="4" fi="0">
        <n x="1" s="1"/>
        <n x="29" s="1"/>
        <n x="66"/>
        <n x="15"/>
      </t>
    </mdx>
    <mdx n="0" f="v">
      <t c="4" fi="0">
        <n x="1" s="1"/>
        <n x="29" s="1"/>
        <n x="66"/>
        <n x="7"/>
      </t>
    </mdx>
    <mdx n="0" f="v">
      <t c="4" fi="0">
        <n x="1" s="1"/>
        <n x="29" s="1"/>
        <n x="66"/>
        <n x="5"/>
      </t>
    </mdx>
    <mdx n="0" f="v">
      <t c="4" fi="0">
        <n x="1" s="1"/>
        <n x="29" s="1"/>
        <n x="65"/>
        <n x="26"/>
      </t>
    </mdx>
    <mdx n="0" f="v">
      <t c="4" fi="0">
        <n x="1" s="1"/>
        <n x="29" s="1"/>
        <n x="65"/>
        <n x="25"/>
      </t>
    </mdx>
    <mdx n="0" f="v">
      <t c="4" fi="0">
        <n x="1" s="1"/>
        <n x="29" s="1"/>
        <n x="65"/>
        <n x="24"/>
      </t>
    </mdx>
    <mdx n="0" f="v">
      <t c="4" fi="0">
        <n x="1" s="1"/>
        <n x="29" s="1"/>
        <n x="65"/>
        <n x="23"/>
      </t>
    </mdx>
    <mdx n="0" f="v">
      <t c="4" fi="0">
        <n x="1" s="1"/>
        <n x="29" s="1"/>
        <n x="65"/>
        <n x="22"/>
      </t>
    </mdx>
    <mdx n="0" f="v">
      <t c="4" fi="0">
        <n x="1" s="1"/>
        <n x="29" s="1"/>
        <n x="65"/>
        <n x="21"/>
      </t>
    </mdx>
    <mdx n="0" f="v">
      <t c="4" fi="0">
        <n x="1" s="1"/>
        <n x="29" s="1"/>
        <n x="65"/>
        <n x="20"/>
      </t>
    </mdx>
    <mdx n="0" f="v">
      <t c="4" fi="0">
        <n x="1" s="1"/>
        <n x="29" s="1"/>
        <n x="65"/>
        <n x="16"/>
      </t>
    </mdx>
    <mdx n="0" f="v">
      <t c="4" fi="0">
        <n x="1" s="1"/>
        <n x="29" s="1"/>
        <n x="65"/>
        <n x="15"/>
      </t>
    </mdx>
    <mdx n="0" f="v">
      <t c="4" fi="0">
        <n x="1" s="1"/>
        <n x="29" s="1"/>
        <n x="65"/>
        <n x="7"/>
      </t>
    </mdx>
    <mdx n="0" f="v">
      <t c="4" fi="0">
        <n x="1" s="1"/>
        <n x="29" s="1"/>
        <n x="65"/>
        <n x="5"/>
      </t>
    </mdx>
    <mdx n="0" f="v">
      <t c="4" fi="0">
        <n x="1" s="1"/>
        <n x="29" s="1"/>
        <n x="64"/>
        <n x="26"/>
      </t>
    </mdx>
    <mdx n="0" f="v">
      <t c="4" fi="0">
        <n x="1" s="1"/>
        <n x="29" s="1"/>
        <n x="64"/>
        <n x="25"/>
      </t>
    </mdx>
    <mdx n="0" f="v">
      <t c="4" fi="0">
        <n x="1" s="1"/>
        <n x="29" s="1"/>
        <n x="64"/>
        <n x="24"/>
      </t>
    </mdx>
    <mdx n="0" f="v">
      <t c="4" fi="0">
        <n x="1" s="1"/>
        <n x="29" s="1"/>
        <n x="64"/>
        <n x="23"/>
      </t>
    </mdx>
    <mdx n="0" f="v">
      <t c="4" fi="0">
        <n x="1" s="1"/>
        <n x="29" s="1"/>
        <n x="64"/>
        <n x="22"/>
      </t>
    </mdx>
    <mdx n="0" f="v">
      <t c="4" fi="0">
        <n x="1" s="1"/>
        <n x="29" s="1"/>
        <n x="64"/>
        <n x="21"/>
      </t>
    </mdx>
    <mdx n="0" f="v">
      <t c="4" fi="0">
        <n x="1" s="1"/>
        <n x="29" s="1"/>
        <n x="64"/>
        <n x="20"/>
      </t>
    </mdx>
    <mdx n="0" f="v">
      <t c="4" fi="0">
        <n x="1" s="1"/>
        <n x="29" s="1"/>
        <n x="64"/>
        <n x="16"/>
      </t>
    </mdx>
    <mdx n="0" f="v">
      <t c="4" fi="0">
        <n x="1" s="1"/>
        <n x="29" s="1"/>
        <n x="64"/>
        <n x="15"/>
      </t>
    </mdx>
    <mdx n="0" f="v">
      <t c="4" fi="0">
        <n x="1" s="1"/>
        <n x="29" s="1"/>
        <n x="64"/>
        <n x="7"/>
      </t>
    </mdx>
    <mdx n="0" f="v">
      <t c="4" fi="0">
        <n x="1" s="1"/>
        <n x="29" s="1"/>
        <n x="64"/>
        <n x="5"/>
      </t>
    </mdx>
    <mdx n="0" f="v">
      <t c="4" fi="0">
        <n x="1" s="1"/>
        <n x="29" s="1"/>
        <n x="63"/>
        <n x="26"/>
      </t>
    </mdx>
    <mdx n="0" f="v">
      <t c="4" fi="0">
        <n x="1" s="1"/>
        <n x="29" s="1"/>
        <n x="63"/>
        <n x="25"/>
      </t>
    </mdx>
    <mdx n="0" f="v">
      <t c="4" fi="0">
        <n x="1" s="1"/>
        <n x="29" s="1"/>
        <n x="63"/>
        <n x="24"/>
      </t>
    </mdx>
    <mdx n="0" f="v">
      <t c="4" fi="0">
        <n x="1" s="1"/>
        <n x="29" s="1"/>
        <n x="63"/>
        <n x="23"/>
      </t>
    </mdx>
    <mdx n="0" f="v">
      <t c="4" fi="0">
        <n x="1" s="1"/>
        <n x="29" s="1"/>
        <n x="63"/>
        <n x="22"/>
      </t>
    </mdx>
    <mdx n="0" f="v">
      <t c="4" fi="0">
        <n x="1" s="1"/>
        <n x="29" s="1"/>
        <n x="63"/>
        <n x="21"/>
      </t>
    </mdx>
    <mdx n="0" f="v">
      <t c="4" fi="0">
        <n x="1" s="1"/>
        <n x="29" s="1"/>
        <n x="63"/>
        <n x="20"/>
      </t>
    </mdx>
    <mdx n="0" f="v">
      <t c="4" fi="0">
        <n x="1" s="1"/>
        <n x="29" s="1"/>
        <n x="63"/>
        <n x="16"/>
      </t>
    </mdx>
    <mdx n="0" f="v">
      <t c="4" fi="0">
        <n x="1" s="1"/>
        <n x="29" s="1"/>
        <n x="63"/>
        <n x="15"/>
      </t>
    </mdx>
    <mdx n="0" f="v">
      <t c="4" fi="0">
        <n x="1" s="1"/>
        <n x="29" s="1"/>
        <n x="63"/>
        <n x="7"/>
      </t>
    </mdx>
    <mdx n="0" f="v">
      <t c="4" fi="0">
        <n x="1" s="1"/>
        <n x="29" s="1"/>
        <n x="63"/>
        <n x="5"/>
      </t>
    </mdx>
    <mdx n="0" f="v">
      <t c="4" fi="0">
        <n x="1" s="1"/>
        <n x="29" s="1"/>
        <n x="62"/>
        <n x="26"/>
      </t>
    </mdx>
    <mdx n="0" f="v">
      <t c="4" fi="0">
        <n x="1" s="1"/>
        <n x="29" s="1"/>
        <n x="62"/>
        <n x="25"/>
      </t>
    </mdx>
    <mdx n="0" f="v">
      <t c="4" fi="0">
        <n x="1" s="1"/>
        <n x="29" s="1"/>
        <n x="62"/>
        <n x="24"/>
      </t>
    </mdx>
    <mdx n="0" f="v">
      <t c="4" fi="0">
        <n x="1" s="1"/>
        <n x="29" s="1"/>
        <n x="62"/>
        <n x="23"/>
      </t>
    </mdx>
    <mdx n="0" f="v">
      <t c="4" fi="0">
        <n x="1" s="1"/>
        <n x="29" s="1"/>
        <n x="62"/>
        <n x="22"/>
      </t>
    </mdx>
    <mdx n="0" f="v">
      <t c="4" fi="0">
        <n x="1" s="1"/>
        <n x="29" s="1"/>
        <n x="62"/>
        <n x="21"/>
      </t>
    </mdx>
    <mdx n="0" f="v">
      <t c="4" fi="0">
        <n x="1" s="1"/>
        <n x="29" s="1"/>
        <n x="62"/>
        <n x="20"/>
      </t>
    </mdx>
    <mdx n="0" f="v">
      <t c="4" fi="0">
        <n x="1" s="1"/>
        <n x="29" s="1"/>
        <n x="62"/>
        <n x="16"/>
      </t>
    </mdx>
    <mdx n="0" f="v">
      <t c="4" fi="0">
        <n x="1" s="1"/>
        <n x="29" s="1"/>
        <n x="62"/>
        <n x="15"/>
      </t>
    </mdx>
    <mdx n="0" f="v">
      <t c="4" fi="0">
        <n x="1" s="1"/>
        <n x="29" s="1"/>
        <n x="62"/>
        <n x="7"/>
      </t>
    </mdx>
    <mdx n="0" f="v">
      <t c="4" fi="0">
        <n x="1" s="1"/>
        <n x="29" s="1"/>
        <n x="62"/>
        <n x="5"/>
      </t>
    </mdx>
    <mdx n="0" f="v">
      <t c="4" fi="0">
        <n x="1" s="1"/>
        <n x="29" s="1"/>
        <n x="61"/>
        <n x="26"/>
      </t>
    </mdx>
    <mdx n="0" f="v">
      <t c="4" fi="0">
        <n x="1" s="1"/>
        <n x="29" s="1"/>
        <n x="61"/>
        <n x="25"/>
      </t>
    </mdx>
    <mdx n="0" f="v">
      <t c="4" fi="0">
        <n x="1" s="1"/>
        <n x="29" s="1"/>
        <n x="61"/>
        <n x="24"/>
      </t>
    </mdx>
    <mdx n="0" f="v">
      <t c="4" fi="0">
        <n x="1" s="1"/>
        <n x="29" s="1"/>
        <n x="61"/>
        <n x="23"/>
      </t>
    </mdx>
    <mdx n="0" f="v">
      <t c="4" fi="0">
        <n x="1" s="1"/>
        <n x="29" s="1"/>
        <n x="61"/>
        <n x="22"/>
      </t>
    </mdx>
    <mdx n="0" f="v">
      <t c="4" fi="0">
        <n x="1" s="1"/>
        <n x="29" s="1"/>
        <n x="61"/>
        <n x="21"/>
      </t>
    </mdx>
    <mdx n="0" f="v">
      <t c="4" fi="0">
        <n x="1" s="1"/>
        <n x="29" s="1"/>
        <n x="61"/>
        <n x="20"/>
      </t>
    </mdx>
    <mdx n="0" f="v">
      <t c="4" fi="0">
        <n x="1" s="1"/>
        <n x="29" s="1"/>
        <n x="61"/>
        <n x="16"/>
      </t>
    </mdx>
    <mdx n="0" f="v">
      <t c="4" fi="0">
        <n x="1" s="1"/>
        <n x="29" s="1"/>
        <n x="61"/>
        <n x="15"/>
      </t>
    </mdx>
    <mdx n="0" f="v">
      <t c="4" fi="0">
        <n x="1" s="1"/>
        <n x="29" s="1"/>
        <n x="61"/>
        <n x="7"/>
      </t>
    </mdx>
    <mdx n="0" f="v">
      <t c="4" fi="0">
        <n x="1" s="1"/>
        <n x="29" s="1"/>
        <n x="61"/>
        <n x="5"/>
      </t>
    </mdx>
    <mdx n="0" f="v">
      <t c="4" fi="0">
        <n x="1" s="1"/>
        <n x="29" s="1"/>
        <n x="60"/>
        <n x="26"/>
      </t>
    </mdx>
    <mdx n="0" f="v">
      <t c="4" fi="0">
        <n x="1" s="1"/>
        <n x="29" s="1"/>
        <n x="60"/>
        <n x="25"/>
      </t>
    </mdx>
    <mdx n="0" f="v">
      <t c="4" fi="0">
        <n x="1" s="1"/>
        <n x="29" s="1"/>
        <n x="60"/>
        <n x="24"/>
      </t>
    </mdx>
    <mdx n="0" f="v">
      <t c="4" fi="0">
        <n x="1" s="1"/>
        <n x="29" s="1"/>
        <n x="60"/>
        <n x="23"/>
      </t>
    </mdx>
    <mdx n="0" f="v">
      <t c="4" fi="0">
        <n x="1" s="1"/>
        <n x="29" s="1"/>
        <n x="60"/>
        <n x="22"/>
      </t>
    </mdx>
    <mdx n="0" f="v">
      <t c="4" fi="0">
        <n x="1" s="1"/>
        <n x="29" s="1"/>
        <n x="60"/>
        <n x="21"/>
      </t>
    </mdx>
    <mdx n="0" f="v">
      <t c="4" fi="0">
        <n x="1" s="1"/>
        <n x="29" s="1"/>
        <n x="60"/>
        <n x="20"/>
      </t>
    </mdx>
    <mdx n="0" f="v">
      <t c="4" fi="0">
        <n x="1" s="1"/>
        <n x="29" s="1"/>
        <n x="60"/>
        <n x="16"/>
      </t>
    </mdx>
    <mdx n="0" f="v">
      <t c="4" fi="0">
        <n x="1" s="1"/>
        <n x="29" s="1"/>
        <n x="60"/>
        <n x="15"/>
      </t>
    </mdx>
    <mdx n="0" f="v">
      <t c="4" fi="0">
        <n x="1" s="1"/>
        <n x="29" s="1"/>
        <n x="60"/>
        <n x="7"/>
      </t>
    </mdx>
    <mdx n="0" f="v">
      <t c="4" fi="0">
        <n x="1" s="1"/>
        <n x="29" s="1"/>
        <n x="60"/>
        <n x="5"/>
      </t>
    </mdx>
    <mdx n="0" f="v">
      <t c="4" fi="0">
        <n x="1" s="1"/>
        <n x="29" s="1"/>
        <n x="59"/>
        <n x="26"/>
      </t>
    </mdx>
    <mdx n="0" f="v">
      <t c="4" fi="0">
        <n x="1" s="1"/>
        <n x="29" s="1"/>
        <n x="59"/>
        <n x="25"/>
      </t>
    </mdx>
    <mdx n="0" f="v">
      <t c="4" fi="0">
        <n x="1" s="1"/>
        <n x="29" s="1"/>
        <n x="59"/>
        <n x="24"/>
      </t>
    </mdx>
    <mdx n="0" f="v">
      <t c="4" fi="0">
        <n x="1" s="1"/>
        <n x="29" s="1"/>
        <n x="59"/>
        <n x="23"/>
      </t>
    </mdx>
    <mdx n="0" f="v">
      <t c="4" fi="0">
        <n x="1" s="1"/>
        <n x="29" s="1"/>
        <n x="59"/>
        <n x="22"/>
      </t>
    </mdx>
    <mdx n="0" f="v">
      <t c="4" fi="0">
        <n x="1" s="1"/>
        <n x="29" s="1"/>
        <n x="59"/>
        <n x="21"/>
      </t>
    </mdx>
    <mdx n="0" f="v">
      <t c="4" fi="0">
        <n x="1" s="1"/>
        <n x="29" s="1"/>
        <n x="59"/>
        <n x="20"/>
      </t>
    </mdx>
    <mdx n="0" f="v">
      <t c="4" fi="0">
        <n x="1" s="1"/>
        <n x="29" s="1"/>
        <n x="59"/>
        <n x="16"/>
      </t>
    </mdx>
    <mdx n="0" f="v">
      <t c="4" fi="0">
        <n x="1" s="1"/>
        <n x="29" s="1"/>
        <n x="59"/>
        <n x="15"/>
      </t>
    </mdx>
    <mdx n="0" f="v">
      <t c="4" fi="0">
        <n x="1" s="1"/>
        <n x="29" s="1"/>
        <n x="59"/>
        <n x="7"/>
      </t>
    </mdx>
    <mdx n="0" f="v">
      <t c="4" fi="0">
        <n x="1" s="1"/>
        <n x="29" s="1"/>
        <n x="59"/>
        <n x="5"/>
      </t>
    </mdx>
    <mdx n="0" f="v">
      <t c="4" fi="0">
        <n x="1" s="1"/>
        <n x="29" s="1"/>
        <n x="58"/>
        <n x="26"/>
      </t>
    </mdx>
    <mdx n="0" f="v">
      <t c="4" fi="0">
        <n x="1" s="1"/>
        <n x="29" s="1"/>
        <n x="58"/>
        <n x="25"/>
      </t>
    </mdx>
    <mdx n="0" f="v">
      <t c="4" fi="0">
        <n x="1" s="1"/>
        <n x="29" s="1"/>
        <n x="58"/>
        <n x="24"/>
      </t>
    </mdx>
    <mdx n="0" f="v">
      <t c="4" fi="0">
        <n x="1" s="1"/>
        <n x="29" s="1"/>
        <n x="58"/>
        <n x="23"/>
      </t>
    </mdx>
    <mdx n="0" f="v">
      <t c="4" fi="0">
        <n x="1" s="1"/>
        <n x="29" s="1"/>
        <n x="58"/>
        <n x="22"/>
      </t>
    </mdx>
    <mdx n="0" f="v">
      <t c="4" fi="0">
        <n x="1" s="1"/>
        <n x="29" s="1"/>
        <n x="58"/>
        <n x="21"/>
      </t>
    </mdx>
    <mdx n="0" f="v">
      <t c="4" fi="0">
        <n x="1" s="1"/>
        <n x="29" s="1"/>
        <n x="58"/>
        <n x="20"/>
      </t>
    </mdx>
    <mdx n="0" f="v">
      <t c="4" fi="0">
        <n x="1" s="1"/>
        <n x="29" s="1"/>
        <n x="58"/>
        <n x="16"/>
      </t>
    </mdx>
    <mdx n="0" f="v">
      <t c="4" fi="0">
        <n x="1" s="1"/>
        <n x="29" s="1"/>
        <n x="58"/>
        <n x="15"/>
      </t>
    </mdx>
    <mdx n="0" f="v">
      <t c="4" fi="0">
        <n x="1" s="1"/>
        <n x="29" s="1"/>
        <n x="58"/>
        <n x="7"/>
      </t>
    </mdx>
    <mdx n="0" f="v">
      <t c="4" fi="0">
        <n x="1" s="1"/>
        <n x="29" s="1"/>
        <n x="58"/>
        <n x="5"/>
      </t>
    </mdx>
    <mdx n="0" f="v">
      <t c="4" fi="0">
        <n x="1" s="1"/>
        <n x="29" s="1"/>
        <n x="57"/>
        <n x="26"/>
      </t>
    </mdx>
    <mdx n="0" f="v">
      <t c="4" fi="0">
        <n x="1" s="1"/>
        <n x="29" s="1"/>
        <n x="57"/>
        <n x="25"/>
      </t>
    </mdx>
    <mdx n="0" f="v">
      <t c="4" fi="0">
        <n x="1" s="1"/>
        <n x="29" s="1"/>
        <n x="57"/>
        <n x="24"/>
      </t>
    </mdx>
    <mdx n="0" f="v">
      <t c="4" fi="0">
        <n x="1" s="1"/>
        <n x="29" s="1"/>
        <n x="57"/>
        <n x="23"/>
      </t>
    </mdx>
    <mdx n="0" f="v">
      <t c="4" fi="0">
        <n x="1" s="1"/>
        <n x="29" s="1"/>
        <n x="57"/>
        <n x="22"/>
      </t>
    </mdx>
    <mdx n="0" f="v">
      <t c="4" fi="0">
        <n x="1" s="1"/>
        <n x="29" s="1"/>
        <n x="57"/>
        <n x="21"/>
      </t>
    </mdx>
    <mdx n="0" f="v">
      <t c="4" fi="0">
        <n x="1" s="1"/>
        <n x="29" s="1"/>
        <n x="57"/>
        <n x="20"/>
      </t>
    </mdx>
    <mdx n="0" f="v">
      <t c="4" fi="0">
        <n x="1" s="1"/>
        <n x="29" s="1"/>
        <n x="57"/>
        <n x="16"/>
      </t>
    </mdx>
    <mdx n="0" f="v">
      <t c="4" fi="0">
        <n x="1" s="1"/>
        <n x="29" s="1"/>
        <n x="57"/>
        <n x="15"/>
      </t>
    </mdx>
    <mdx n="0" f="v">
      <t c="4" fi="0">
        <n x="1" s="1"/>
        <n x="29" s="1"/>
        <n x="57"/>
        <n x="7"/>
      </t>
    </mdx>
    <mdx n="0" f="v">
      <t c="4" fi="0">
        <n x="1" s="1"/>
        <n x="29" s="1"/>
        <n x="57"/>
        <n x="5"/>
      </t>
    </mdx>
    <mdx n="0" f="v">
      <t c="4" fi="0">
        <n x="1" s="1"/>
        <n x="29" s="1"/>
        <n x="56"/>
        <n x="26"/>
      </t>
    </mdx>
    <mdx n="0" f="v">
      <t c="4" fi="0">
        <n x="1" s="1"/>
        <n x="29" s="1"/>
        <n x="56"/>
        <n x="25"/>
      </t>
    </mdx>
    <mdx n="0" f="v">
      <t c="4" fi="0">
        <n x="1" s="1"/>
        <n x="29" s="1"/>
        <n x="56"/>
        <n x="24"/>
      </t>
    </mdx>
    <mdx n="0" f="v">
      <t c="4" fi="0">
        <n x="1" s="1"/>
        <n x="29" s="1"/>
        <n x="56"/>
        <n x="23"/>
      </t>
    </mdx>
    <mdx n="0" f="v">
      <t c="4" fi="0">
        <n x="1" s="1"/>
        <n x="29" s="1"/>
        <n x="56"/>
        <n x="22"/>
      </t>
    </mdx>
    <mdx n="0" f="v">
      <t c="4" fi="0">
        <n x="1" s="1"/>
        <n x="29" s="1"/>
        <n x="56"/>
        <n x="21"/>
      </t>
    </mdx>
    <mdx n="0" f="v">
      <t c="4" fi="0">
        <n x="1" s="1"/>
        <n x="29" s="1"/>
        <n x="56"/>
        <n x="20"/>
      </t>
    </mdx>
    <mdx n="0" f="v">
      <t c="4" fi="0">
        <n x="1" s="1"/>
        <n x="29" s="1"/>
        <n x="56"/>
        <n x="16"/>
      </t>
    </mdx>
    <mdx n="0" f="v">
      <t c="4" fi="0">
        <n x="1" s="1"/>
        <n x="29" s="1"/>
        <n x="56"/>
        <n x="15"/>
      </t>
    </mdx>
    <mdx n="0" f="v">
      <t c="4" fi="0">
        <n x="1" s="1"/>
        <n x="29" s="1"/>
        <n x="56"/>
        <n x="7"/>
      </t>
    </mdx>
    <mdx n="0" f="v">
      <t c="4" fi="0">
        <n x="1" s="1"/>
        <n x="29" s="1"/>
        <n x="56"/>
        <n x="5"/>
      </t>
    </mdx>
    <mdx n="0" f="v">
      <t c="4" fi="0">
        <n x="1" s="1"/>
        <n x="29" s="1"/>
        <n x="55"/>
        <n x="26"/>
      </t>
    </mdx>
    <mdx n="0" f="v">
      <t c="4" fi="0">
        <n x="1" s="1"/>
        <n x="29" s="1"/>
        <n x="55"/>
        <n x="25"/>
      </t>
    </mdx>
    <mdx n="0" f="v">
      <t c="4" fi="0">
        <n x="1" s="1"/>
        <n x="29" s="1"/>
        <n x="55"/>
        <n x="24"/>
      </t>
    </mdx>
    <mdx n="0" f="v">
      <t c="4" fi="0">
        <n x="1" s="1"/>
        <n x="29" s="1"/>
        <n x="55"/>
        <n x="23"/>
      </t>
    </mdx>
    <mdx n="0" f="v">
      <t c="4" fi="0">
        <n x="1" s="1"/>
        <n x="29" s="1"/>
        <n x="55"/>
        <n x="22"/>
      </t>
    </mdx>
    <mdx n="0" f="v">
      <t c="4" fi="0">
        <n x="1" s="1"/>
        <n x="29" s="1"/>
        <n x="55"/>
        <n x="21"/>
      </t>
    </mdx>
    <mdx n="0" f="v">
      <t c="4" fi="0">
        <n x="1" s="1"/>
        <n x="29" s="1"/>
        <n x="55"/>
        <n x="20"/>
      </t>
    </mdx>
    <mdx n="0" f="v">
      <t c="4" fi="0">
        <n x="1" s="1"/>
        <n x="29" s="1"/>
        <n x="55"/>
        <n x="16"/>
      </t>
    </mdx>
    <mdx n="0" f="v">
      <t c="4" fi="0">
        <n x="1" s="1"/>
        <n x="29" s="1"/>
        <n x="55"/>
        <n x="15"/>
      </t>
    </mdx>
    <mdx n="0" f="v">
      <t c="4" fi="0">
        <n x="1" s="1"/>
        <n x="29" s="1"/>
        <n x="55"/>
        <n x="7"/>
      </t>
    </mdx>
    <mdx n="0" f="v">
      <t c="4" fi="0">
        <n x="1" s="1"/>
        <n x="29" s="1"/>
        <n x="55"/>
        <n x="5"/>
      </t>
    </mdx>
    <mdx n="0" f="v">
      <t c="4" fi="0">
        <n x="1" s="1"/>
        <n x="29" s="1"/>
        <n x="54"/>
        <n x="26"/>
      </t>
    </mdx>
    <mdx n="0" f="v">
      <t c="4" fi="0">
        <n x="1" s="1"/>
        <n x="29" s="1"/>
        <n x="54"/>
        <n x="25"/>
      </t>
    </mdx>
    <mdx n="0" f="v">
      <t c="4" fi="0">
        <n x="1" s="1"/>
        <n x="29" s="1"/>
        <n x="54"/>
        <n x="24"/>
      </t>
    </mdx>
    <mdx n="0" f="v">
      <t c="4" fi="0">
        <n x="1" s="1"/>
        <n x="29" s="1"/>
        <n x="54"/>
        <n x="23"/>
      </t>
    </mdx>
    <mdx n="0" f="v">
      <t c="4" fi="0">
        <n x="1" s="1"/>
        <n x="29" s="1"/>
        <n x="54"/>
        <n x="22"/>
      </t>
    </mdx>
    <mdx n="0" f="v">
      <t c="4" fi="0">
        <n x="1" s="1"/>
        <n x="29" s="1"/>
        <n x="54"/>
        <n x="21"/>
      </t>
    </mdx>
    <mdx n="0" f="v">
      <t c="4" fi="0">
        <n x="1" s="1"/>
        <n x="29" s="1"/>
        <n x="54"/>
        <n x="20"/>
      </t>
    </mdx>
    <mdx n="0" f="v">
      <t c="4" fi="0">
        <n x="1" s="1"/>
        <n x="29" s="1"/>
        <n x="54"/>
        <n x="16"/>
      </t>
    </mdx>
    <mdx n="0" f="v">
      <t c="4" fi="0">
        <n x="1" s="1"/>
        <n x="29" s="1"/>
        <n x="54"/>
        <n x="15"/>
      </t>
    </mdx>
    <mdx n="0" f="v">
      <t c="4" fi="0">
        <n x="1" s="1"/>
        <n x="29" s="1"/>
        <n x="54"/>
        <n x="7"/>
      </t>
    </mdx>
    <mdx n="0" f="v">
      <t c="4" fi="0">
        <n x="1" s="1"/>
        <n x="29" s="1"/>
        <n x="54"/>
        <n x="5"/>
      </t>
    </mdx>
    <mdx n="0" f="v">
      <t c="4" fi="0">
        <n x="1" s="1"/>
        <n x="29" s="1"/>
        <n x="53"/>
        <n x="26"/>
      </t>
    </mdx>
    <mdx n="0" f="v">
      <t c="4" fi="0">
        <n x="1" s="1"/>
        <n x="29" s="1"/>
        <n x="53"/>
        <n x="25"/>
      </t>
    </mdx>
    <mdx n="0" f="v">
      <t c="4" fi="0">
        <n x="1" s="1"/>
        <n x="29" s="1"/>
        <n x="53"/>
        <n x="24"/>
      </t>
    </mdx>
    <mdx n="0" f="v">
      <t c="4" fi="0">
        <n x="1" s="1"/>
        <n x="29" s="1"/>
        <n x="53"/>
        <n x="23"/>
      </t>
    </mdx>
    <mdx n="0" f="v">
      <t c="4" fi="0">
        <n x="1" s="1"/>
        <n x="29" s="1"/>
        <n x="53"/>
        <n x="22"/>
      </t>
    </mdx>
    <mdx n="0" f="v">
      <t c="4" fi="0">
        <n x="1" s="1"/>
        <n x="29" s="1"/>
        <n x="53"/>
        <n x="21"/>
      </t>
    </mdx>
    <mdx n="0" f="v">
      <t c="4" fi="0">
        <n x="1" s="1"/>
        <n x="29" s="1"/>
        <n x="53"/>
        <n x="20"/>
      </t>
    </mdx>
    <mdx n="0" f="v">
      <t c="4" fi="0">
        <n x="1" s="1"/>
        <n x="29" s="1"/>
        <n x="53"/>
        <n x="16"/>
      </t>
    </mdx>
    <mdx n="0" f="v">
      <t c="4" fi="0">
        <n x="1" s="1"/>
        <n x="29" s="1"/>
        <n x="53"/>
        <n x="15"/>
      </t>
    </mdx>
    <mdx n="0" f="v">
      <t c="4" fi="0">
        <n x="1" s="1"/>
        <n x="29" s="1"/>
        <n x="53"/>
        <n x="7"/>
      </t>
    </mdx>
    <mdx n="0" f="v">
      <t c="4" fi="0">
        <n x="1" s="1"/>
        <n x="29" s="1"/>
        <n x="53"/>
        <n x="5"/>
      </t>
    </mdx>
    <mdx n="0" f="v">
      <t c="4" fi="0">
        <n x="1" s="1"/>
        <n x="29" s="1"/>
        <n x="52"/>
        <n x="26"/>
      </t>
    </mdx>
    <mdx n="0" f="v">
      <t c="4" fi="0">
        <n x="1" s="1"/>
        <n x="29" s="1"/>
        <n x="52"/>
        <n x="25"/>
      </t>
    </mdx>
    <mdx n="0" f="v">
      <t c="4" fi="0">
        <n x="1" s="1"/>
        <n x="29" s="1"/>
        <n x="52"/>
        <n x="24"/>
      </t>
    </mdx>
    <mdx n="0" f="v">
      <t c="4" fi="0">
        <n x="1" s="1"/>
        <n x="29" s="1"/>
        <n x="52"/>
        <n x="23"/>
      </t>
    </mdx>
    <mdx n="0" f="v">
      <t c="4" fi="0">
        <n x="1" s="1"/>
        <n x="29" s="1"/>
        <n x="52"/>
        <n x="22"/>
      </t>
    </mdx>
    <mdx n="0" f="v">
      <t c="4" fi="0">
        <n x="1" s="1"/>
        <n x="29" s="1"/>
        <n x="52"/>
        <n x="21"/>
      </t>
    </mdx>
    <mdx n="0" f="v">
      <t c="4" fi="0">
        <n x="1" s="1"/>
        <n x="29" s="1"/>
        <n x="52"/>
        <n x="20"/>
      </t>
    </mdx>
    <mdx n="0" f="v">
      <t c="4" fi="0">
        <n x="1" s="1"/>
        <n x="29" s="1"/>
        <n x="52"/>
        <n x="16"/>
      </t>
    </mdx>
    <mdx n="0" f="v">
      <t c="4" fi="0">
        <n x="1" s="1"/>
        <n x="29" s="1"/>
        <n x="52"/>
        <n x="15"/>
      </t>
    </mdx>
    <mdx n="0" f="v">
      <t c="4" fi="0">
        <n x="1" s="1"/>
        <n x="29" s="1"/>
        <n x="52"/>
        <n x="7"/>
      </t>
    </mdx>
    <mdx n="0" f="v">
      <t c="4" fi="0">
        <n x="1" s="1"/>
        <n x="29" s="1"/>
        <n x="52"/>
        <n x="5"/>
      </t>
    </mdx>
    <mdx n="0" f="v">
      <t c="4" fi="0">
        <n x="1" s="1"/>
        <n x="29" s="1"/>
        <n x="51"/>
        <n x="26"/>
      </t>
    </mdx>
    <mdx n="0" f="v">
      <t c="4" fi="0">
        <n x="1" s="1"/>
        <n x="29" s="1"/>
        <n x="51"/>
        <n x="25"/>
      </t>
    </mdx>
    <mdx n="0" f="v">
      <t c="4" fi="0">
        <n x="1" s="1"/>
        <n x="29" s="1"/>
        <n x="51"/>
        <n x="24"/>
      </t>
    </mdx>
    <mdx n="0" f="v">
      <t c="4" fi="0">
        <n x="1" s="1"/>
        <n x="29" s="1"/>
        <n x="51"/>
        <n x="23"/>
      </t>
    </mdx>
    <mdx n="0" f="v">
      <t c="4" fi="0">
        <n x="1" s="1"/>
        <n x="29" s="1"/>
        <n x="51"/>
        <n x="22"/>
      </t>
    </mdx>
    <mdx n="0" f="v">
      <t c="4" fi="0">
        <n x="1" s="1"/>
        <n x="29" s="1"/>
        <n x="51"/>
        <n x="21"/>
      </t>
    </mdx>
    <mdx n="0" f="v">
      <t c="4" fi="0">
        <n x="1" s="1"/>
        <n x="29" s="1"/>
        <n x="51"/>
        <n x="20"/>
      </t>
    </mdx>
    <mdx n="0" f="v">
      <t c="4" fi="0">
        <n x="1" s="1"/>
        <n x="29" s="1"/>
        <n x="51"/>
        <n x="16"/>
      </t>
    </mdx>
    <mdx n="0" f="v">
      <t c="4" fi="0">
        <n x="1" s="1"/>
        <n x="29" s="1"/>
        <n x="51"/>
        <n x="15"/>
      </t>
    </mdx>
    <mdx n="0" f="v">
      <t c="4" fi="0">
        <n x="1" s="1"/>
        <n x="29" s="1"/>
        <n x="51"/>
        <n x="7"/>
      </t>
    </mdx>
    <mdx n="0" f="v">
      <t c="4" fi="0">
        <n x="1" s="1"/>
        <n x="29" s="1"/>
        <n x="51"/>
        <n x="5"/>
      </t>
    </mdx>
    <mdx n="0" f="v">
      <t c="4" fi="0">
        <n x="1" s="1"/>
        <n x="29" s="1"/>
        <n x="50"/>
        <n x="26"/>
      </t>
    </mdx>
    <mdx n="0" f="v">
      <t c="4" fi="0">
        <n x="1" s="1"/>
        <n x="29" s="1"/>
        <n x="50"/>
        <n x="25"/>
      </t>
    </mdx>
    <mdx n="0" f="v">
      <t c="4" fi="0">
        <n x="1" s="1"/>
        <n x="29" s="1"/>
        <n x="50"/>
        <n x="24"/>
      </t>
    </mdx>
    <mdx n="0" f="v">
      <t c="4" fi="0">
        <n x="1" s="1"/>
        <n x="29" s="1"/>
        <n x="50"/>
        <n x="23"/>
      </t>
    </mdx>
    <mdx n="0" f="v">
      <t c="4" fi="0">
        <n x="1" s="1"/>
        <n x="29" s="1"/>
        <n x="50"/>
        <n x="22"/>
      </t>
    </mdx>
    <mdx n="0" f="v">
      <t c="4" fi="0">
        <n x="1" s="1"/>
        <n x="29" s="1"/>
        <n x="50"/>
        <n x="21"/>
      </t>
    </mdx>
    <mdx n="0" f="v">
      <t c="4" fi="0">
        <n x="1" s="1"/>
        <n x="29" s="1"/>
        <n x="50"/>
        <n x="20"/>
      </t>
    </mdx>
    <mdx n="0" f="v">
      <t c="4" fi="0">
        <n x="1" s="1"/>
        <n x="29" s="1"/>
        <n x="50"/>
        <n x="16"/>
      </t>
    </mdx>
    <mdx n="0" f="v">
      <t c="4" fi="0">
        <n x="1" s="1"/>
        <n x="29" s="1"/>
        <n x="50"/>
        <n x="15"/>
      </t>
    </mdx>
    <mdx n="0" f="v">
      <t c="4" fi="0">
        <n x="1" s="1"/>
        <n x="29" s="1"/>
        <n x="50"/>
        <n x="7"/>
      </t>
    </mdx>
    <mdx n="0" f="v">
      <t c="4" fi="0">
        <n x="1" s="1"/>
        <n x="29" s="1"/>
        <n x="50"/>
        <n x="5"/>
      </t>
    </mdx>
    <mdx n="0" f="v">
      <t c="4" fi="0">
        <n x="1" s="1"/>
        <n x="29" s="1"/>
        <n x="49"/>
        <n x="26"/>
      </t>
    </mdx>
    <mdx n="0" f="v">
      <t c="4" fi="0">
        <n x="1" s="1"/>
        <n x="29" s="1"/>
        <n x="49"/>
        <n x="25"/>
      </t>
    </mdx>
    <mdx n="0" f="v">
      <t c="4" fi="0">
        <n x="1" s="1"/>
        <n x="29" s="1"/>
        <n x="49"/>
        <n x="24"/>
      </t>
    </mdx>
    <mdx n="0" f="v">
      <t c="4" fi="0">
        <n x="1" s="1"/>
        <n x="29" s="1"/>
        <n x="49"/>
        <n x="23"/>
      </t>
    </mdx>
    <mdx n="0" f="v">
      <t c="4" fi="0">
        <n x="1" s="1"/>
        <n x="29" s="1"/>
        <n x="49"/>
        <n x="22"/>
      </t>
    </mdx>
    <mdx n="0" f="v">
      <t c="4" fi="0">
        <n x="1" s="1"/>
        <n x="29" s="1"/>
        <n x="49"/>
        <n x="21"/>
      </t>
    </mdx>
    <mdx n="0" f="v">
      <t c="4" fi="0">
        <n x="1" s="1"/>
        <n x="29" s="1"/>
        <n x="49"/>
        <n x="20"/>
      </t>
    </mdx>
    <mdx n="0" f="v">
      <t c="4" fi="0">
        <n x="1" s="1"/>
        <n x="29" s="1"/>
        <n x="49"/>
        <n x="16"/>
      </t>
    </mdx>
    <mdx n="0" f="v">
      <t c="4" fi="0">
        <n x="1" s="1"/>
        <n x="29" s="1"/>
        <n x="49"/>
        <n x="15"/>
      </t>
    </mdx>
    <mdx n="0" f="v">
      <t c="4" fi="0">
        <n x="1" s="1"/>
        <n x="29" s="1"/>
        <n x="49"/>
        <n x="7"/>
      </t>
    </mdx>
    <mdx n="0" f="v">
      <t c="4" fi="0">
        <n x="1" s="1"/>
        <n x="29" s="1"/>
        <n x="49"/>
        <n x="5"/>
      </t>
    </mdx>
    <mdx n="0" f="v">
      <t c="4" fi="0">
        <n x="1" s="1"/>
        <n x="29" s="1"/>
        <n x="48"/>
        <n x="26"/>
      </t>
    </mdx>
    <mdx n="0" f="v">
      <t c="4" fi="0">
        <n x="1" s="1"/>
        <n x="29" s="1"/>
        <n x="48"/>
        <n x="25"/>
      </t>
    </mdx>
    <mdx n="0" f="v">
      <t c="4" fi="0">
        <n x="1" s="1"/>
        <n x="29" s="1"/>
        <n x="48"/>
        <n x="24"/>
      </t>
    </mdx>
    <mdx n="0" f="v">
      <t c="4" fi="0">
        <n x="1" s="1"/>
        <n x="29" s="1"/>
        <n x="48"/>
        <n x="23"/>
      </t>
    </mdx>
    <mdx n="0" f="v">
      <t c="4" fi="0">
        <n x="1" s="1"/>
        <n x="29" s="1"/>
        <n x="48"/>
        <n x="22"/>
      </t>
    </mdx>
    <mdx n="0" f="v">
      <t c="4" fi="0">
        <n x="1" s="1"/>
        <n x="29" s="1"/>
        <n x="48"/>
        <n x="21"/>
      </t>
    </mdx>
    <mdx n="0" f="v">
      <t c="4" fi="0">
        <n x="1" s="1"/>
        <n x="29" s="1"/>
        <n x="48"/>
        <n x="20"/>
      </t>
    </mdx>
    <mdx n="0" f="v">
      <t c="4" fi="0">
        <n x="1" s="1"/>
        <n x="29" s="1"/>
        <n x="48"/>
        <n x="16"/>
      </t>
    </mdx>
    <mdx n="0" f="v">
      <t c="4" fi="0">
        <n x="1" s="1"/>
        <n x="29" s="1"/>
        <n x="48"/>
        <n x="15"/>
      </t>
    </mdx>
    <mdx n="0" f="v">
      <t c="4" fi="0">
        <n x="1" s="1"/>
        <n x="29" s="1"/>
        <n x="48"/>
        <n x="7"/>
      </t>
    </mdx>
    <mdx n="0" f="v">
      <t c="4" fi="0">
        <n x="1" s="1"/>
        <n x="29" s="1"/>
        <n x="48"/>
        <n x="5"/>
      </t>
    </mdx>
    <mdx n="0" f="v">
      <t c="4" fi="0">
        <n x="1" s="1"/>
        <n x="29" s="1"/>
        <n x="47"/>
        <n x="26"/>
      </t>
    </mdx>
    <mdx n="0" f="v">
      <t c="4" fi="0">
        <n x="1" s="1"/>
        <n x="29" s="1"/>
        <n x="47"/>
        <n x="25"/>
      </t>
    </mdx>
    <mdx n="0" f="v">
      <t c="4" fi="0">
        <n x="1" s="1"/>
        <n x="29" s="1"/>
        <n x="47"/>
        <n x="24"/>
      </t>
    </mdx>
    <mdx n="0" f="v">
      <t c="4" fi="0">
        <n x="1" s="1"/>
        <n x="29" s="1"/>
        <n x="47"/>
        <n x="23"/>
      </t>
    </mdx>
    <mdx n="0" f="v">
      <t c="4" fi="0">
        <n x="1" s="1"/>
        <n x="29" s="1"/>
        <n x="47"/>
        <n x="22"/>
      </t>
    </mdx>
    <mdx n="0" f="v">
      <t c="4" fi="0">
        <n x="1" s="1"/>
        <n x="29" s="1"/>
        <n x="47"/>
        <n x="21"/>
      </t>
    </mdx>
    <mdx n="0" f="v">
      <t c="4" fi="0">
        <n x="1" s="1"/>
        <n x="29" s="1"/>
        <n x="47"/>
        <n x="20"/>
      </t>
    </mdx>
    <mdx n="0" f="v">
      <t c="4" fi="0">
        <n x="1" s="1"/>
        <n x="29" s="1"/>
        <n x="47"/>
        <n x="16"/>
      </t>
    </mdx>
    <mdx n="0" f="v">
      <t c="4" fi="0">
        <n x="1" s="1"/>
        <n x="29" s="1"/>
        <n x="47"/>
        <n x="15"/>
      </t>
    </mdx>
    <mdx n="0" f="v">
      <t c="4" fi="0">
        <n x="1" s="1"/>
        <n x="29" s="1"/>
        <n x="47"/>
        <n x="7"/>
      </t>
    </mdx>
    <mdx n="0" f="v">
      <t c="4" fi="0">
        <n x="1" s="1"/>
        <n x="29" s="1"/>
        <n x="47"/>
        <n x="5"/>
      </t>
    </mdx>
    <mdx n="0" f="v">
      <t c="4" fi="0">
        <n x="1" s="1"/>
        <n x="29" s="1"/>
        <n x="46"/>
        <n x="26"/>
      </t>
    </mdx>
    <mdx n="0" f="v">
      <t c="4" fi="0">
        <n x="1" s="1"/>
        <n x="29" s="1"/>
        <n x="46"/>
        <n x="25"/>
      </t>
    </mdx>
    <mdx n="0" f="v">
      <t c="4" fi="0">
        <n x="1" s="1"/>
        <n x="29" s="1"/>
        <n x="46"/>
        <n x="24"/>
      </t>
    </mdx>
    <mdx n="0" f="v">
      <t c="4" fi="0">
        <n x="1" s="1"/>
        <n x="29" s="1"/>
        <n x="46"/>
        <n x="23"/>
      </t>
    </mdx>
    <mdx n="0" f="v">
      <t c="4" fi="0">
        <n x="1" s="1"/>
        <n x="29" s="1"/>
        <n x="46"/>
        <n x="22"/>
      </t>
    </mdx>
    <mdx n="0" f="v">
      <t c="4" fi="0">
        <n x="1" s="1"/>
        <n x="29" s="1"/>
        <n x="46"/>
        <n x="21"/>
      </t>
    </mdx>
    <mdx n="0" f="v">
      <t c="4" fi="0">
        <n x="1" s="1"/>
        <n x="29" s="1"/>
        <n x="46"/>
        <n x="20"/>
      </t>
    </mdx>
    <mdx n="0" f="v">
      <t c="4" fi="0">
        <n x="1" s="1"/>
        <n x="29" s="1"/>
        <n x="46"/>
        <n x="16"/>
      </t>
    </mdx>
    <mdx n="0" f="v">
      <t c="4" fi="0">
        <n x="1" s="1"/>
        <n x="29" s="1"/>
        <n x="46"/>
        <n x="15"/>
      </t>
    </mdx>
    <mdx n="0" f="v">
      <t c="4" fi="0">
        <n x="1" s="1"/>
        <n x="29" s="1"/>
        <n x="46"/>
        <n x="7"/>
      </t>
    </mdx>
    <mdx n="0" f="v">
      <t c="4" fi="0">
        <n x="1" s="1"/>
        <n x="29" s="1"/>
        <n x="46"/>
        <n x="5"/>
      </t>
    </mdx>
    <mdx n="0" f="v">
      <t c="4" fi="0">
        <n x="1" s="1"/>
        <n x="29" s="1"/>
        <n x="45"/>
        <n x="26"/>
      </t>
    </mdx>
    <mdx n="0" f="v">
      <t c="4" fi="0">
        <n x="1" s="1"/>
        <n x="29" s="1"/>
        <n x="45"/>
        <n x="25"/>
      </t>
    </mdx>
    <mdx n="0" f="v">
      <t c="4" fi="0">
        <n x="1" s="1"/>
        <n x="29" s="1"/>
        <n x="45"/>
        <n x="24"/>
      </t>
    </mdx>
    <mdx n="0" f="v">
      <t c="4" fi="0">
        <n x="1" s="1"/>
        <n x="29" s="1"/>
        <n x="45"/>
        <n x="23"/>
      </t>
    </mdx>
    <mdx n="0" f="v">
      <t c="4" fi="0">
        <n x="1" s="1"/>
        <n x="29" s="1"/>
        <n x="45"/>
        <n x="22"/>
      </t>
    </mdx>
    <mdx n="0" f="v">
      <t c="4" fi="0">
        <n x="1" s="1"/>
        <n x="29" s="1"/>
        <n x="45"/>
        <n x="21"/>
      </t>
    </mdx>
    <mdx n="0" f="v">
      <t c="4" fi="0">
        <n x="1" s="1"/>
        <n x="29" s="1"/>
        <n x="45"/>
        <n x="20"/>
      </t>
    </mdx>
    <mdx n="0" f="v">
      <t c="4" fi="0">
        <n x="1" s="1"/>
        <n x="29" s="1"/>
        <n x="45"/>
        <n x="16"/>
      </t>
    </mdx>
    <mdx n="0" f="v">
      <t c="4" fi="0">
        <n x="1" s="1"/>
        <n x="29" s="1"/>
        <n x="45"/>
        <n x="15"/>
      </t>
    </mdx>
    <mdx n="0" f="v">
      <t c="4" fi="0">
        <n x="1" s="1"/>
        <n x="29" s="1"/>
        <n x="45"/>
        <n x="7"/>
      </t>
    </mdx>
    <mdx n="0" f="v">
      <t c="4" fi="0">
        <n x="1" s="1"/>
        <n x="29" s="1"/>
        <n x="45"/>
        <n x="5"/>
      </t>
    </mdx>
    <mdx n="0" f="v">
      <t c="4" fi="0">
        <n x="1" s="1"/>
        <n x="29" s="1"/>
        <n x="44"/>
        <n x="26"/>
      </t>
    </mdx>
    <mdx n="0" f="v">
      <t c="4" fi="0">
        <n x="1" s="1"/>
        <n x="29" s="1"/>
        <n x="44"/>
        <n x="25"/>
      </t>
    </mdx>
    <mdx n="0" f="v">
      <t c="4" fi="0">
        <n x="1" s="1"/>
        <n x="29" s="1"/>
        <n x="44"/>
        <n x="24"/>
      </t>
    </mdx>
    <mdx n="0" f="v">
      <t c="4" fi="0">
        <n x="1" s="1"/>
        <n x="29" s="1"/>
        <n x="44"/>
        <n x="23"/>
      </t>
    </mdx>
    <mdx n="0" f="v">
      <t c="4" fi="0">
        <n x="1" s="1"/>
        <n x="29" s="1"/>
        <n x="44"/>
        <n x="22"/>
      </t>
    </mdx>
    <mdx n="0" f="v">
      <t c="4" fi="0">
        <n x="1" s="1"/>
        <n x="29" s="1"/>
        <n x="44"/>
        <n x="21"/>
      </t>
    </mdx>
    <mdx n="0" f="v">
      <t c="4" fi="0">
        <n x="1" s="1"/>
        <n x="29" s="1"/>
        <n x="44"/>
        <n x="20"/>
      </t>
    </mdx>
    <mdx n="0" f="v">
      <t c="4" fi="0">
        <n x="1" s="1"/>
        <n x="29" s="1"/>
        <n x="44"/>
        <n x="16"/>
      </t>
    </mdx>
    <mdx n="0" f="v">
      <t c="4" fi="0">
        <n x="1" s="1"/>
        <n x="29" s="1"/>
        <n x="44"/>
        <n x="15"/>
      </t>
    </mdx>
    <mdx n="0" f="v">
      <t c="4" fi="0">
        <n x="1" s="1"/>
        <n x="29" s="1"/>
        <n x="44"/>
        <n x="7"/>
      </t>
    </mdx>
    <mdx n="0" f="v">
      <t c="4" fi="0">
        <n x="1" s="1"/>
        <n x="29" s="1"/>
        <n x="44"/>
        <n x="5"/>
      </t>
    </mdx>
    <mdx n="0" f="v">
      <t c="4" fi="0">
        <n x="1" s="1"/>
        <n x="29" s="1"/>
        <n x="43"/>
        <n x="26"/>
      </t>
    </mdx>
    <mdx n="0" f="v">
      <t c="4" fi="0">
        <n x="1" s="1"/>
        <n x="29" s="1"/>
        <n x="43"/>
        <n x="25"/>
      </t>
    </mdx>
    <mdx n="0" f="v">
      <t c="4" fi="0">
        <n x="1" s="1"/>
        <n x="29" s="1"/>
        <n x="43"/>
        <n x="24"/>
      </t>
    </mdx>
    <mdx n="0" f="v">
      <t c="4" fi="0">
        <n x="1" s="1"/>
        <n x="29" s="1"/>
        <n x="43"/>
        <n x="23"/>
      </t>
    </mdx>
    <mdx n="0" f="v">
      <t c="4" fi="0">
        <n x="1" s="1"/>
        <n x="29" s="1"/>
        <n x="43"/>
        <n x="22"/>
      </t>
    </mdx>
    <mdx n="0" f="v">
      <t c="4" fi="0">
        <n x="1" s="1"/>
        <n x="29" s="1"/>
        <n x="43"/>
        <n x="21"/>
      </t>
    </mdx>
    <mdx n="0" f="v">
      <t c="4" fi="0">
        <n x="1" s="1"/>
        <n x="29" s="1"/>
        <n x="43"/>
        <n x="20"/>
      </t>
    </mdx>
    <mdx n="0" f="v">
      <t c="4" fi="0">
        <n x="1" s="1"/>
        <n x="29" s="1"/>
        <n x="43"/>
        <n x="16"/>
      </t>
    </mdx>
    <mdx n="0" f="v">
      <t c="4" fi="0">
        <n x="1" s="1"/>
        <n x="29" s="1"/>
        <n x="43"/>
        <n x="15"/>
      </t>
    </mdx>
    <mdx n="0" f="v">
      <t c="4" fi="0">
        <n x="1" s="1"/>
        <n x="29" s="1"/>
        <n x="43"/>
        <n x="7"/>
      </t>
    </mdx>
    <mdx n="0" f="v">
      <t c="4" fi="0">
        <n x="1" s="1"/>
        <n x="29" s="1"/>
        <n x="43"/>
        <n x="5"/>
      </t>
    </mdx>
    <mdx n="0" f="v">
      <t c="4" fi="0">
        <n x="1" s="1"/>
        <n x="29" s="1"/>
        <n x="42"/>
        <n x="26"/>
      </t>
    </mdx>
    <mdx n="0" f="v">
      <t c="4" fi="0">
        <n x="1" s="1"/>
        <n x="29" s="1"/>
        <n x="42"/>
        <n x="25"/>
      </t>
    </mdx>
    <mdx n="0" f="v">
      <t c="4" fi="0">
        <n x="1" s="1"/>
        <n x="29" s="1"/>
        <n x="42"/>
        <n x="24"/>
      </t>
    </mdx>
    <mdx n="0" f="v">
      <t c="4" fi="0">
        <n x="1" s="1"/>
        <n x="29" s="1"/>
        <n x="42"/>
        <n x="23"/>
      </t>
    </mdx>
    <mdx n="0" f="v">
      <t c="4" fi="0">
        <n x="1" s="1"/>
        <n x="29" s="1"/>
        <n x="42"/>
        <n x="22"/>
      </t>
    </mdx>
    <mdx n="0" f="v">
      <t c="4" fi="0">
        <n x="1" s="1"/>
        <n x="29" s="1"/>
        <n x="42"/>
        <n x="21"/>
      </t>
    </mdx>
    <mdx n="0" f="v">
      <t c="4" fi="0">
        <n x="1" s="1"/>
        <n x="29" s="1"/>
        <n x="42"/>
        <n x="20"/>
      </t>
    </mdx>
    <mdx n="0" f="v">
      <t c="4" fi="0">
        <n x="1" s="1"/>
        <n x="29" s="1"/>
        <n x="42"/>
        <n x="16"/>
      </t>
    </mdx>
    <mdx n="0" f="v">
      <t c="4" fi="0">
        <n x="1" s="1"/>
        <n x="29" s="1"/>
        <n x="42"/>
        <n x="15"/>
      </t>
    </mdx>
    <mdx n="0" f="v">
      <t c="4" fi="0">
        <n x="1" s="1"/>
        <n x="29" s="1"/>
        <n x="42"/>
        <n x="7"/>
      </t>
    </mdx>
    <mdx n="0" f="v">
      <t c="4" fi="0">
        <n x="1" s="1"/>
        <n x="29" s="1"/>
        <n x="42"/>
        <n x="5"/>
      </t>
    </mdx>
    <mdx n="0" f="v">
      <t c="4" fi="0">
        <n x="1" s="1"/>
        <n x="29" s="1"/>
        <n x="41"/>
        <n x="26"/>
      </t>
    </mdx>
    <mdx n="0" f="v">
      <t c="4" fi="0">
        <n x="1" s="1"/>
        <n x="29" s="1"/>
        <n x="41"/>
        <n x="25"/>
      </t>
    </mdx>
    <mdx n="0" f="v">
      <t c="4" fi="0">
        <n x="1" s="1"/>
        <n x="29" s="1"/>
        <n x="41"/>
        <n x="24"/>
      </t>
    </mdx>
    <mdx n="0" f="v">
      <t c="4" fi="0">
        <n x="1" s="1"/>
        <n x="29" s="1"/>
        <n x="41"/>
        <n x="23"/>
      </t>
    </mdx>
    <mdx n="0" f="v">
      <t c="4" fi="0">
        <n x="1" s="1"/>
        <n x="29" s="1"/>
        <n x="41"/>
        <n x="22"/>
      </t>
    </mdx>
    <mdx n="0" f="v">
      <t c="4" fi="0">
        <n x="1" s="1"/>
        <n x="29" s="1"/>
        <n x="41"/>
        <n x="21"/>
      </t>
    </mdx>
    <mdx n="0" f="v">
      <t c="4" fi="0">
        <n x="1" s="1"/>
        <n x="29" s="1"/>
        <n x="41"/>
        <n x="20"/>
      </t>
    </mdx>
    <mdx n="0" f="v">
      <t c="4" fi="0">
        <n x="1" s="1"/>
        <n x="29" s="1"/>
        <n x="41"/>
        <n x="16"/>
      </t>
    </mdx>
    <mdx n="0" f="v">
      <t c="4" fi="0">
        <n x="1" s="1"/>
        <n x="29" s="1"/>
        <n x="41"/>
        <n x="15"/>
      </t>
    </mdx>
    <mdx n="0" f="v">
      <t c="4" fi="0">
        <n x="1" s="1"/>
        <n x="29" s="1"/>
        <n x="41"/>
        <n x="7"/>
      </t>
    </mdx>
    <mdx n="0" f="v">
      <t c="4" fi="0">
        <n x="1" s="1"/>
        <n x="29" s="1"/>
        <n x="41"/>
        <n x="5"/>
      </t>
    </mdx>
    <mdx n="0" f="v">
      <t c="4" fi="0">
        <n x="1" s="1"/>
        <n x="29" s="1"/>
        <n x="40"/>
        <n x="26"/>
      </t>
    </mdx>
    <mdx n="0" f="v">
      <t c="4" fi="0">
        <n x="1" s="1"/>
        <n x="29" s="1"/>
        <n x="40"/>
        <n x="25"/>
      </t>
    </mdx>
    <mdx n="0" f="v">
      <t c="4" fi="0">
        <n x="1" s="1"/>
        <n x="29" s="1"/>
        <n x="40"/>
        <n x="24"/>
      </t>
    </mdx>
    <mdx n="0" f="v">
      <t c="4" fi="0">
        <n x="1" s="1"/>
        <n x="29" s="1"/>
        <n x="40"/>
        <n x="23"/>
      </t>
    </mdx>
    <mdx n="0" f="v">
      <t c="4" fi="0">
        <n x="1" s="1"/>
        <n x="29" s="1"/>
        <n x="40"/>
        <n x="22"/>
      </t>
    </mdx>
    <mdx n="0" f="v">
      <t c="4" fi="0">
        <n x="1" s="1"/>
        <n x="29" s="1"/>
        <n x="40"/>
        <n x="21"/>
      </t>
    </mdx>
    <mdx n="0" f="v">
      <t c="4" fi="0">
        <n x="1" s="1"/>
        <n x="29" s="1"/>
        <n x="40"/>
        <n x="20"/>
      </t>
    </mdx>
    <mdx n="0" f="v">
      <t c="4" fi="0">
        <n x="1" s="1"/>
        <n x="29" s="1"/>
        <n x="40"/>
        <n x="16"/>
      </t>
    </mdx>
    <mdx n="0" f="v">
      <t c="4" fi="0">
        <n x="1" s="1"/>
        <n x="29" s="1"/>
        <n x="40"/>
        <n x="15"/>
      </t>
    </mdx>
    <mdx n="0" f="v">
      <t c="4" fi="0">
        <n x="1" s="1"/>
        <n x="29" s="1"/>
        <n x="40"/>
        <n x="7"/>
      </t>
    </mdx>
    <mdx n="0" f="v">
      <t c="4" fi="0">
        <n x="1" s="1"/>
        <n x="29" s="1"/>
        <n x="40"/>
        <n x="5"/>
      </t>
    </mdx>
    <mdx n="0" f="v">
      <t c="4" fi="0">
        <n x="1" s="1"/>
        <n x="29" s="1"/>
        <n x="39"/>
        <n x="26"/>
      </t>
    </mdx>
    <mdx n="0" f="v">
      <t c="4" fi="0">
        <n x="1" s="1"/>
        <n x="29" s="1"/>
        <n x="39"/>
        <n x="25"/>
      </t>
    </mdx>
    <mdx n="0" f="v">
      <t c="4" fi="0">
        <n x="1" s="1"/>
        <n x="29" s="1"/>
        <n x="39"/>
        <n x="24"/>
      </t>
    </mdx>
    <mdx n="0" f="v">
      <t c="4" fi="0">
        <n x="1" s="1"/>
        <n x="29" s="1"/>
        <n x="39"/>
        <n x="23"/>
      </t>
    </mdx>
    <mdx n="0" f="v">
      <t c="4" fi="0">
        <n x="1" s="1"/>
        <n x="29" s="1"/>
        <n x="39"/>
        <n x="22"/>
      </t>
    </mdx>
    <mdx n="0" f="v">
      <t c="4" fi="0">
        <n x="1" s="1"/>
        <n x="29" s="1"/>
        <n x="39"/>
        <n x="21"/>
      </t>
    </mdx>
    <mdx n="0" f="v">
      <t c="4" fi="0">
        <n x="1" s="1"/>
        <n x="29" s="1"/>
        <n x="39"/>
        <n x="20"/>
      </t>
    </mdx>
    <mdx n="0" f="v">
      <t c="4" fi="0">
        <n x="1" s="1"/>
        <n x="29" s="1"/>
        <n x="39"/>
        <n x="16"/>
      </t>
    </mdx>
    <mdx n="0" f="v">
      <t c="4" fi="0">
        <n x="1" s="1"/>
        <n x="29" s="1"/>
        <n x="39"/>
        <n x="15"/>
      </t>
    </mdx>
    <mdx n="0" f="v">
      <t c="4" fi="0">
        <n x="1" s="1"/>
        <n x="29" s="1"/>
        <n x="39"/>
        <n x="7"/>
      </t>
    </mdx>
    <mdx n="0" f="v">
      <t c="4" fi="0">
        <n x="1" s="1"/>
        <n x="29" s="1"/>
        <n x="39"/>
        <n x="5"/>
      </t>
    </mdx>
    <mdx n="0" f="v">
      <t c="4" fi="0">
        <n x="1" s="1"/>
        <n x="29" s="1"/>
        <n x="38"/>
        <n x="26"/>
      </t>
    </mdx>
    <mdx n="0" f="v">
      <t c="4" fi="0">
        <n x="1" s="1"/>
        <n x="29" s="1"/>
        <n x="38"/>
        <n x="25"/>
      </t>
    </mdx>
    <mdx n="0" f="v">
      <t c="4" fi="0">
        <n x="1" s="1"/>
        <n x="29" s="1"/>
        <n x="38"/>
        <n x="24"/>
      </t>
    </mdx>
    <mdx n="0" f="v">
      <t c="4" fi="0">
        <n x="1" s="1"/>
        <n x="29" s="1"/>
        <n x="38"/>
        <n x="23"/>
      </t>
    </mdx>
    <mdx n="0" f="v">
      <t c="4" fi="0">
        <n x="1" s="1"/>
        <n x="29" s="1"/>
        <n x="38"/>
        <n x="22"/>
      </t>
    </mdx>
    <mdx n="0" f="v">
      <t c="4" fi="0">
        <n x="1" s="1"/>
        <n x="29" s="1"/>
        <n x="38"/>
        <n x="21"/>
      </t>
    </mdx>
    <mdx n="0" f="v">
      <t c="4" fi="0">
        <n x="1" s="1"/>
        <n x="29" s="1"/>
        <n x="38"/>
        <n x="20"/>
      </t>
    </mdx>
    <mdx n="0" f="v">
      <t c="4" fi="0">
        <n x="1" s="1"/>
        <n x="29" s="1"/>
        <n x="38"/>
        <n x="16"/>
      </t>
    </mdx>
    <mdx n="0" f="v">
      <t c="4" fi="0">
        <n x="1" s="1"/>
        <n x="29" s="1"/>
        <n x="38"/>
        <n x="15"/>
      </t>
    </mdx>
    <mdx n="0" f="v">
      <t c="4" fi="0">
        <n x="1" s="1"/>
        <n x="29" s="1"/>
        <n x="38"/>
        <n x="7"/>
      </t>
    </mdx>
    <mdx n="0" f="v">
      <t c="4" fi="0">
        <n x="1" s="1"/>
        <n x="29" s="1"/>
        <n x="38"/>
        <n x="5"/>
      </t>
    </mdx>
    <mdx n="0" f="v">
      <t c="4" fi="0">
        <n x="1" s="1"/>
        <n x="29" s="1"/>
        <n x="37"/>
        <n x="26"/>
      </t>
    </mdx>
    <mdx n="0" f="v">
      <t c="4" fi="0">
        <n x="1" s="1"/>
        <n x="29" s="1"/>
        <n x="37"/>
        <n x="25"/>
      </t>
    </mdx>
    <mdx n="0" f="v">
      <t c="4" fi="0">
        <n x="1" s="1"/>
        <n x="29" s="1"/>
        <n x="37"/>
        <n x="24"/>
      </t>
    </mdx>
    <mdx n="0" f="v">
      <t c="4" fi="0">
        <n x="1" s="1"/>
        <n x="29" s="1"/>
        <n x="37"/>
        <n x="23"/>
      </t>
    </mdx>
    <mdx n="0" f="v">
      <t c="4" fi="0">
        <n x="1" s="1"/>
        <n x="29" s="1"/>
        <n x="37"/>
        <n x="22"/>
      </t>
    </mdx>
    <mdx n="0" f="v">
      <t c="4" fi="0">
        <n x="1" s="1"/>
        <n x="29" s="1"/>
        <n x="37"/>
        <n x="21"/>
      </t>
    </mdx>
    <mdx n="0" f="v">
      <t c="4" fi="0">
        <n x="1" s="1"/>
        <n x="29" s="1"/>
        <n x="37"/>
        <n x="20"/>
      </t>
    </mdx>
    <mdx n="0" f="v">
      <t c="4" fi="0">
        <n x="1" s="1"/>
        <n x="29" s="1"/>
        <n x="37"/>
        <n x="16"/>
      </t>
    </mdx>
    <mdx n="0" f="v">
      <t c="4" fi="0">
        <n x="1" s="1"/>
        <n x="29" s="1"/>
        <n x="37"/>
        <n x="15"/>
      </t>
    </mdx>
    <mdx n="0" f="v">
      <t c="4" fi="0">
        <n x="1" s="1"/>
        <n x="29" s="1"/>
        <n x="37"/>
        <n x="7"/>
      </t>
    </mdx>
    <mdx n="0" f="v">
      <t c="4" fi="0">
        <n x="1" s="1"/>
        <n x="29" s="1"/>
        <n x="37"/>
        <n x="5"/>
      </t>
    </mdx>
    <mdx n="0" f="v">
      <t c="4" fi="0">
        <n x="1" s="1"/>
        <n x="29" s="1"/>
        <n x="36"/>
        <n x="26"/>
      </t>
    </mdx>
    <mdx n="0" f="v">
      <t c="4" fi="0">
        <n x="1" s="1"/>
        <n x="29" s="1"/>
        <n x="36"/>
        <n x="25"/>
      </t>
    </mdx>
    <mdx n="0" f="v">
      <t c="4" fi="0">
        <n x="1" s="1"/>
        <n x="29" s="1"/>
        <n x="36"/>
        <n x="24"/>
      </t>
    </mdx>
    <mdx n="0" f="v">
      <t c="4" fi="0">
        <n x="1" s="1"/>
        <n x="29" s="1"/>
        <n x="36"/>
        <n x="23"/>
      </t>
    </mdx>
    <mdx n="0" f="v">
      <t c="4" fi="0">
        <n x="1" s="1"/>
        <n x="29" s="1"/>
        <n x="36"/>
        <n x="22"/>
      </t>
    </mdx>
    <mdx n="0" f="v">
      <t c="4" fi="0">
        <n x="1" s="1"/>
        <n x="29" s="1"/>
        <n x="36"/>
        <n x="21"/>
      </t>
    </mdx>
    <mdx n="0" f="v">
      <t c="4" fi="0">
        <n x="1" s="1"/>
        <n x="29" s="1"/>
        <n x="36"/>
        <n x="20"/>
      </t>
    </mdx>
    <mdx n="0" f="v">
      <t c="4" fi="0">
        <n x="1" s="1"/>
        <n x="29" s="1"/>
        <n x="36"/>
        <n x="16"/>
      </t>
    </mdx>
    <mdx n="0" f="v">
      <t c="4" fi="0">
        <n x="1" s="1"/>
        <n x="29" s="1"/>
        <n x="36"/>
        <n x="15"/>
      </t>
    </mdx>
    <mdx n="0" f="v">
      <t c="4" fi="0">
        <n x="1" s="1"/>
        <n x="29" s="1"/>
        <n x="36"/>
        <n x="7"/>
      </t>
    </mdx>
    <mdx n="0" f="v">
      <t c="4" fi="0">
        <n x="1" s="1"/>
        <n x="29" s="1"/>
        <n x="36"/>
        <n x="5"/>
      </t>
    </mdx>
    <mdx n="0" f="v">
      <t c="4" fi="0">
        <n x="1" s="1"/>
        <n x="29" s="1"/>
        <n x="35"/>
        <n x="26"/>
      </t>
    </mdx>
    <mdx n="0" f="v">
      <t c="4" fi="0">
        <n x="1" s="1"/>
        <n x="29" s="1"/>
        <n x="35"/>
        <n x="25"/>
      </t>
    </mdx>
    <mdx n="0" f="v">
      <t c="4" fi="0">
        <n x="1" s="1"/>
        <n x="29" s="1"/>
        <n x="35"/>
        <n x="24"/>
      </t>
    </mdx>
    <mdx n="0" f="v">
      <t c="4" fi="0">
        <n x="1" s="1"/>
        <n x="29" s="1"/>
        <n x="35"/>
        <n x="23"/>
      </t>
    </mdx>
    <mdx n="0" f="v">
      <t c="4" fi="0">
        <n x="1" s="1"/>
        <n x="29" s="1"/>
        <n x="35"/>
        <n x="22"/>
      </t>
    </mdx>
    <mdx n="0" f="v">
      <t c="4" fi="0">
        <n x="1" s="1"/>
        <n x="29" s="1"/>
        <n x="35"/>
        <n x="21"/>
      </t>
    </mdx>
    <mdx n="0" f="v">
      <t c="4" fi="0">
        <n x="1" s="1"/>
        <n x="29" s="1"/>
        <n x="35"/>
        <n x="20"/>
      </t>
    </mdx>
    <mdx n="0" f="v">
      <t c="4" fi="0">
        <n x="1" s="1"/>
        <n x="29" s="1"/>
        <n x="35"/>
        <n x="16"/>
      </t>
    </mdx>
    <mdx n="0" f="v">
      <t c="4" fi="0">
        <n x="1" s="1"/>
        <n x="29" s="1"/>
        <n x="35"/>
        <n x="15"/>
      </t>
    </mdx>
    <mdx n="0" f="v">
      <t c="4" fi="0">
        <n x="1" s="1"/>
        <n x="29" s="1"/>
        <n x="35"/>
        <n x="7"/>
      </t>
    </mdx>
    <mdx n="0" f="v">
      <t c="4" fi="0">
        <n x="1" s="1"/>
        <n x="29" s="1"/>
        <n x="35"/>
        <n x="5"/>
      </t>
    </mdx>
    <mdx n="0" f="v">
      <t c="4" fi="0">
        <n x="1" s="1"/>
        <n x="29" s="1"/>
        <n x="34"/>
        <n x="26"/>
      </t>
    </mdx>
    <mdx n="0" f="v">
      <t c="4" fi="0">
        <n x="1" s="1"/>
        <n x="29" s="1"/>
        <n x="34"/>
        <n x="25"/>
      </t>
    </mdx>
    <mdx n="0" f="v">
      <t c="4" fi="0">
        <n x="1" s="1"/>
        <n x="29" s="1"/>
        <n x="34"/>
        <n x="24"/>
      </t>
    </mdx>
    <mdx n="0" f="v">
      <t c="4" fi="0">
        <n x="1" s="1"/>
        <n x="29" s="1"/>
        <n x="34"/>
        <n x="23"/>
      </t>
    </mdx>
    <mdx n="0" f="v">
      <t c="4" fi="0">
        <n x="1" s="1"/>
        <n x="29" s="1"/>
        <n x="34"/>
        <n x="22"/>
      </t>
    </mdx>
    <mdx n="0" f="v">
      <t c="4" fi="0">
        <n x="1" s="1"/>
        <n x="29" s="1"/>
        <n x="34"/>
        <n x="21"/>
      </t>
    </mdx>
    <mdx n="0" f="v">
      <t c="4" fi="0">
        <n x="1" s="1"/>
        <n x="29" s="1"/>
        <n x="34"/>
        <n x="20"/>
      </t>
    </mdx>
    <mdx n="0" f="v">
      <t c="4" fi="0">
        <n x="1" s="1"/>
        <n x="29" s="1"/>
        <n x="34"/>
        <n x="16"/>
      </t>
    </mdx>
    <mdx n="0" f="v">
      <t c="4" fi="0">
        <n x="1" s="1"/>
        <n x="29" s="1"/>
        <n x="34"/>
        <n x="15"/>
      </t>
    </mdx>
    <mdx n="0" f="v">
      <t c="4" fi="0">
        <n x="1" s="1"/>
        <n x="29" s="1"/>
        <n x="34"/>
        <n x="7"/>
      </t>
    </mdx>
    <mdx n="0" f="v">
      <t c="4" fi="0">
        <n x="1" s="1"/>
        <n x="29" s="1"/>
        <n x="34"/>
        <n x="5"/>
      </t>
    </mdx>
    <mdx n="0" f="v">
      <t c="4" fi="0">
        <n x="1" s="1"/>
        <n x="29" s="1"/>
        <n x="33"/>
        <n x="26"/>
      </t>
    </mdx>
    <mdx n="0" f="v">
      <t c="4" fi="0">
        <n x="1" s="1"/>
        <n x="29" s="1"/>
        <n x="33"/>
        <n x="25"/>
      </t>
    </mdx>
    <mdx n="0" f="v">
      <t c="4" fi="0">
        <n x="1" s="1"/>
        <n x="29" s="1"/>
        <n x="33"/>
        <n x="24"/>
      </t>
    </mdx>
    <mdx n="0" f="v">
      <t c="4" fi="0">
        <n x="1" s="1"/>
        <n x="29" s="1"/>
        <n x="33"/>
        <n x="23"/>
      </t>
    </mdx>
    <mdx n="0" f="v">
      <t c="4" fi="0">
        <n x="1" s="1"/>
        <n x="29" s="1"/>
        <n x="33"/>
        <n x="22"/>
      </t>
    </mdx>
    <mdx n="0" f="v">
      <t c="4" fi="0">
        <n x="1" s="1"/>
        <n x="29" s="1"/>
        <n x="33"/>
        <n x="21"/>
      </t>
    </mdx>
    <mdx n="0" f="v">
      <t c="4" fi="0">
        <n x="1" s="1"/>
        <n x="29" s="1"/>
        <n x="33"/>
        <n x="20"/>
      </t>
    </mdx>
    <mdx n="0" f="v">
      <t c="4" fi="0">
        <n x="1" s="1"/>
        <n x="29" s="1"/>
        <n x="33"/>
        <n x="16"/>
      </t>
    </mdx>
    <mdx n="0" f="v">
      <t c="4" fi="0">
        <n x="1" s="1"/>
        <n x="29" s="1"/>
        <n x="33"/>
        <n x="15"/>
      </t>
    </mdx>
    <mdx n="0" f="v">
      <t c="4" fi="0">
        <n x="1" s="1"/>
        <n x="29" s="1"/>
        <n x="33"/>
        <n x="7"/>
      </t>
    </mdx>
    <mdx n="0" f="v">
      <t c="4" fi="0">
        <n x="1" s="1"/>
        <n x="29" s="1"/>
        <n x="33"/>
        <n x="5"/>
      </t>
    </mdx>
    <mdx n="0" f="v">
      <t c="4" fi="0">
        <n x="1" s="1"/>
        <n x="29" s="1"/>
        <n x="32"/>
        <n x="26"/>
      </t>
    </mdx>
    <mdx n="0" f="v">
      <t c="4" fi="0">
        <n x="1" s="1"/>
        <n x="29" s="1"/>
        <n x="32"/>
        <n x="25"/>
      </t>
    </mdx>
    <mdx n="0" f="v">
      <t c="4" fi="0">
        <n x="1" s="1"/>
        <n x="29" s="1"/>
        <n x="32"/>
        <n x="24"/>
      </t>
    </mdx>
    <mdx n="0" f="v">
      <t c="4" fi="0">
        <n x="1" s="1"/>
        <n x="29" s="1"/>
        <n x="32"/>
        <n x="23"/>
      </t>
    </mdx>
    <mdx n="0" f="v">
      <t c="4" fi="0">
        <n x="1" s="1"/>
        <n x="29" s="1"/>
        <n x="32"/>
        <n x="22"/>
      </t>
    </mdx>
    <mdx n="0" f="v">
      <t c="4" fi="0">
        <n x="1" s="1"/>
        <n x="29" s="1"/>
        <n x="32"/>
        <n x="21"/>
      </t>
    </mdx>
    <mdx n="0" f="v">
      <t c="4" fi="0">
        <n x="1" s="1"/>
        <n x="29" s="1"/>
        <n x="32"/>
        <n x="20"/>
      </t>
    </mdx>
    <mdx n="0" f="v">
      <t c="4" fi="0">
        <n x="1" s="1"/>
        <n x="29" s="1"/>
        <n x="32"/>
        <n x="16"/>
      </t>
    </mdx>
    <mdx n="0" f="v">
      <t c="4" fi="0">
        <n x="1" s="1"/>
        <n x="29" s="1"/>
        <n x="32"/>
        <n x="15"/>
      </t>
    </mdx>
    <mdx n="0" f="v">
      <t c="4" fi="0">
        <n x="1" s="1"/>
        <n x="29" s="1"/>
        <n x="32"/>
        <n x="7"/>
      </t>
    </mdx>
    <mdx n="0" f="v">
      <t c="4" fi="0">
        <n x="1" s="1"/>
        <n x="29" s="1"/>
        <n x="32"/>
        <n x="5"/>
      </t>
    </mdx>
    <mdx n="0" f="v">
      <t c="4" fi="0">
        <n x="1" s="1"/>
        <n x="29" s="1"/>
        <n x="31"/>
        <n x="26"/>
      </t>
    </mdx>
    <mdx n="0" f="v">
      <t c="4" fi="0">
        <n x="1" s="1"/>
        <n x="29" s="1"/>
        <n x="31"/>
        <n x="25"/>
      </t>
    </mdx>
    <mdx n="0" f="v">
      <t c="4" fi="0">
        <n x="1" s="1"/>
        <n x="29" s="1"/>
        <n x="31"/>
        <n x="24"/>
      </t>
    </mdx>
    <mdx n="0" f="v">
      <t c="4" fi="0">
        <n x="1" s="1"/>
        <n x="29" s="1"/>
        <n x="31"/>
        <n x="23"/>
      </t>
    </mdx>
    <mdx n="0" f="v">
      <t c="4" fi="0">
        <n x="1" s="1"/>
        <n x="29" s="1"/>
        <n x="31"/>
        <n x="22"/>
      </t>
    </mdx>
    <mdx n="0" f="v">
      <t c="4" fi="0">
        <n x="1" s="1"/>
        <n x="29" s="1"/>
        <n x="31"/>
        <n x="21"/>
      </t>
    </mdx>
    <mdx n="0" f="v">
      <t c="4" fi="0">
        <n x="1" s="1"/>
        <n x="29" s="1"/>
        <n x="31"/>
        <n x="20"/>
      </t>
    </mdx>
    <mdx n="0" f="v">
      <t c="4" fi="0">
        <n x="1" s="1"/>
        <n x="29" s="1"/>
        <n x="31"/>
        <n x="16"/>
      </t>
    </mdx>
    <mdx n="0" f="v">
      <t c="4" fi="0">
        <n x="1" s="1"/>
        <n x="29" s="1"/>
        <n x="31"/>
        <n x="15"/>
      </t>
    </mdx>
    <mdx n="0" f="v">
      <t c="4" fi="0">
        <n x="1" s="1"/>
        <n x="29" s="1"/>
        <n x="31"/>
        <n x="7"/>
      </t>
    </mdx>
    <mdx n="0" f="v">
      <t c="4" fi="0">
        <n x="1" s="1"/>
        <n x="29" s="1"/>
        <n x="31"/>
        <n x="5"/>
      </t>
    </mdx>
    <mdx n="0" f="v">
      <t c="2" fi="0">
        <n x="1" s="1"/>
        <n x="81"/>
      </t>
    </mdx>
    <mdx n="0" f="v">
      <t c="2" fi="0">
        <n x="1" s="1"/>
        <n x="82"/>
      </t>
    </mdx>
    <mdx n="0" f="v">
      <t c="4" fi="0">
        <n x="1" s="1"/>
        <n x="80"/>
        <n x="28"/>
        <n x="26"/>
      </t>
    </mdx>
    <mdx n="0" f="v">
      <t c="4" fi="0">
        <n x="1" s="1"/>
        <n x="80"/>
        <n x="28"/>
        <n x="25"/>
      </t>
    </mdx>
    <mdx n="0" f="v">
      <t c="4" fi="0">
        <n x="1" s="1"/>
        <n x="80"/>
        <n x="28"/>
        <n x="24"/>
      </t>
    </mdx>
    <mdx n="0" f="v">
      <t c="4" fi="0">
        <n x="1" s="1"/>
        <n x="80"/>
        <n x="28"/>
        <n x="23"/>
      </t>
    </mdx>
    <mdx n="0" f="v">
      <t c="4" fi="0">
        <n x="1" s="1"/>
        <n x="80"/>
        <n x="28"/>
        <n x="22"/>
      </t>
    </mdx>
    <mdx n="0" f="v">
      <t c="4" fi="0">
        <n x="1" s="1"/>
        <n x="80"/>
        <n x="28"/>
        <n x="16"/>
      </t>
    </mdx>
    <mdx n="0" f="v">
      <t c="4" fi="0">
        <n x="1" s="1"/>
        <n x="80"/>
        <n x="28"/>
        <n x="15"/>
      </t>
    </mdx>
    <mdx n="0" f="v">
      <t c="4" fi="0">
        <n x="1" s="1"/>
        <n x="80"/>
        <n x="28"/>
        <n x="7"/>
      </t>
    </mdx>
    <mdx n="0" f="v">
      <t c="4" fi="0">
        <n x="1" s="1"/>
        <n x="80"/>
        <n x="28"/>
        <n x="5"/>
      </t>
    </mdx>
    <mdx n="0" f="v">
      <t c="4" fi="0">
        <n x="1" s="1"/>
        <n x="80"/>
        <n x="79"/>
        <n x="26"/>
      </t>
    </mdx>
    <mdx n="0" f="v">
      <t c="4" fi="0">
        <n x="1" s="1"/>
        <n x="80"/>
        <n x="79"/>
        <n x="25"/>
      </t>
    </mdx>
    <mdx n="0" f="v">
      <t c="4" fi="0">
        <n x="1" s="1"/>
        <n x="80"/>
        <n x="79"/>
        <n x="24"/>
      </t>
    </mdx>
    <mdx n="0" f="v">
      <t c="4" fi="0">
        <n x="1" s="1"/>
        <n x="80"/>
        <n x="79"/>
        <n x="23"/>
      </t>
    </mdx>
    <mdx n="0" f="v">
      <t c="4" fi="0">
        <n x="1" s="1"/>
        <n x="80"/>
        <n x="79"/>
        <n x="22"/>
      </t>
    </mdx>
    <mdx n="0" f="v">
      <t c="4" fi="0">
        <n x="1" s="1"/>
        <n x="80"/>
        <n x="79"/>
        <n x="16"/>
      </t>
    </mdx>
    <mdx n="0" f="v">
      <t c="4" fi="0">
        <n x="1" s="1"/>
        <n x="80"/>
        <n x="79"/>
        <n x="15"/>
      </t>
    </mdx>
    <mdx n="0" f="v">
      <t c="4" fi="0">
        <n x="1" s="1"/>
        <n x="80"/>
        <n x="79"/>
        <n x="7"/>
      </t>
    </mdx>
    <mdx n="0" f="v">
      <t c="4" fi="0">
        <n x="1" s="1"/>
        <n x="80"/>
        <n x="79"/>
        <n x="5"/>
      </t>
    </mdx>
    <mdx n="0" f="v">
      <t c="4" fi="0">
        <n x="1" s="1"/>
        <n x="80"/>
        <n x="78"/>
        <n x="26"/>
      </t>
    </mdx>
    <mdx n="0" f="v">
      <t c="4" fi="0">
        <n x="1" s="1"/>
        <n x="80"/>
        <n x="78"/>
        <n x="25"/>
      </t>
    </mdx>
    <mdx n="0" f="v">
      <t c="4" fi="0">
        <n x="1" s="1"/>
        <n x="80"/>
        <n x="78"/>
        <n x="24"/>
      </t>
    </mdx>
    <mdx n="0" f="v">
      <t c="4" fi="0">
        <n x="1" s="1"/>
        <n x="80"/>
        <n x="78"/>
        <n x="23"/>
      </t>
    </mdx>
    <mdx n="0" f="v">
      <t c="4" fi="0">
        <n x="1" s="1"/>
        <n x="80"/>
        <n x="78"/>
        <n x="22"/>
      </t>
    </mdx>
    <mdx n="0" f="v">
      <t c="4" fi="0">
        <n x="1" s="1"/>
        <n x="80"/>
        <n x="78"/>
        <n x="16"/>
      </t>
    </mdx>
    <mdx n="0" f="v">
      <t c="4" fi="0">
        <n x="1" s="1"/>
        <n x="80"/>
        <n x="78"/>
        <n x="15"/>
      </t>
    </mdx>
    <mdx n="0" f="v">
      <t c="4" fi="0">
        <n x="1" s="1"/>
        <n x="80"/>
        <n x="78"/>
        <n x="7"/>
      </t>
    </mdx>
    <mdx n="0" f="v">
      <t c="4" fi="0">
        <n x="1" s="1"/>
        <n x="80"/>
        <n x="78"/>
        <n x="5"/>
      </t>
    </mdx>
    <mdx n="0" f="v">
      <t c="4" fi="0">
        <n x="1" s="1"/>
        <n x="80"/>
        <n x="77"/>
        <n x="26"/>
      </t>
    </mdx>
    <mdx n="0" f="v">
      <t c="4" fi="0">
        <n x="1" s="1"/>
        <n x="80"/>
        <n x="77"/>
        <n x="25"/>
      </t>
    </mdx>
    <mdx n="0" f="v">
      <t c="4" fi="0">
        <n x="1" s="1"/>
        <n x="80"/>
        <n x="77"/>
        <n x="24"/>
      </t>
    </mdx>
    <mdx n="0" f="v">
      <t c="4" fi="0">
        <n x="1" s="1"/>
        <n x="80"/>
        <n x="77"/>
        <n x="23"/>
      </t>
    </mdx>
    <mdx n="0" f="v">
      <t c="4" fi="0">
        <n x="1" s="1"/>
        <n x="80"/>
        <n x="77"/>
        <n x="22"/>
      </t>
    </mdx>
    <mdx n="0" f="v">
      <t c="4" fi="0">
        <n x="1" s="1"/>
        <n x="80"/>
        <n x="77"/>
        <n x="16"/>
      </t>
    </mdx>
    <mdx n="0" f="v">
      <t c="4" fi="0">
        <n x="1" s="1"/>
        <n x="80"/>
        <n x="77"/>
        <n x="15"/>
      </t>
    </mdx>
    <mdx n="0" f="v">
      <t c="4" fi="0">
        <n x="1" s="1"/>
        <n x="80"/>
        <n x="77"/>
        <n x="7"/>
      </t>
    </mdx>
    <mdx n="0" f="v">
      <t c="4" fi="0">
        <n x="1" s="1"/>
        <n x="80"/>
        <n x="77"/>
        <n x="5"/>
      </t>
    </mdx>
    <mdx n="0" f="v">
      <t c="4" fi="0">
        <n x="1" s="1"/>
        <n x="80"/>
        <n x="76"/>
        <n x="26"/>
      </t>
    </mdx>
    <mdx n="0" f="v">
      <t c="4" fi="0">
        <n x="1" s="1"/>
        <n x="80"/>
        <n x="76"/>
        <n x="25"/>
      </t>
    </mdx>
    <mdx n="0" f="v">
      <t c="4" fi="0">
        <n x="1" s="1"/>
        <n x="80"/>
        <n x="76"/>
        <n x="24"/>
      </t>
    </mdx>
    <mdx n="0" f="v">
      <t c="4" fi="0">
        <n x="1" s="1"/>
        <n x="80"/>
        <n x="76"/>
        <n x="23"/>
      </t>
    </mdx>
    <mdx n="0" f="v">
      <t c="4" fi="0">
        <n x="1" s="1"/>
        <n x="80"/>
        <n x="76"/>
        <n x="22"/>
      </t>
    </mdx>
    <mdx n="0" f="v">
      <t c="4" fi="0">
        <n x="1" s="1"/>
        <n x="80"/>
        <n x="76"/>
        <n x="16"/>
      </t>
    </mdx>
    <mdx n="0" f="v">
      <t c="4" fi="0">
        <n x="1" s="1"/>
        <n x="80"/>
        <n x="76"/>
        <n x="15"/>
      </t>
    </mdx>
    <mdx n="0" f="v">
      <t c="4" fi="0">
        <n x="1" s="1"/>
        <n x="80"/>
        <n x="76"/>
        <n x="7"/>
      </t>
    </mdx>
    <mdx n="0" f="v">
      <t c="4" fi="0">
        <n x="1" s="1"/>
        <n x="80"/>
        <n x="76"/>
        <n x="5"/>
      </t>
    </mdx>
    <mdx n="0" f="v">
      <t c="4" fi="0">
        <n x="1" s="1"/>
        <n x="80"/>
        <n x="75"/>
        <n x="26"/>
      </t>
    </mdx>
    <mdx n="0" f="v">
      <t c="4" fi="0">
        <n x="1" s="1"/>
        <n x="80"/>
        <n x="75"/>
        <n x="25"/>
      </t>
    </mdx>
    <mdx n="0" f="v">
      <t c="4" fi="0">
        <n x="1" s="1"/>
        <n x="80"/>
        <n x="75"/>
        <n x="24"/>
      </t>
    </mdx>
    <mdx n="0" f="v">
      <t c="4" fi="0">
        <n x="1" s="1"/>
        <n x="80"/>
        <n x="75"/>
        <n x="23"/>
      </t>
    </mdx>
    <mdx n="0" f="v">
      <t c="4" fi="0">
        <n x="1" s="1"/>
        <n x="80"/>
        <n x="75"/>
        <n x="22"/>
      </t>
    </mdx>
    <mdx n="0" f="v">
      <t c="4" fi="0">
        <n x="1" s="1"/>
        <n x="80"/>
        <n x="75"/>
        <n x="16"/>
      </t>
    </mdx>
    <mdx n="0" f="v">
      <t c="4" fi="0">
        <n x="1" s="1"/>
        <n x="80"/>
        <n x="75"/>
        <n x="15"/>
      </t>
    </mdx>
    <mdx n="0" f="v">
      <t c="4" fi="0">
        <n x="1" s="1"/>
        <n x="80"/>
        <n x="75"/>
        <n x="7"/>
      </t>
    </mdx>
    <mdx n="0" f="v">
      <t c="4" fi="0">
        <n x="1" s="1"/>
        <n x="80"/>
        <n x="75"/>
        <n x="5"/>
      </t>
    </mdx>
    <mdx n="0" f="v">
      <t c="4" fi="0">
        <n x="1" s="1"/>
        <n x="80"/>
        <n x="74"/>
        <n x="26"/>
      </t>
    </mdx>
    <mdx n="0" f="v">
      <t c="4" fi="0">
        <n x="1" s="1"/>
        <n x="80"/>
        <n x="74"/>
        <n x="25"/>
      </t>
    </mdx>
    <mdx n="0" f="v">
      <t c="4" fi="0">
        <n x="1" s="1"/>
        <n x="80"/>
        <n x="74"/>
        <n x="24"/>
      </t>
    </mdx>
    <mdx n="0" f="v">
      <t c="4" fi="0">
        <n x="1" s="1"/>
        <n x="80"/>
        <n x="74"/>
        <n x="23"/>
      </t>
    </mdx>
    <mdx n="0" f="v">
      <t c="4" fi="0">
        <n x="1" s="1"/>
        <n x="80"/>
        <n x="74"/>
        <n x="22"/>
      </t>
    </mdx>
    <mdx n="0" f="v">
      <t c="4" fi="0">
        <n x="1" s="1"/>
        <n x="80"/>
        <n x="74"/>
        <n x="16"/>
      </t>
    </mdx>
    <mdx n="0" f="v">
      <t c="4" fi="0">
        <n x="1" s="1"/>
        <n x="80"/>
        <n x="74"/>
        <n x="15"/>
      </t>
    </mdx>
    <mdx n="0" f="v">
      <t c="4" fi="0">
        <n x="1" s="1"/>
        <n x="80"/>
        <n x="74"/>
        <n x="7"/>
      </t>
    </mdx>
    <mdx n="0" f="v">
      <t c="4" fi="0">
        <n x="1" s="1"/>
        <n x="80"/>
        <n x="74"/>
        <n x="5"/>
      </t>
    </mdx>
    <mdx n="0" f="v">
      <t c="4" fi="0">
        <n x="1" s="1"/>
        <n x="80"/>
        <n x="73"/>
        <n x="26"/>
      </t>
    </mdx>
    <mdx n="0" f="v">
      <t c="4" fi="0">
        <n x="1" s="1"/>
        <n x="80"/>
        <n x="73"/>
        <n x="25"/>
      </t>
    </mdx>
    <mdx n="0" f="v">
      <t c="4" fi="0">
        <n x="1" s="1"/>
        <n x="80"/>
        <n x="73"/>
        <n x="24"/>
      </t>
    </mdx>
    <mdx n="0" f="v">
      <t c="4" fi="0">
        <n x="1" s="1"/>
        <n x="80"/>
        <n x="73"/>
        <n x="23"/>
      </t>
    </mdx>
    <mdx n="0" f="v">
      <t c="4" fi="0">
        <n x="1" s="1"/>
        <n x="80"/>
        <n x="73"/>
        <n x="22"/>
      </t>
    </mdx>
    <mdx n="0" f="v">
      <t c="4" fi="0">
        <n x="1" s="1"/>
        <n x="80"/>
        <n x="73"/>
        <n x="16"/>
      </t>
    </mdx>
    <mdx n="0" f="v">
      <t c="4" fi="0">
        <n x="1" s="1"/>
        <n x="80"/>
        <n x="73"/>
        <n x="15"/>
      </t>
    </mdx>
    <mdx n="0" f="v">
      <t c="4" fi="0">
        <n x="1" s="1"/>
        <n x="80"/>
        <n x="73"/>
        <n x="7"/>
      </t>
    </mdx>
    <mdx n="0" f="v">
      <t c="4" fi="0">
        <n x="1" s="1"/>
        <n x="80"/>
        <n x="73"/>
        <n x="5"/>
      </t>
    </mdx>
    <mdx n="0" f="v">
      <t c="4" fi="0">
        <n x="1" s="1"/>
        <n x="80"/>
        <n x="72"/>
        <n x="26"/>
      </t>
    </mdx>
    <mdx n="0" f="v">
      <t c="4" fi="0">
        <n x="1" s="1"/>
        <n x="80"/>
        <n x="72"/>
        <n x="25"/>
      </t>
    </mdx>
    <mdx n="0" f="v">
      <t c="4" fi="0">
        <n x="1" s="1"/>
        <n x="80"/>
        <n x="72"/>
        <n x="24"/>
      </t>
    </mdx>
    <mdx n="0" f="v">
      <t c="4" fi="0">
        <n x="1" s="1"/>
        <n x="80"/>
        <n x="72"/>
        <n x="23"/>
      </t>
    </mdx>
    <mdx n="0" f="v">
      <t c="4" fi="0">
        <n x="1" s="1"/>
        <n x="80"/>
        <n x="72"/>
        <n x="22"/>
      </t>
    </mdx>
    <mdx n="0" f="v">
      <t c="4" fi="0">
        <n x="1" s="1"/>
        <n x="80"/>
        <n x="72"/>
        <n x="16"/>
      </t>
    </mdx>
    <mdx n="0" f="v">
      <t c="4" fi="0">
        <n x="1" s="1"/>
        <n x="80"/>
        <n x="72"/>
        <n x="15"/>
      </t>
    </mdx>
    <mdx n="0" f="v">
      <t c="4" fi="0">
        <n x="1" s="1"/>
        <n x="80"/>
        <n x="72"/>
        <n x="7"/>
      </t>
    </mdx>
    <mdx n="0" f="v">
      <t c="4" fi="0">
        <n x="1" s="1"/>
        <n x="80"/>
        <n x="72"/>
        <n x="5"/>
      </t>
    </mdx>
    <mdx n="0" f="v">
      <t c="4" fi="0">
        <n x="1" s="1"/>
        <n x="80"/>
        <n x="71"/>
        <n x="26"/>
      </t>
    </mdx>
    <mdx n="0" f="v">
      <t c="4" fi="0">
        <n x="1" s="1"/>
        <n x="80"/>
        <n x="71"/>
        <n x="25"/>
      </t>
    </mdx>
    <mdx n="0" f="v">
      <t c="4" fi="0">
        <n x="1" s="1"/>
        <n x="80"/>
        <n x="71"/>
        <n x="24"/>
      </t>
    </mdx>
    <mdx n="0" f="v">
      <t c="4" fi="0">
        <n x="1" s="1"/>
        <n x="80"/>
        <n x="71"/>
        <n x="23"/>
      </t>
    </mdx>
    <mdx n="0" f="v">
      <t c="4" fi="0">
        <n x="1" s="1"/>
        <n x="80"/>
        <n x="71"/>
        <n x="22"/>
      </t>
    </mdx>
    <mdx n="0" f="v">
      <t c="4" fi="0">
        <n x="1" s="1"/>
        <n x="80"/>
        <n x="71"/>
        <n x="16"/>
      </t>
    </mdx>
    <mdx n="0" f="v">
      <t c="4" fi="0">
        <n x="1" s="1"/>
        <n x="80"/>
        <n x="71"/>
        <n x="15"/>
      </t>
    </mdx>
    <mdx n="0" f="v">
      <t c="4" fi="0">
        <n x="1" s="1"/>
        <n x="80"/>
        <n x="71"/>
        <n x="7"/>
      </t>
    </mdx>
    <mdx n="0" f="v">
      <t c="4" fi="0">
        <n x="1" s="1"/>
        <n x="80"/>
        <n x="71"/>
        <n x="5"/>
      </t>
    </mdx>
    <mdx n="0" f="v">
      <t c="4" fi="0">
        <n x="1" s="1"/>
        <n x="80"/>
        <n x="70"/>
        <n x="26"/>
      </t>
    </mdx>
    <mdx n="0" f="v">
      <t c="4" fi="0">
        <n x="1" s="1"/>
        <n x="80"/>
        <n x="70"/>
        <n x="25"/>
      </t>
    </mdx>
    <mdx n="0" f="v">
      <t c="4" fi="0">
        <n x="1" s="1"/>
        <n x="80"/>
        <n x="70"/>
        <n x="24"/>
      </t>
    </mdx>
    <mdx n="0" f="v">
      <t c="4" fi="0">
        <n x="1" s="1"/>
        <n x="80"/>
        <n x="70"/>
        <n x="23"/>
      </t>
    </mdx>
    <mdx n="0" f="v">
      <t c="4" fi="0">
        <n x="1" s="1"/>
        <n x="80"/>
        <n x="70"/>
        <n x="22"/>
      </t>
    </mdx>
    <mdx n="0" f="v">
      <t c="4" fi="0">
        <n x="1" s="1"/>
        <n x="80"/>
        <n x="70"/>
        <n x="16"/>
      </t>
    </mdx>
    <mdx n="0" f="v">
      <t c="4" fi="0">
        <n x="1" s="1"/>
        <n x="80"/>
        <n x="70"/>
        <n x="15"/>
      </t>
    </mdx>
    <mdx n="0" f="v">
      <t c="4" fi="0">
        <n x="1" s="1"/>
        <n x="80"/>
        <n x="70"/>
        <n x="7"/>
      </t>
    </mdx>
    <mdx n="0" f="v">
      <t c="4" fi="0">
        <n x="1" s="1"/>
        <n x="80"/>
        <n x="70"/>
        <n x="5"/>
      </t>
    </mdx>
    <mdx n="0" f="v">
      <t c="4" fi="0">
        <n x="1" s="1"/>
        <n x="80"/>
        <n x="69"/>
        <n x="26"/>
      </t>
    </mdx>
    <mdx n="0" f="v">
      <t c="4" fi="0">
        <n x="1" s="1"/>
        <n x="80"/>
        <n x="69"/>
        <n x="25"/>
      </t>
    </mdx>
    <mdx n="0" f="v">
      <t c="4" fi="0">
        <n x="1" s="1"/>
        <n x="80"/>
        <n x="69"/>
        <n x="24"/>
      </t>
    </mdx>
    <mdx n="0" f="v">
      <t c="4" fi="0">
        <n x="1" s="1"/>
        <n x="80"/>
        <n x="69"/>
        <n x="23"/>
      </t>
    </mdx>
    <mdx n="0" f="v">
      <t c="4" fi="0">
        <n x="1" s="1"/>
        <n x="80"/>
        <n x="69"/>
        <n x="22"/>
      </t>
    </mdx>
    <mdx n="0" f="v">
      <t c="4" fi="0">
        <n x="1" s="1"/>
        <n x="80"/>
        <n x="69"/>
        <n x="16"/>
      </t>
    </mdx>
    <mdx n="0" f="v">
      <t c="4" fi="0">
        <n x="1" s="1"/>
        <n x="80"/>
        <n x="69"/>
        <n x="15"/>
      </t>
    </mdx>
    <mdx n="0" f="v">
      <t c="4" fi="0">
        <n x="1" s="1"/>
        <n x="80"/>
        <n x="69"/>
        <n x="7"/>
      </t>
    </mdx>
    <mdx n="0" f="v">
      <t c="4" fi="0">
        <n x="1" s="1"/>
        <n x="80"/>
        <n x="69"/>
        <n x="5"/>
      </t>
    </mdx>
    <mdx n="0" f="v">
      <t c="4" fi="0">
        <n x="1" s="1"/>
        <n x="80"/>
        <n x="68"/>
        <n x="26"/>
      </t>
    </mdx>
    <mdx n="0" f="v">
      <t c="4" fi="0">
        <n x="1" s="1"/>
        <n x="80"/>
        <n x="68"/>
        <n x="25"/>
      </t>
    </mdx>
    <mdx n="0" f="v">
      <t c="4" fi="0">
        <n x="1" s="1"/>
        <n x="80"/>
        <n x="68"/>
        <n x="24"/>
      </t>
    </mdx>
    <mdx n="0" f="v">
      <t c="4" fi="0">
        <n x="1" s="1"/>
        <n x="80"/>
        <n x="68"/>
        <n x="23"/>
      </t>
    </mdx>
    <mdx n="0" f="v">
      <t c="4" fi="0">
        <n x="1" s="1"/>
        <n x="80"/>
        <n x="68"/>
        <n x="22"/>
      </t>
    </mdx>
    <mdx n="0" f="v">
      <t c="4" fi="0">
        <n x="1" s="1"/>
        <n x="80"/>
        <n x="68"/>
        <n x="16"/>
      </t>
    </mdx>
    <mdx n="0" f="v">
      <t c="4" fi="0">
        <n x="1" s="1"/>
        <n x="80"/>
        <n x="68"/>
        <n x="15"/>
      </t>
    </mdx>
    <mdx n="0" f="v">
      <t c="4" fi="0">
        <n x="1" s="1"/>
        <n x="80"/>
        <n x="68"/>
        <n x="7"/>
      </t>
    </mdx>
    <mdx n="0" f="v">
      <t c="4" fi="0">
        <n x="1" s="1"/>
        <n x="80"/>
        <n x="68"/>
        <n x="5"/>
      </t>
    </mdx>
    <mdx n="0" f="v">
      <t c="4" fi="0">
        <n x="1" s="1"/>
        <n x="80"/>
        <n x="67"/>
        <n x="26"/>
      </t>
    </mdx>
    <mdx n="0" f="v">
      <t c="4" fi="0">
        <n x="1" s="1"/>
        <n x="80"/>
        <n x="67"/>
        <n x="25"/>
      </t>
    </mdx>
    <mdx n="0" f="v">
      <t c="4" fi="0">
        <n x="1" s="1"/>
        <n x="80"/>
        <n x="67"/>
        <n x="24"/>
      </t>
    </mdx>
    <mdx n="0" f="v">
      <t c="4" fi="0">
        <n x="1" s="1"/>
        <n x="80"/>
        <n x="67"/>
        <n x="23"/>
      </t>
    </mdx>
    <mdx n="0" f="v">
      <t c="4" fi="0">
        <n x="1" s="1"/>
        <n x="80"/>
        <n x="67"/>
        <n x="22"/>
      </t>
    </mdx>
    <mdx n="0" f="v">
      <t c="4" fi="0">
        <n x="1" s="1"/>
        <n x="80"/>
        <n x="67"/>
        <n x="16"/>
      </t>
    </mdx>
    <mdx n="0" f="v">
      <t c="4" fi="0">
        <n x="1" s="1"/>
        <n x="80"/>
        <n x="67"/>
        <n x="15"/>
      </t>
    </mdx>
    <mdx n="0" f="v">
      <t c="4" fi="0">
        <n x="1" s="1"/>
        <n x="80"/>
        <n x="67"/>
        <n x="7"/>
      </t>
    </mdx>
    <mdx n="0" f="v">
      <t c="4" fi="0">
        <n x="1" s="1"/>
        <n x="80"/>
        <n x="67"/>
        <n x="5"/>
      </t>
    </mdx>
    <mdx n="0" f="v">
      <t c="4" fi="0">
        <n x="1" s="1"/>
        <n x="80"/>
        <n x="66"/>
        <n x="26"/>
      </t>
    </mdx>
    <mdx n="0" f="v">
      <t c="4" fi="0">
        <n x="1" s="1"/>
        <n x="80"/>
        <n x="66"/>
        <n x="25"/>
      </t>
    </mdx>
    <mdx n="0" f="v">
      <t c="4" fi="0">
        <n x="1" s="1"/>
        <n x="80"/>
        <n x="66"/>
        <n x="24"/>
      </t>
    </mdx>
    <mdx n="0" f="v">
      <t c="4" fi="0">
        <n x="1" s="1"/>
        <n x="80"/>
        <n x="66"/>
        <n x="23"/>
      </t>
    </mdx>
    <mdx n="0" f="v">
      <t c="4" fi="0">
        <n x="1" s="1"/>
        <n x="80"/>
        <n x="66"/>
        <n x="22"/>
      </t>
    </mdx>
    <mdx n="0" f="v">
      <t c="4" fi="0">
        <n x="1" s="1"/>
        <n x="80"/>
        <n x="66"/>
        <n x="16"/>
      </t>
    </mdx>
    <mdx n="0" f="v">
      <t c="4" fi="0">
        <n x="1" s="1"/>
        <n x="80"/>
        <n x="66"/>
        <n x="15"/>
      </t>
    </mdx>
    <mdx n="0" f="v">
      <t c="4" fi="0">
        <n x="1" s="1"/>
        <n x="80"/>
        <n x="66"/>
        <n x="7"/>
      </t>
    </mdx>
    <mdx n="0" f="v">
      <t c="4" fi="0">
        <n x="1" s="1"/>
        <n x="80"/>
        <n x="66"/>
        <n x="5"/>
      </t>
    </mdx>
    <mdx n="0" f="v">
      <t c="4" fi="0">
        <n x="1" s="1"/>
        <n x="80"/>
        <n x="65"/>
        <n x="26"/>
      </t>
    </mdx>
    <mdx n="0" f="v">
      <t c="4" fi="0">
        <n x="1" s="1"/>
        <n x="80"/>
        <n x="65"/>
        <n x="25"/>
      </t>
    </mdx>
    <mdx n="0" f="v">
      <t c="4" fi="0">
        <n x="1" s="1"/>
        <n x="80"/>
        <n x="65"/>
        <n x="24"/>
      </t>
    </mdx>
    <mdx n="0" f="v">
      <t c="4" fi="0">
        <n x="1" s="1"/>
        <n x="80"/>
        <n x="65"/>
        <n x="23"/>
      </t>
    </mdx>
    <mdx n="0" f="v">
      <t c="4" fi="0">
        <n x="1" s="1"/>
        <n x="80"/>
        <n x="65"/>
        <n x="22"/>
      </t>
    </mdx>
    <mdx n="0" f="v">
      <t c="4" fi="0">
        <n x="1" s="1"/>
        <n x="80"/>
        <n x="65"/>
        <n x="16"/>
      </t>
    </mdx>
    <mdx n="0" f="v">
      <t c="4" fi="0">
        <n x="1" s="1"/>
        <n x="80"/>
        <n x="65"/>
        <n x="15"/>
      </t>
    </mdx>
    <mdx n="0" f="v">
      <t c="4" fi="0">
        <n x="1" s="1"/>
        <n x="80"/>
        <n x="65"/>
        <n x="7"/>
      </t>
    </mdx>
    <mdx n="0" f="v">
      <t c="4" fi="0">
        <n x="1" s="1"/>
        <n x="80"/>
        <n x="65"/>
        <n x="5"/>
      </t>
    </mdx>
    <mdx n="0" f="v">
      <t c="4" fi="0">
        <n x="1" s="1"/>
        <n x="80"/>
        <n x="64"/>
        <n x="26"/>
      </t>
    </mdx>
    <mdx n="0" f="v">
      <t c="4" fi="0">
        <n x="1" s="1"/>
        <n x="80"/>
        <n x="64"/>
        <n x="25"/>
      </t>
    </mdx>
    <mdx n="0" f="v">
      <t c="4" fi="0">
        <n x="1" s="1"/>
        <n x="80"/>
        <n x="64"/>
        <n x="24"/>
      </t>
    </mdx>
    <mdx n="0" f="v">
      <t c="4" fi="0">
        <n x="1" s="1"/>
        <n x="80"/>
        <n x="64"/>
        <n x="23"/>
      </t>
    </mdx>
    <mdx n="0" f="v">
      <t c="4" fi="0">
        <n x="1" s="1"/>
        <n x="80"/>
        <n x="64"/>
        <n x="22"/>
      </t>
    </mdx>
    <mdx n="0" f="v">
      <t c="4" fi="0">
        <n x="1" s="1"/>
        <n x="80"/>
        <n x="64"/>
        <n x="16"/>
      </t>
    </mdx>
    <mdx n="0" f="v">
      <t c="4" fi="0">
        <n x="1" s="1"/>
        <n x="80"/>
        <n x="64"/>
        <n x="15"/>
      </t>
    </mdx>
    <mdx n="0" f="v">
      <t c="4" fi="0">
        <n x="1" s="1"/>
        <n x="80"/>
        <n x="64"/>
        <n x="7"/>
      </t>
    </mdx>
    <mdx n="0" f="v">
      <t c="4" fi="0">
        <n x="1" s="1"/>
        <n x="80"/>
        <n x="64"/>
        <n x="5"/>
      </t>
    </mdx>
    <mdx n="0" f="v">
      <t c="4" fi="0">
        <n x="1" s="1"/>
        <n x="80"/>
        <n x="63"/>
        <n x="26"/>
      </t>
    </mdx>
    <mdx n="0" f="v">
      <t c="4" fi="0">
        <n x="1" s="1"/>
        <n x="80"/>
        <n x="63"/>
        <n x="25"/>
      </t>
    </mdx>
    <mdx n="0" f="v">
      <t c="4" fi="0">
        <n x="1" s="1"/>
        <n x="80"/>
        <n x="63"/>
        <n x="24"/>
      </t>
    </mdx>
    <mdx n="0" f="v">
      <t c="4" fi="0">
        <n x="1" s="1"/>
        <n x="80"/>
        <n x="63"/>
        <n x="23"/>
      </t>
    </mdx>
    <mdx n="0" f="v">
      <t c="4" fi="0">
        <n x="1" s="1"/>
        <n x="80"/>
        <n x="63"/>
        <n x="22"/>
      </t>
    </mdx>
    <mdx n="0" f="v">
      <t c="4" fi="0">
        <n x="1" s="1"/>
        <n x="80"/>
        <n x="63"/>
        <n x="16"/>
      </t>
    </mdx>
    <mdx n="0" f="v">
      <t c="4" fi="0">
        <n x="1" s="1"/>
        <n x="80"/>
        <n x="63"/>
        <n x="15"/>
      </t>
    </mdx>
    <mdx n="0" f="v">
      <t c="4" fi="0">
        <n x="1" s="1"/>
        <n x="80"/>
        <n x="63"/>
        <n x="7"/>
      </t>
    </mdx>
    <mdx n="0" f="v">
      <t c="4" fi="0">
        <n x="1" s="1"/>
        <n x="80"/>
        <n x="63"/>
        <n x="5"/>
      </t>
    </mdx>
    <mdx n="0" f="v">
      <t c="4" fi="0">
        <n x="1" s="1"/>
        <n x="80"/>
        <n x="62"/>
        <n x="26"/>
      </t>
    </mdx>
    <mdx n="0" f="v">
      <t c="4" fi="0">
        <n x="1" s="1"/>
        <n x="80"/>
        <n x="62"/>
        <n x="25"/>
      </t>
    </mdx>
    <mdx n="0" f="v">
      <t c="4" fi="0">
        <n x="1" s="1"/>
        <n x="80"/>
        <n x="62"/>
        <n x="24"/>
      </t>
    </mdx>
    <mdx n="0" f="v">
      <t c="4" fi="0">
        <n x="1" s="1"/>
        <n x="80"/>
        <n x="62"/>
        <n x="23"/>
      </t>
    </mdx>
    <mdx n="0" f="v">
      <t c="4" fi="0">
        <n x="1" s="1"/>
        <n x="80"/>
        <n x="62"/>
        <n x="22"/>
      </t>
    </mdx>
    <mdx n="0" f="v">
      <t c="4" fi="0">
        <n x="1" s="1"/>
        <n x="80"/>
        <n x="62"/>
        <n x="16"/>
      </t>
    </mdx>
    <mdx n="0" f="v">
      <t c="4" fi="0">
        <n x="1" s="1"/>
        <n x="80"/>
        <n x="62"/>
        <n x="15"/>
      </t>
    </mdx>
    <mdx n="0" f="v">
      <t c="4" fi="0">
        <n x="1" s="1"/>
        <n x="80"/>
        <n x="62"/>
        <n x="7"/>
      </t>
    </mdx>
    <mdx n="0" f="v">
      <t c="4" fi="0">
        <n x="1" s="1"/>
        <n x="80"/>
        <n x="62"/>
        <n x="5"/>
      </t>
    </mdx>
    <mdx n="0" f="v">
      <t c="4" fi="0">
        <n x="1" s="1"/>
        <n x="80"/>
        <n x="61"/>
        <n x="26"/>
      </t>
    </mdx>
    <mdx n="0" f="v">
      <t c="4" fi="0">
        <n x="1" s="1"/>
        <n x="80"/>
        <n x="61"/>
        <n x="25"/>
      </t>
    </mdx>
    <mdx n="0" f="v">
      <t c="4" fi="0">
        <n x="1" s="1"/>
        <n x="80"/>
        <n x="61"/>
        <n x="24"/>
      </t>
    </mdx>
    <mdx n="0" f="v">
      <t c="4" fi="0">
        <n x="1" s="1"/>
        <n x="80"/>
        <n x="61"/>
        <n x="23"/>
      </t>
    </mdx>
    <mdx n="0" f="v">
      <t c="4" fi="0">
        <n x="1" s="1"/>
        <n x="80"/>
        <n x="61"/>
        <n x="22"/>
      </t>
    </mdx>
    <mdx n="0" f="v">
      <t c="4" fi="0">
        <n x="1" s="1"/>
        <n x="80"/>
        <n x="61"/>
        <n x="16"/>
      </t>
    </mdx>
    <mdx n="0" f="v">
      <t c="4" fi="0">
        <n x="1" s="1"/>
        <n x="80"/>
        <n x="61"/>
        <n x="15"/>
      </t>
    </mdx>
    <mdx n="0" f="v">
      <t c="4" fi="0">
        <n x="1" s="1"/>
        <n x="80"/>
        <n x="61"/>
        <n x="7"/>
      </t>
    </mdx>
    <mdx n="0" f="v">
      <t c="4" fi="0">
        <n x="1" s="1"/>
        <n x="80"/>
        <n x="61"/>
        <n x="5"/>
      </t>
    </mdx>
    <mdx n="0" f="v">
      <t c="4" fi="0">
        <n x="1" s="1"/>
        <n x="80"/>
        <n x="60"/>
        <n x="26"/>
      </t>
    </mdx>
    <mdx n="0" f="v">
      <t c="4" fi="0">
        <n x="1" s="1"/>
        <n x="80"/>
        <n x="60"/>
        <n x="25"/>
      </t>
    </mdx>
    <mdx n="0" f="v">
      <t c="4" fi="0">
        <n x="1" s="1"/>
        <n x="80"/>
        <n x="60"/>
        <n x="24"/>
      </t>
    </mdx>
    <mdx n="0" f="v">
      <t c="4" fi="0">
        <n x="1" s="1"/>
        <n x="80"/>
        <n x="60"/>
        <n x="23"/>
      </t>
    </mdx>
    <mdx n="0" f="v">
      <t c="4" fi="0">
        <n x="1" s="1"/>
        <n x="80"/>
        <n x="60"/>
        <n x="22"/>
      </t>
    </mdx>
    <mdx n="0" f="v">
      <t c="4" fi="0">
        <n x="1" s="1"/>
        <n x="80"/>
        <n x="60"/>
        <n x="16"/>
      </t>
    </mdx>
    <mdx n="0" f="v">
      <t c="4" fi="0">
        <n x="1" s="1"/>
        <n x="80"/>
        <n x="60"/>
        <n x="15"/>
      </t>
    </mdx>
    <mdx n="0" f="v">
      <t c="4" fi="0">
        <n x="1" s="1"/>
        <n x="80"/>
        <n x="60"/>
        <n x="7"/>
      </t>
    </mdx>
    <mdx n="0" f="v">
      <t c="4" fi="0">
        <n x="1" s="1"/>
        <n x="80"/>
        <n x="60"/>
        <n x="5"/>
      </t>
    </mdx>
    <mdx n="0" f="v">
      <t c="4" fi="0">
        <n x="1" s="1"/>
        <n x="80"/>
        <n x="59"/>
        <n x="26"/>
      </t>
    </mdx>
    <mdx n="0" f="v">
      <t c="4" fi="0">
        <n x="1" s="1"/>
        <n x="80"/>
        <n x="59"/>
        <n x="25"/>
      </t>
    </mdx>
    <mdx n="0" f="v">
      <t c="4" fi="0">
        <n x="1" s="1"/>
        <n x="80"/>
        <n x="59"/>
        <n x="24"/>
      </t>
    </mdx>
    <mdx n="0" f="v">
      <t c="4" fi="0">
        <n x="1" s="1"/>
        <n x="80"/>
        <n x="59"/>
        <n x="23"/>
      </t>
    </mdx>
    <mdx n="0" f="v">
      <t c="4" fi="0">
        <n x="1" s="1"/>
        <n x="80"/>
        <n x="59"/>
        <n x="22"/>
      </t>
    </mdx>
    <mdx n="0" f="v">
      <t c="4" fi="0">
        <n x="1" s="1"/>
        <n x="80"/>
        <n x="59"/>
        <n x="16"/>
      </t>
    </mdx>
    <mdx n="0" f="v">
      <t c="4" fi="0">
        <n x="1" s="1"/>
        <n x="80"/>
        <n x="59"/>
        <n x="15"/>
      </t>
    </mdx>
    <mdx n="0" f="v">
      <t c="4" fi="0">
        <n x="1" s="1"/>
        <n x="80"/>
        <n x="59"/>
        <n x="7"/>
      </t>
    </mdx>
    <mdx n="0" f="v">
      <t c="4" fi="0">
        <n x="1" s="1"/>
        <n x="80"/>
        <n x="59"/>
        <n x="5"/>
      </t>
    </mdx>
    <mdx n="0" f="v">
      <t c="4" fi="0">
        <n x="1" s="1"/>
        <n x="80"/>
        <n x="58"/>
        <n x="26"/>
      </t>
    </mdx>
    <mdx n="0" f="v">
      <t c="4" fi="0">
        <n x="1" s="1"/>
        <n x="80"/>
        <n x="58"/>
        <n x="25"/>
      </t>
    </mdx>
    <mdx n="0" f="v">
      <t c="4" fi="0">
        <n x="1" s="1"/>
        <n x="80"/>
        <n x="58"/>
        <n x="24"/>
      </t>
    </mdx>
    <mdx n="0" f="v">
      <t c="4" fi="0">
        <n x="1" s="1"/>
        <n x="80"/>
        <n x="58"/>
        <n x="23"/>
      </t>
    </mdx>
    <mdx n="0" f="v">
      <t c="4" fi="0">
        <n x="1" s="1"/>
        <n x="80"/>
        <n x="58"/>
        <n x="22"/>
      </t>
    </mdx>
    <mdx n="0" f="v">
      <t c="4" fi="0">
        <n x="1" s="1"/>
        <n x="80"/>
        <n x="58"/>
        <n x="16"/>
      </t>
    </mdx>
    <mdx n="0" f="v">
      <t c="4" fi="0">
        <n x="1" s="1"/>
        <n x="80"/>
        <n x="58"/>
        <n x="15"/>
      </t>
    </mdx>
    <mdx n="0" f="v">
      <t c="4" fi="0">
        <n x="1" s="1"/>
        <n x="80"/>
        <n x="58"/>
        <n x="7"/>
      </t>
    </mdx>
    <mdx n="0" f="v">
      <t c="4" fi="0">
        <n x="1" s="1"/>
        <n x="80"/>
        <n x="58"/>
        <n x="5"/>
      </t>
    </mdx>
    <mdx n="0" f="v">
      <t c="4" fi="0">
        <n x="1" s="1"/>
        <n x="80"/>
        <n x="57"/>
        <n x="26"/>
      </t>
    </mdx>
    <mdx n="0" f="v">
      <t c="4" fi="0">
        <n x="1" s="1"/>
        <n x="80"/>
        <n x="57"/>
        <n x="25"/>
      </t>
    </mdx>
    <mdx n="0" f="v">
      <t c="4" fi="0">
        <n x="1" s="1"/>
        <n x="80"/>
        <n x="57"/>
        <n x="24"/>
      </t>
    </mdx>
    <mdx n="0" f="v">
      <t c="4" fi="0">
        <n x="1" s="1"/>
        <n x="80"/>
        <n x="57"/>
        <n x="23"/>
      </t>
    </mdx>
    <mdx n="0" f="v">
      <t c="4" fi="0">
        <n x="1" s="1"/>
        <n x="80"/>
        <n x="57"/>
        <n x="22"/>
      </t>
    </mdx>
    <mdx n="0" f="v">
      <t c="4" fi="0">
        <n x="1" s="1"/>
        <n x="80"/>
        <n x="57"/>
        <n x="16"/>
      </t>
    </mdx>
    <mdx n="0" f="v">
      <t c="4" fi="0">
        <n x="1" s="1"/>
        <n x="80"/>
        <n x="57"/>
        <n x="15"/>
      </t>
    </mdx>
    <mdx n="0" f="v">
      <t c="4" fi="0">
        <n x="1" s="1"/>
        <n x="80"/>
        <n x="57"/>
        <n x="7"/>
      </t>
    </mdx>
    <mdx n="0" f="v">
      <t c="4" fi="0">
        <n x="1" s="1"/>
        <n x="80"/>
        <n x="57"/>
        <n x="5"/>
      </t>
    </mdx>
    <mdx n="0" f="v">
      <t c="4" fi="0">
        <n x="1" s="1"/>
        <n x="80"/>
        <n x="56"/>
        <n x="26"/>
      </t>
    </mdx>
    <mdx n="0" f="v">
      <t c="4" fi="0">
        <n x="1" s="1"/>
        <n x="80"/>
        <n x="56"/>
        <n x="25"/>
      </t>
    </mdx>
    <mdx n="0" f="v">
      <t c="4" fi="0">
        <n x="1" s="1"/>
        <n x="80"/>
        <n x="56"/>
        <n x="24"/>
      </t>
    </mdx>
    <mdx n="0" f="v">
      <t c="4" fi="0">
        <n x="1" s="1"/>
        <n x="80"/>
        <n x="56"/>
        <n x="23"/>
      </t>
    </mdx>
    <mdx n="0" f="v">
      <t c="4" fi="0">
        <n x="1" s="1"/>
        <n x="80"/>
        <n x="56"/>
        <n x="22"/>
      </t>
    </mdx>
    <mdx n="0" f="v">
      <t c="4" fi="0">
        <n x="1" s="1"/>
        <n x="80"/>
        <n x="56"/>
        <n x="16"/>
      </t>
    </mdx>
    <mdx n="0" f="v">
      <t c="4" fi="0">
        <n x="1" s="1"/>
        <n x="80"/>
        <n x="56"/>
        <n x="15"/>
      </t>
    </mdx>
    <mdx n="0" f="v">
      <t c="4" fi="0">
        <n x="1" s="1"/>
        <n x="80"/>
        <n x="56"/>
        <n x="7"/>
      </t>
    </mdx>
    <mdx n="0" f="v">
      <t c="4" fi="0">
        <n x="1" s="1"/>
        <n x="80"/>
        <n x="56"/>
        <n x="5"/>
      </t>
    </mdx>
    <mdx n="0" f="v">
      <t c="4" fi="0">
        <n x="1" s="1"/>
        <n x="80"/>
        <n x="55"/>
        <n x="26"/>
      </t>
    </mdx>
    <mdx n="0" f="v">
      <t c="4" fi="0">
        <n x="1" s="1"/>
        <n x="80"/>
        <n x="55"/>
        <n x="25"/>
      </t>
    </mdx>
    <mdx n="0" f="v">
      <t c="4" fi="0">
        <n x="1" s="1"/>
        <n x="80"/>
        <n x="55"/>
        <n x="24"/>
      </t>
    </mdx>
    <mdx n="0" f="v">
      <t c="4" fi="0">
        <n x="1" s="1"/>
        <n x="80"/>
        <n x="55"/>
        <n x="23"/>
      </t>
    </mdx>
    <mdx n="0" f="v">
      <t c="4" fi="0">
        <n x="1" s="1"/>
        <n x="80"/>
        <n x="55"/>
        <n x="22"/>
      </t>
    </mdx>
    <mdx n="0" f="v">
      <t c="4" fi="0">
        <n x="1" s="1"/>
        <n x="80"/>
        <n x="55"/>
        <n x="16"/>
      </t>
    </mdx>
    <mdx n="0" f="v">
      <t c="4" fi="0">
        <n x="1" s="1"/>
        <n x="80"/>
        <n x="55"/>
        <n x="15"/>
      </t>
    </mdx>
    <mdx n="0" f="v">
      <t c="4" fi="0">
        <n x="1" s="1"/>
        <n x="80"/>
        <n x="55"/>
        <n x="7"/>
      </t>
    </mdx>
    <mdx n="0" f="v">
      <t c="4" fi="0">
        <n x="1" s="1"/>
        <n x="80"/>
        <n x="55"/>
        <n x="5"/>
      </t>
    </mdx>
    <mdx n="0" f="v">
      <t c="4" fi="0">
        <n x="1" s="1"/>
        <n x="80"/>
        <n x="54"/>
        <n x="26"/>
      </t>
    </mdx>
    <mdx n="0" f="v">
      <t c="4" fi="0">
        <n x="1" s="1"/>
        <n x="80"/>
        <n x="54"/>
        <n x="25"/>
      </t>
    </mdx>
    <mdx n="0" f="v">
      <t c="4" fi="0">
        <n x="1" s="1"/>
        <n x="80"/>
        <n x="54"/>
        <n x="24"/>
      </t>
    </mdx>
    <mdx n="0" f="v">
      <t c="4" fi="0">
        <n x="1" s="1"/>
        <n x="80"/>
        <n x="54"/>
        <n x="23"/>
      </t>
    </mdx>
    <mdx n="0" f="v">
      <t c="4" fi="0">
        <n x="1" s="1"/>
        <n x="80"/>
        <n x="54"/>
        <n x="22"/>
      </t>
    </mdx>
    <mdx n="0" f="v">
      <t c="4" fi="0">
        <n x="1" s="1"/>
        <n x="80"/>
        <n x="54"/>
        <n x="16"/>
      </t>
    </mdx>
    <mdx n="0" f="v">
      <t c="4" fi="0">
        <n x="1" s="1"/>
        <n x="80"/>
        <n x="54"/>
        <n x="15"/>
      </t>
    </mdx>
    <mdx n="0" f="v">
      <t c="4" fi="0">
        <n x="1" s="1"/>
        <n x="80"/>
        <n x="54"/>
        <n x="7"/>
      </t>
    </mdx>
    <mdx n="0" f="v">
      <t c="4" fi="0">
        <n x="1" s="1"/>
        <n x="80"/>
        <n x="54"/>
        <n x="5"/>
      </t>
    </mdx>
    <mdx n="0" f="v">
      <t c="4" fi="0">
        <n x="1" s="1"/>
        <n x="80"/>
        <n x="53"/>
        <n x="26"/>
      </t>
    </mdx>
    <mdx n="0" f="v">
      <t c="4" fi="0">
        <n x="1" s="1"/>
        <n x="80"/>
        <n x="53"/>
        <n x="25"/>
      </t>
    </mdx>
    <mdx n="0" f="v">
      <t c="4" fi="0">
        <n x="1" s="1"/>
        <n x="80"/>
        <n x="53"/>
        <n x="24"/>
      </t>
    </mdx>
    <mdx n="0" f="v">
      <t c="4" fi="0">
        <n x="1" s="1"/>
        <n x="80"/>
        <n x="53"/>
        <n x="23"/>
      </t>
    </mdx>
    <mdx n="0" f="v">
      <t c="4" fi="0">
        <n x="1" s="1"/>
        <n x="80"/>
        <n x="53"/>
        <n x="22"/>
      </t>
    </mdx>
    <mdx n="0" f="v">
      <t c="4" fi="0">
        <n x="1" s="1"/>
        <n x="80"/>
        <n x="53"/>
        <n x="16"/>
      </t>
    </mdx>
    <mdx n="0" f="v">
      <t c="4" fi="0">
        <n x="1" s="1"/>
        <n x="80"/>
        <n x="53"/>
        <n x="15"/>
      </t>
    </mdx>
    <mdx n="0" f="v">
      <t c="4" fi="0">
        <n x="1" s="1"/>
        <n x="80"/>
        <n x="53"/>
        <n x="7"/>
      </t>
    </mdx>
    <mdx n="0" f="v">
      <t c="4" fi="0">
        <n x="1" s="1"/>
        <n x="80"/>
        <n x="53"/>
        <n x="5"/>
      </t>
    </mdx>
    <mdx n="0" f="v">
      <t c="4" fi="0">
        <n x="1" s="1"/>
        <n x="80"/>
        <n x="52"/>
        <n x="26"/>
      </t>
    </mdx>
    <mdx n="0" f="v">
      <t c="4" fi="0">
        <n x="1" s="1"/>
        <n x="80"/>
        <n x="52"/>
        <n x="25"/>
      </t>
    </mdx>
    <mdx n="0" f="v">
      <t c="4" fi="0">
        <n x="1" s="1"/>
        <n x="80"/>
        <n x="52"/>
        <n x="24"/>
      </t>
    </mdx>
    <mdx n="0" f="v">
      <t c="4" fi="0">
        <n x="1" s="1"/>
        <n x="80"/>
        <n x="52"/>
        <n x="23"/>
      </t>
    </mdx>
    <mdx n="0" f="v">
      <t c="4" fi="0">
        <n x="1" s="1"/>
        <n x="80"/>
        <n x="52"/>
        <n x="22"/>
      </t>
    </mdx>
    <mdx n="0" f="v">
      <t c="4" fi="0">
        <n x="1" s="1"/>
        <n x="80"/>
        <n x="52"/>
        <n x="16"/>
      </t>
    </mdx>
    <mdx n="0" f="v">
      <t c="4" fi="0">
        <n x="1" s="1"/>
        <n x="80"/>
        <n x="52"/>
        <n x="15"/>
      </t>
    </mdx>
    <mdx n="0" f="v">
      <t c="4" fi="0">
        <n x="1" s="1"/>
        <n x="80"/>
        <n x="52"/>
        <n x="7"/>
      </t>
    </mdx>
    <mdx n="0" f="v">
      <t c="4" fi="0">
        <n x="1" s="1"/>
        <n x="80"/>
        <n x="52"/>
        <n x="5"/>
      </t>
    </mdx>
    <mdx n="0" f="v">
      <t c="4" fi="0">
        <n x="1" s="1"/>
        <n x="80"/>
        <n x="51"/>
        <n x="26"/>
      </t>
    </mdx>
    <mdx n="0" f="v">
      <t c="4" fi="0">
        <n x="1" s="1"/>
        <n x="80"/>
        <n x="51"/>
        <n x="25"/>
      </t>
    </mdx>
    <mdx n="0" f="v">
      <t c="4" fi="0">
        <n x="1" s="1"/>
        <n x="80"/>
        <n x="51"/>
        <n x="24"/>
      </t>
    </mdx>
    <mdx n="0" f="v">
      <t c="4" fi="0">
        <n x="1" s="1"/>
        <n x="80"/>
        <n x="51"/>
        <n x="23"/>
      </t>
    </mdx>
    <mdx n="0" f="v">
      <t c="4" fi="0">
        <n x="1" s="1"/>
        <n x="80"/>
        <n x="51"/>
        <n x="22"/>
      </t>
    </mdx>
    <mdx n="0" f="v">
      <t c="4" fi="0">
        <n x="1" s="1"/>
        <n x="80"/>
        <n x="51"/>
        <n x="16"/>
      </t>
    </mdx>
    <mdx n="0" f="v">
      <t c="4" fi="0">
        <n x="1" s="1"/>
        <n x="80"/>
        <n x="51"/>
        <n x="15"/>
      </t>
    </mdx>
    <mdx n="0" f="v">
      <t c="4" fi="0">
        <n x="1" s="1"/>
        <n x="80"/>
        <n x="51"/>
        <n x="7"/>
      </t>
    </mdx>
    <mdx n="0" f="v">
      <t c="4" fi="0">
        <n x="1" s="1"/>
        <n x="80"/>
        <n x="51"/>
        <n x="5"/>
      </t>
    </mdx>
    <mdx n="0" f="v">
      <t c="4" fi="0">
        <n x="1" s="1"/>
        <n x="80"/>
        <n x="50"/>
        <n x="26"/>
      </t>
    </mdx>
    <mdx n="0" f="v">
      <t c="4" fi="0">
        <n x="1" s="1"/>
        <n x="80"/>
        <n x="50"/>
        <n x="25"/>
      </t>
    </mdx>
    <mdx n="0" f="v">
      <t c="4" fi="0">
        <n x="1" s="1"/>
        <n x="80"/>
        <n x="50"/>
        <n x="24"/>
      </t>
    </mdx>
    <mdx n="0" f="v">
      <t c="4" fi="0">
        <n x="1" s="1"/>
        <n x="80"/>
        <n x="50"/>
        <n x="23"/>
      </t>
    </mdx>
    <mdx n="0" f="v">
      <t c="4" fi="0">
        <n x="1" s="1"/>
        <n x="80"/>
        <n x="50"/>
        <n x="22"/>
      </t>
    </mdx>
    <mdx n="0" f="v">
      <t c="4" fi="0">
        <n x="1" s="1"/>
        <n x="80"/>
        <n x="50"/>
        <n x="16"/>
      </t>
    </mdx>
    <mdx n="0" f="v">
      <t c="4" fi="0">
        <n x="1" s="1"/>
        <n x="80"/>
        <n x="50"/>
        <n x="15"/>
      </t>
    </mdx>
    <mdx n="0" f="v">
      <t c="4" fi="0">
        <n x="1" s="1"/>
        <n x="80"/>
        <n x="50"/>
        <n x="7"/>
      </t>
    </mdx>
    <mdx n="0" f="v">
      <t c="4" fi="0">
        <n x="1" s="1"/>
        <n x="80"/>
        <n x="50"/>
        <n x="5"/>
      </t>
    </mdx>
    <mdx n="0" f="v">
      <t c="4" fi="0">
        <n x="1" s="1"/>
        <n x="80"/>
        <n x="49"/>
        <n x="26"/>
      </t>
    </mdx>
    <mdx n="0" f="v">
      <t c="4" fi="0">
        <n x="1" s="1"/>
        <n x="80"/>
        <n x="49"/>
        <n x="25"/>
      </t>
    </mdx>
    <mdx n="0" f="v">
      <t c="4" fi="0">
        <n x="1" s="1"/>
        <n x="80"/>
        <n x="49"/>
        <n x="24"/>
      </t>
    </mdx>
    <mdx n="0" f="v">
      <t c="4" fi="0">
        <n x="1" s="1"/>
        <n x="80"/>
        <n x="49"/>
        <n x="23"/>
      </t>
    </mdx>
    <mdx n="0" f="v">
      <t c="4" fi="0">
        <n x="1" s="1"/>
        <n x="80"/>
        <n x="49"/>
        <n x="22"/>
      </t>
    </mdx>
    <mdx n="0" f="v">
      <t c="4" fi="0">
        <n x="1" s="1"/>
        <n x="80"/>
        <n x="49"/>
        <n x="16"/>
      </t>
    </mdx>
    <mdx n="0" f="v">
      <t c="4" fi="0">
        <n x="1" s="1"/>
        <n x="80"/>
        <n x="49"/>
        <n x="15"/>
      </t>
    </mdx>
    <mdx n="0" f="v">
      <t c="4" fi="0">
        <n x="1" s="1"/>
        <n x="80"/>
        <n x="49"/>
        <n x="7"/>
      </t>
    </mdx>
    <mdx n="0" f="v">
      <t c="4" fi="0">
        <n x="1" s="1"/>
        <n x="80"/>
        <n x="49"/>
        <n x="5"/>
      </t>
    </mdx>
    <mdx n="0" f="v">
      <t c="4" fi="0">
        <n x="1" s="1"/>
        <n x="80"/>
        <n x="48"/>
        <n x="26"/>
      </t>
    </mdx>
    <mdx n="0" f="v">
      <t c="4" fi="0">
        <n x="1" s="1"/>
        <n x="80"/>
        <n x="48"/>
        <n x="25"/>
      </t>
    </mdx>
    <mdx n="0" f="v">
      <t c="4" fi="0">
        <n x="1" s="1"/>
        <n x="80"/>
        <n x="48"/>
        <n x="24"/>
      </t>
    </mdx>
    <mdx n="0" f="v">
      <t c="4" fi="0">
        <n x="1" s="1"/>
        <n x="80"/>
        <n x="48"/>
        <n x="23"/>
      </t>
    </mdx>
    <mdx n="0" f="v">
      <t c="4" fi="0">
        <n x="1" s="1"/>
        <n x="80"/>
        <n x="48"/>
        <n x="22"/>
      </t>
    </mdx>
    <mdx n="0" f="v">
      <t c="4" fi="0">
        <n x="1" s="1"/>
        <n x="80"/>
        <n x="48"/>
        <n x="16"/>
      </t>
    </mdx>
    <mdx n="0" f="v">
      <t c="4" fi="0">
        <n x="1" s="1"/>
        <n x="80"/>
        <n x="48"/>
        <n x="15"/>
      </t>
    </mdx>
    <mdx n="0" f="v">
      <t c="4" fi="0">
        <n x="1" s="1"/>
        <n x="80"/>
        <n x="48"/>
        <n x="7"/>
      </t>
    </mdx>
    <mdx n="0" f="v">
      <t c="4" fi="0">
        <n x="1" s="1"/>
        <n x="80"/>
        <n x="48"/>
        <n x="5"/>
      </t>
    </mdx>
    <mdx n="0" f="v">
      <t c="4" fi="0">
        <n x="1" s="1"/>
        <n x="80"/>
        <n x="47"/>
        <n x="26"/>
      </t>
    </mdx>
    <mdx n="0" f="v">
      <t c="4" fi="0">
        <n x="1" s="1"/>
        <n x="80"/>
        <n x="47"/>
        <n x="25"/>
      </t>
    </mdx>
    <mdx n="0" f="v">
      <t c="4" fi="0">
        <n x="1" s="1"/>
        <n x="80"/>
        <n x="47"/>
        <n x="24"/>
      </t>
    </mdx>
    <mdx n="0" f="v">
      <t c="4" fi="0">
        <n x="1" s="1"/>
        <n x="80"/>
        <n x="47"/>
        <n x="23"/>
      </t>
    </mdx>
    <mdx n="0" f="v">
      <t c="4" fi="0">
        <n x="1" s="1"/>
        <n x="80"/>
        <n x="47"/>
        <n x="22"/>
      </t>
    </mdx>
    <mdx n="0" f="v">
      <t c="4" fi="0">
        <n x="1" s="1"/>
        <n x="80"/>
        <n x="47"/>
        <n x="16"/>
      </t>
    </mdx>
    <mdx n="0" f="v">
      <t c="4" fi="0">
        <n x="1" s="1"/>
        <n x="80"/>
        <n x="47"/>
        <n x="15"/>
      </t>
    </mdx>
    <mdx n="0" f="v">
      <t c="4" fi="0">
        <n x="1" s="1"/>
        <n x="80"/>
        <n x="47"/>
        <n x="7"/>
      </t>
    </mdx>
    <mdx n="0" f="v">
      <t c="4" fi="0">
        <n x="1" s="1"/>
        <n x="80"/>
        <n x="47"/>
        <n x="5"/>
      </t>
    </mdx>
    <mdx n="0" f="v">
      <t c="4" fi="0">
        <n x="1" s="1"/>
        <n x="80"/>
        <n x="46"/>
        <n x="26"/>
      </t>
    </mdx>
    <mdx n="0" f="v">
      <t c="4" fi="0">
        <n x="1" s="1"/>
        <n x="80"/>
        <n x="46"/>
        <n x="25"/>
      </t>
    </mdx>
    <mdx n="0" f="v">
      <t c="4" fi="0">
        <n x="1" s="1"/>
        <n x="80"/>
        <n x="46"/>
        <n x="24"/>
      </t>
    </mdx>
    <mdx n="0" f="v">
      <t c="4" fi="0">
        <n x="1" s="1"/>
        <n x="80"/>
        <n x="46"/>
        <n x="23"/>
      </t>
    </mdx>
    <mdx n="0" f="v">
      <t c="4" fi="0">
        <n x="1" s="1"/>
        <n x="80"/>
        <n x="46"/>
        <n x="22"/>
      </t>
    </mdx>
    <mdx n="0" f="v">
      <t c="4" fi="0">
        <n x="1" s="1"/>
        <n x="80"/>
        <n x="46"/>
        <n x="16"/>
      </t>
    </mdx>
    <mdx n="0" f="v">
      <t c="4" fi="0">
        <n x="1" s="1"/>
        <n x="80"/>
        <n x="46"/>
        <n x="15"/>
      </t>
    </mdx>
    <mdx n="0" f="v">
      <t c="4" fi="0">
        <n x="1" s="1"/>
        <n x="80"/>
        <n x="46"/>
        <n x="7"/>
      </t>
    </mdx>
    <mdx n="0" f="v">
      <t c="4" fi="0">
        <n x="1" s="1"/>
        <n x="80"/>
        <n x="46"/>
        <n x="5"/>
      </t>
    </mdx>
    <mdx n="0" f="v">
      <t c="4" fi="0">
        <n x="1" s="1"/>
        <n x="80"/>
        <n x="45"/>
        <n x="26"/>
      </t>
    </mdx>
    <mdx n="0" f="v">
      <t c="4" fi="0">
        <n x="1" s="1"/>
        <n x="80"/>
        <n x="45"/>
        <n x="25"/>
      </t>
    </mdx>
    <mdx n="0" f="v">
      <t c="4" fi="0">
        <n x="1" s="1"/>
        <n x="80"/>
        <n x="45"/>
        <n x="24"/>
      </t>
    </mdx>
    <mdx n="0" f="v">
      <t c="4" fi="0">
        <n x="1" s="1"/>
        <n x="80"/>
        <n x="45"/>
        <n x="23"/>
      </t>
    </mdx>
    <mdx n="0" f="v">
      <t c="4" fi="0">
        <n x="1" s="1"/>
        <n x="80"/>
        <n x="45"/>
        <n x="22"/>
      </t>
    </mdx>
    <mdx n="0" f="v">
      <t c="4" fi="0">
        <n x="1" s="1"/>
        <n x="80"/>
        <n x="45"/>
        <n x="16"/>
      </t>
    </mdx>
    <mdx n="0" f="v">
      <t c="4" fi="0">
        <n x="1" s="1"/>
        <n x="80"/>
        <n x="45"/>
        <n x="15"/>
      </t>
    </mdx>
    <mdx n="0" f="v">
      <t c="4" fi="0">
        <n x="1" s="1"/>
        <n x="80"/>
        <n x="45"/>
        <n x="7"/>
      </t>
    </mdx>
    <mdx n="0" f="v">
      <t c="4" fi="0">
        <n x="1" s="1"/>
        <n x="80"/>
        <n x="45"/>
        <n x="5"/>
      </t>
    </mdx>
    <mdx n="0" f="v">
      <t c="4" fi="0">
        <n x="1" s="1"/>
        <n x="80"/>
        <n x="44"/>
        <n x="26"/>
      </t>
    </mdx>
    <mdx n="0" f="v">
      <t c="4" fi="0">
        <n x="1" s="1"/>
        <n x="80"/>
        <n x="44"/>
        <n x="25"/>
      </t>
    </mdx>
    <mdx n="0" f="v">
      <t c="4" fi="0">
        <n x="1" s="1"/>
        <n x="80"/>
        <n x="44"/>
        <n x="24"/>
      </t>
    </mdx>
    <mdx n="0" f="v">
      <t c="4" fi="0">
        <n x="1" s="1"/>
        <n x="80"/>
        <n x="44"/>
        <n x="23"/>
      </t>
    </mdx>
    <mdx n="0" f="v">
      <t c="4" fi="0">
        <n x="1" s="1"/>
        <n x="80"/>
        <n x="44"/>
        <n x="22"/>
      </t>
    </mdx>
    <mdx n="0" f="v">
      <t c="4" fi="0">
        <n x="1" s="1"/>
        <n x="80"/>
        <n x="44"/>
        <n x="16"/>
      </t>
    </mdx>
    <mdx n="0" f="v">
      <t c="4" fi="0">
        <n x="1" s="1"/>
        <n x="80"/>
        <n x="44"/>
        <n x="15"/>
      </t>
    </mdx>
    <mdx n="0" f="v">
      <t c="4" fi="0">
        <n x="1" s="1"/>
        <n x="80"/>
        <n x="44"/>
        <n x="7"/>
      </t>
    </mdx>
    <mdx n="0" f="v">
      <t c="4" fi="0">
        <n x="1" s="1"/>
        <n x="80"/>
        <n x="44"/>
        <n x="5"/>
      </t>
    </mdx>
    <mdx n="0" f="v">
      <t c="4" fi="0">
        <n x="1" s="1"/>
        <n x="80"/>
        <n x="43"/>
        <n x="26"/>
      </t>
    </mdx>
    <mdx n="0" f="v">
      <t c="4" fi="0">
        <n x="1" s="1"/>
        <n x="80"/>
        <n x="43"/>
        <n x="25"/>
      </t>
    </mdx>
    <mdx n="0" f="v">
      <t c="4" fi="0">
        <n x="1" s="1"/>
        <n x="80"/>
        <n x="43"/>
        <n x="24"/>
      </t>
    </mdx>
    <mdx n="0" f="v">
      <t c="4" fi="0">
        <n x="1" s="1"/>
        <n x="80"/>
        <n x="43"/>
        <n x="23"/>
      </t>
    </mdx>
    <mdx n="0" f="v">
      <t c="4" fi="0">
        <n x="1" s="1"/>
        <n x="80"/>
        <n x="43"/>
        <n x="22"/>
      </t>
    </mdx>
    <mdx n="0" f="v">
      <t c="4" fi="0">
        <n x="1" s="1"/>
        <n x="80"/>
        <n x="43"/>
        <n x="16"/>
      </t>
    </mdx>
    <mdx n="0" f="v">
      <t c="4" fi="0">
        <n x="1" s="1"/>
        <n x="80"/>
        <n x="43"/>
        <n x="15"/>
      </t>
    </mdx>
    <mdx n="0" f="v">
      <t c="4" fi="0">
        <n x="1" s="1"/>
        <n x="80"/>
        <n x="43"/>
        <n x="7"/>
      </t>
    </mdx>
    <mdx n="0" f="v">
      <t c="4" fi="0">
        <n x="1" s="1"/>
        <n x="80"/>
        <n x="43"/>
        <n x="5"/>
      </t>
    </mdx>
    <mdx n="0" f="v">
      <t c="4" fi="0">
        <n x="1" s="1"/>
        <n x="80"/>
        <n x="42"/>
        <n x="26"/>
      </t>
    </mdx>
    <mdx n="0" f="v">
      <t c="4" fi="0">
        <n x="1" s="1"/>
        <n x="80"/>
        <n x="42"/>
        <n x="25"/>
      </t>
    </mdx>
    <mdx n="0" f="v">
      <t c="4" fi="0">
        <n x="1" s="1"/>
        <n x="80"/>
        <n x="42"/>
        <n x="24"/>
      </t>
    </mdx>
    <mdx n="0" f="v">
      <t c="4" fi="0">
        <n x="1" s="1"/>
        <n x="80"/>
        <n x="42"/>
        <n x="23"/>
      </t>
    </mdx>
    <mdx n="0" f="v">
      <t c="4" fi="0">
        <n x="1" s="1"/>
        <n x="80"/>
        <n x="42"/>
        <n x="22"/>
      </t>
    </mdx>
    <mdx n="0" f="v">
      <t c="4" fi="0">
        <n x="1" s="1"/>
        <n x="80"/>
        <n x="42"/>
        <n x="16"/>
      </t>
    </mdx>
    <mdx n="0" f="v">
      <t c="4" fi="0">
        <n x="1" s="1"/>
        <n x="80"/>
        <n x="42"/>
        <n x="15"/>
      </t>
    </mdx>
    <mdx n="0" f="v">
      <t c="4" fi="0">
        <n x="1" s="1"/>
        <n x="80"/>
        <n x="42"/>
        <n x="7"/>
      </t>
    </mdx>
    <mdx n="0" f="v">
      <t c="4" fi="0">
        <n x="1" s="1"/>
        <n x="80"/>
        <n x="42"/>
        <n x="5"/>
      </t>
    </mdx>
    <mdx n="0" f="v">
      <t c="4" fi="0">
        <n x="1" s="1"/>
        <n x="80"/>
        <n x="41"/>
        <n x="26"/>
      </t>
    </mdx>
    <mdx n="0" f="v">
      <t c="4" fi="0">
        <n x="1" s="1"/>
        <n x="80"/>
        <n x="41"/>
        <n x="25"/>
      </t>
    </mdx>
    <mdx n="0" f="v">
      <t c="4" fi="0">
        <n x="1" s="1"/>
        <n x="80"/>
        <n x="41"/>
        <n x="24"/>
      </t>
    </mdx>
    <mdx n="0" f="v">
      <t c="4" fi="0">
        <n x="1" s="1"/>
        <n x="80"/>
        <n x="41"/>
        <n x="23"/>
      </t>
    </mdx>
    <mdx n="0" f="v">
      <t c="4" fi="0">
        <n x="1" s="1"/>
        <n x="80"/>
        <n x="41"/>
        <n x="22"/>
      </t>
    </mdx>
    <mdx n="0" f="v">
      <t c="4" fi="0">
        <n x="1" s="1"/>
        <n x="80"/>
        <n x="41"/>
        <n x="16"/>
      </t>
    </mdx>
    <mdx n="0" f="v">
      <t c="4" fi="0">
        <n x="1" s="1"/>
        <n x="80"/>
        <n x="41"/>
        <n x="15"/>
      </t>
    </mdx>
    <mdx n="0" f="v">
      <t c="4" fi="0">
        <n x="1" s="1"/>
        <n x="80"/>
        <n x="41"/>
        <n x="7"/>
      </t>
    </mdx>
    <mdx n="0" f="v">
      <t c="4" fi="0">
        <n x="1" s="1"/>
        <n x="80"/>
        <n x="41"/>
        <n x="5"/>
      </t>
    </mdx>
    <mdx n="0" f="v">
      <t c="4" fi="0">
        <n x="1" s="1"/>
        <n x="80"/>
        <n x="40"/>
        <n x="26"/>
      </t>
    </mdx>
    <mdx n="0" f="v">
      <t c="4" fi="0">
        <n x="1" s="1"/>
        <n x="80"/>
        <n x="40"/>
        <n x="25"/>
      </t>
    </mdx>
    <mdx n="0" f="v">
      <t c="4" fi="0">
        <n x="1" s="1"/>
        <n x="80"/>
        <n x="40"/>
        <n x="24"/>
      </t>
    </mdx>
    <mdx n="0" f="v">
      <t c="4" fi="0">
        <n x="1" s="1"/>
        <n x="80"/>
        <n x="40"/>
        <n x="23"/>
      </t>
    </mdx>
    <mdx n="0" f="v">
      <t c="4" fi="0">
        <n x="1" s="1"/>
        <n x="80"/>
        <n x="40"/>
        <n x="22"/>
      </t>
    </mdx>
    <mdx n="0" f="v">
      <t c="4" fi="0">
        <n x="1" s="1"/>
        <n x="80"/>
        <n x="40"/>
        <n x="16"/>
      </t>
    </mdx>
    <mdx n="0" f="v">
      <t c="4" fi="0">
        <n x="1" s="1"/>
        <n x="80"/>
        <n x="40"/>
        <n x="15"/>
      </t>
    </mdx>
    <mdx n="0" f="v">
      <t c="4" fi="0">
        <n x="1" s="1"/>
        <n x="80"/>
        <n x="40"/>
        <n x="7"/>
      </t>
    </mdx>
    <mdx n="0" f="v">
      <t c="4" fi="0">
        <n x="1" s="1"/>
        <n x="80"/>
        <n x="40"/>
        <n x="5"/>
      </t>
    </mdx>
    <mdx n="0" f="v">
      <t c="4" fi="0">
        <n x="1" s="1"/>
        <n x="80"/>
        <n x="39"/>
        <n x="26"/>
      </t>
    </mdx>
    <mdx n="0" f="v">
      <t c="4" fi="0">
        <n x="1" s="1"/>
        <n x="80"/>
        <n x="39"/>
        <n x="25"/>
      </t>
    </mdx>
    <mdx n="0" f="v">
      <t c="4" fi="0">
        <n x="1" s="1"/>
        <n x="80"/>
        <n x="39"/>
        <n x="24"/>
      </t>
    </mdx>
    <mdx n="0" f="v">
      <t c="4" fi="0">
        <n x="1" s="1"/>
        <n x="80"/>
        <n x="39"/>
        <n x="23"/>
      </t>
    </mdx>
    <mdx n="0" f="v">
      <t c="4" fi="0">
        <n x="1" s="1"/>
        <n x="80"/>
        <n x="39"/>
        <n x="22"/>
      </t>
    </mdx>
    <mdx n="0" f="v">
      <t c="4" fi="0">
        <n x="1" s="1"/>
        <n x="80"/>
        <n x="39"/>
        <n x="16"/>
      </t>
    </mdx>
    <mdx n="0" f="v">
      <t c="4" fi="0">
        <n x="1" s="1"/>
        <n x="80"/>
        <n x="39"/>
        <n x="15"/>
      </t>
    </mdx>
    <mdx n="0" f="v">
      <t c="4" fi="0">
        <n x="1" s="1"/>
        <n x="80"/>
        <n x="39"/>
        <n x="7"/>
      </t>
    </mdx>
    <mdx n="0" f="v">
      <t c="4" fi="0">
        <n x="1" s="1"/>
        <n x="80"/>
        <n x="39"/>
        <n x="5"/>
      </t>
    </mdx>
    <mdx n="0" f="v">
      <t c="4" fi="0">
        <n x="1" s="1"/>
        <n x="80"/>
        <n x="38"/>
        <n x="26"/>
      </t>
    </mdx>
    <mdx n="0" f="v">
      <t c="4" fi="0">
        <n x="1" s="1"/>
        <n x="80"/>
        <n x="38"/>
        <n x="25"/>
      </t>
    </mdx>
    <mdx n="0" f="v">
      <t c="4" fi="0">
        <n x="1" s="1"/>
        <n x="80"/>
        <n x="38"/>
        <n x="24"/>
      </t>
    </mdx>
    <mdx n="0" f="v">
      <t c="4" fi="0">
        <n x="1" s="1"/>
        <n x="80"/>
        <n x="38"/>
        <n x="23"/>
      </t>
    </mdx>
    <mdx n="0" f="v">
      <t c="4" fi="0">
        <n x="1" s="1"/>
        <n x="80"/>
        <n x="38"/>
        <n x="22"/>
      </t>
    </mdx>
    <mdx n="0" f="v">
      <t c="4" fi="0">
        <n x="1" s="1"/>
        <n x="80"/>
        <n x="38"/>
        <n x="16"/>
      </t>
    </mdx>
    <mdx n="0" f="v">
      <t c="4" fi="0">
        <n x="1" s="1"/>
        <n x="80"/>
        <n x="38"/>
        <n x="15"/>
      </t>
    </mdx>
    <mdx n="0" f="v">
      <t c="4" fi="0">
        <n x="1" s="1"/>
        <n x="80"/>
        <n x="38"/>
        <n x="7"/>
      </t>
    </mdx>
    <mdx n="0" f="v">
      <t c="4" fi="0">
        <n x="1" s="1"/>
        <n x="80"/>
        <n x="38"/>
        <n x="5"/>
      </t>
    </mdx>
    <mdx n="0" f="v">
      <t c="4" fi="0">
        <n x="1" s="1"/>
        <n x="80"/>
        <n x="37"/>
        <n x="26"/>
      </t>
    </mdx>
    <mdx n="0" f="v">
      <t c="4" fi="0">
        <n x="1" s="1"/>
        <n x="80"/>
        <n x="37"/>
        <n x="25"/>
      </t>
    </mdx>
    <mdx n="0" f="v">
      <t c="4" fi="0">
        <n x="1" s="1"/>
        <n x="80"/>
        <n x="37"/>
        <n x="24"/>
      </t>
    </mdx>
    <mdx n="0" f="v">
      <t c="4" fi="0">
        <n x="1" s="1"/>
        <n x="80"/>
        <n x="37"/>
        <n x="23"/>
      </t>
    </mdx>
    <mdx n="0" f="v">
      <t c="4" fi="0">
        <n x="1" s="1"/>
        <n x="80"/>
        <n x="37"/>
        <n x="22"/>
      </t>
    </mdx>
    <mdx n="0" f="v">
      <t c="4" fi="0">
        <n x="1" s="1"/>
        <n x="80"/>
        <n x="37"/>
        <n x="16"/>
      </t>
    </mdx>
    <mdx n="0" f="v">
      <t c="4" fi="0">
        <n x="1" s="1"/>
        <n x="80"/>
        <n x="37"/>
        <n x="15"/>
      </t>
    </mdx>
    <mdx n="0" f="v">
      <t c="4" fi="0">
        <n x="1" s="1"/>
        <n x="80"/>
        <n x="37"/>
        <n x="7"/>
      </t>
    </mdx>
    <mdx n="0" f="v">
      <t c="4" fi="0">
        <n x="1" s="1"/>
        <n x="80"/>
        <n x="37"/>
        <n x="5"/>
      </t>
    </mdx>
    <mdx n="0" f="v">
      <t c="4" fi="0">
        <n x="1" s="1"/>
        <n x="80"/>
        <n x="36"/>
        <n x="26"/>
      </t>
    </mdx>
    <mdx n="0" f="v">
      <t c="4" fi="0">
        <n x="1" s="1"/>
        <n x="80"/>
        <n x="36"/>
        <n x="25"/>
      </t>
    </mdx>
    <mdx n="0" f="v">
      <t c="4" fi="0">
        <n x="1" s="1"/>
        <n x="80"/>
        <n x="36"/>
        <n x="24"/>
      </t>
    </mdx>
    <mdx n="0" f="v">
      <t c="4" fi="0">
        <n x="1" s="1"/>
        <n x="80"/>
        <n x="36"/>
        <n x="23"/>
      </t>
    </mdx>
    <mdx n="0" f="v">
      <t c="4" fi="0">
        <n x="1" s="1"/>
        <n x="80"/>
        <n x="36"/>
        <n x="22"/>
      </t>
    </mdx>
    <mdx n="0" f="v">
      <t c="4" fi="0">
        <n x="1" s="1"/>
        <n x="80"/>
        <n x="36"/>
        <n x="16"/>
      </t>
    </mdx>
    <mdx n="0" f="v">
      <t c="4" fi="0">
        <n x="1" s="1"/>
        <n x="80"/>
        <n x="36"/>
        <n x="15"/>
      </t>
    </mdx>
    <mdx n="0" f="v">
      <t c="4" fi="0">
        <n x="1" s="1"/>
        <n x="80"/>
        <n x="36"/>
        <n x="7"/>
      </t>
    </mdx>
    <mdx n="0" f="v">
      <t c="4" fi="0">
        <n x="1" s="1"/>
        <n x="80"/>
        <n x="36"/>
        <n x="5"/>
      </t>
    </mdx>
    <mdx n="0" f="v">
      <t c="4" fi="0">
        <n x="1" s="1"/>
        <n x="80"/>
        <n x="35"/>
        <n x="26"/>
      </t>
    </mdx>
    <mdx n="0" f="v">
      <t c="4" fi="0">
        <n x="1" s="1"/>
        <n x="80"/>
        <n x="35"/>
        <n x="25"/>
      </t>
    </mdx>
    <mdx n="0" f="v">
      <t c="4" fi="0">
        <n x="1" s="1"/>
        <n x="80"/>
        <n x="35"/>
        <n x="24"/>
      </t>
    </mdx>
    <mdx n="0" f="v">
      <t c="4" fi="0">
        <n x="1" s="1"/>
        <n x="80"/>
        <n x="35"/>
        <n x="23"/>
      </t>
    </mdx>
    <mdx n="0" f="v">
      <t c="4" fi="0">
        <n x="1" s="1"/>
        <n x="80"/>
        <n x="35"/>
        <n x="22"/>
      </t>
    </mdx>
    <mdx n="0" f="v">
      <t c="4" fi="0">
        <n x="1" s="1"/>
        <n x="80"/>
        <n x="35"/>
        <n x="16"/>
      </t>
    </mdx>
    <mdx n="0" f="v">
      <t c="4" fi="0">
        <n x="1" s="1"/>
        <n x="80"/>
        <n x="35"/>
        <n x="15"/>
      </t>
    </mdx>
    <mdx n="0" f="v">
      <t c="4" fi="0">
        <n x="1" s="1"/>
        <n x="80"/>
        <n x="35"/>
        <n x="7"/>
      </t>
    </mdx>
    <mdx n="0" f="v">
      <t c="4" fi="0">
        <n x="1" s="1"/>
        <n x="80"/>
        <n x="35"/>
        <n x="5"/>
      </t>
    </mdx>
    <mdx n="0" f="v">
      <t c="4" fi="0">
        <n x="1" s="1"/>
        <n x="80"/>
        <n x="34"/>
        <n x="26"/>
      </t>
    </mdx>
    <mdx n="0" f="v">
      <t c="4" fi="0">
        <n x="1" s="1"/>
        <n x="80"/>
        <n x="34"/>
        <n x="25"/>
      </t>
    </mdx>
    <mdx n="0" f="v">
      <t c="4" fi="0">
        <n x="1" s="1"/>
        <n x="80"/>
        <n x="34"/>
        <n x="24"/>
      </t>
    </mdx>
    <mdx n="0" f="v">
      <t c="4" fi="0">
        <n x="1" s="1"/>
        <n x="80"/>
        <n x="34"/>
        <n x="23"/>
      </t>
    </mdx>
    <mdx n="0" f="v">
      <t c="4" fi="0">
        <n x="1" s="1"/>
        <n x="80"/>
        <n x="34"/>
        <n x="22"/>
      </t>
    </mdx>
    <mdx n="0" f="v">
      <t c="4" fi="0">
        <n x="1" s="1"/>
        <n x="80"/>
        <n x="34"/>
        <n x="16"/>
      </t>
    </mdx>
    <mdx n="0" f="v">
      <t c="4" fi="0">
        <n x="1" s="1"/>
        <n x="80"/>
        <n x="34"/>
        <n x="15"/>
      </t>
    </mdx>
    <mdx n="0" f="v">
      <t c="4" fi="0">
        <n x="1" s="1"/>
        <n x="80"/>
        <n x="34"/>
        <n x="7"/>
      </t>
    </mdx>
    <mdx n="0" f="v">
      <t c="4" fi="0">
        <n x="1" s="1"/>
        <n x="80"/>
        <n x="34"/>
        <n x="5"/>
      </t>
    </mdx>
    <mdx n="0" f="v">
      <t c="4" fi="0">
        <n x="1" s="1"/>
        <n x="80"/>
        <n x="33"/>
        <n x="26"/>
      </t>
    </mdx>
    <mdx n="0" f="v">
      <t c="4" fi="0">
        <n x="1" s="1"/>
        <n x="80"/>
        <n x="33"/>
        <n x="25"/>
      </t>
    </mdx>
    <mdx n="0" f="v">
      <t c="4" fi="0">
        <n x="1" s="1"/>
        <n x="80"/>
        <n x="33"/>
        <n x="24"/>
      </t>
    </mdx>
    <mdx n="0" f="v">
      <t c="4" fi="0">
        <n x="1" s="1"/>
        <n x="80"/>
        <n x="33"/>
        <n x="23"/>
      </t>
    </mdx>
    <mdx n="0" f="v">
      <t c="4" fi="0">
        <n x="1" s="1"/>
        <n x="80"/>
        <n x="33"/>
        <n x="22"/>
      </t>
    </mdx>
    <mdx n="0" f="v">
      <t c="4" fi="0">
        <n x="1" s="1"/>
        <n x="80"/>
        <n x="33"/>
        <n x="16"/>
      </t>
    </mdx>
    <mdx n="0" f="v">
      <t c="4" fi="0">
        <n x="1" s="1"/>
        <n x="80"/>
        <n x="33"/>
        <n x="15"/>
      </t>
    </mdx>
    <mdx n="0" f="v">
      <t c="4" fi="0">
        <n x="1" s="1"/>
        <n x="80"/>
        <n x="33"/>
        <n x="7"/>
      </t>
    </mdx>
    <mdx n="0" f="v">
      <t c="4" fi="0">
        <n x="1" s="1"/>
        <n x="80"/>
        <n x="33"/>
        <n x="5"/>
      </t>
    </mdx>
    <mdx n="0" f="v">
      <t c="4" fi="0">
        <n x="1" s="1"/>
        <n x="80"/>
        <n x="32"/>
        <n x="26"/>
      </t>
    </mdx>
    <mdx n="0" f="v">
      <t c="4" fi="0">
        <n x="1" s="1"/>
        <n x="80"/>
        <n x="32"/>
        <n x="25"/>
      </t>
    </mdx>
    <mdx n="0" f="v">
      <t c="4" fi="0">
        <n x="1" s="1"/>
        <n x="80"/>
        <n x="32"/>
        <n x="24"/>
      </t>
    </mdx>
    <mdx n="0" f="v">
      <t c="4" fi="0">
        <n x="1" s="1"/>
        <n x="80"/>
        <n x="32"/>
        <n x="23"/>
      </t>
    </mdx>
    <mdx n="0" f="v">
      <t c="4" fi="0">
        <n x="1" s="1"/>
        <n x="80"/>
        <n x="32"/>
        <n x="22"/>
      </t>
    </mdx>
    <mdx n="0" f="v">
      <t c="4" fi="0">
        <n x="1" s="1"/>
        <n x="80"/>
        <n x="32"/>
        <n x="16"/>
      </t>
    </mdx>
    <mdx n="0" f="v">
      <t c="4" fi="0">
        <n x="1" s="1"/>
        <n x="80"/>
        <n x="32"/>
        <n x="15"/>
      </t>
    </mdx>
    <mdx n="0" f="v">
      <t c="4" fi="0">
        <n x="1" s="1"/>
        <n x="80"/>
        <n x="32"/>
        <n x="7"/>
      </t>
    </mdx>
    <mdx n="0" f="v">
      <t c="4" fi="0">
        <n x="1" s="1"/>
        <n x="80"/>
        <n x="32"/>
        <n x="5"/>
      </t>
    </mdx>
    <mdx n="0" f="v">
      <t c="4" fi="0">
        <n x="1" s="1"/>
        <n x="80"/>
        <n x="31"/>
        <n x="26"/>
      </t>
    </mdx>
    <mdx n="0" f="v">
      <t c="4" fi="0">
        <n x="1" s="1"/>
        <n x="80"/>
        <n x="31"/>
        <n x="25"/>
      </t>
    </mdx>
    <mdx n="0" f="v">
      <t c="4" fi="0">
        <n x="1" s="1"/>
        <n x="80"/>
        <n x="31"/>
        <n x="24"/>
      </t>
    </mdx>
    <mdx n="0" f="v">
      <t c="4" fi="0">
        <n x="1" s="1"/>
        <n x="80"/>
        <n x="31"/>
        <n x="23"/>
      </t>
    </mdx>
    <mdx n="0" f="v">
      <t c="4" fi="0">
        <n x="1" s="1"/>
        <n x="80"/>
        <n x="31"/>
        <n x="22"/>
      </t>
    </mdx>
    <mdx n="0" f="v">
      <t c="4" fi="0">
        <n x="1" s="1"/>
        <n x="80"/>
        <n x="31"/>
        <n x="16"/>
      </t>
    </mdx>
    <mdx n="0" f="v">
      <t c="4" fi="0">
        <n x="1" s="1"/>
        <n x="80"/>
        <n x="31"/>
        <n x="15"/>
      </t>
    </mdx>
    <mdx n="0" f="v">
      <t c="4" fi="0">
        <n x="1" s="1"/>
        <n x="80"/>
        <n x="31"/>
        <n x="7"/>
      </t>
    </mdx>
    <mdx n="0" f="v">
      <t c="4" fi="0">
        <n x="1" s="1"/>
        <n x="80"/>
        <n x="31"/>
        <n x="5"/>
      </t>
    </mdx>
    <mdx n="0" f="s">
      <ms ns="83" c="0"/>
    </mdx>
    <mdx n="0" f="m">
      <t c="1">
        <n x="84"/>
      </t>
    </mdx>
    <mdx n="0" f="m">
      <t c="1">
        <n x="85"/>
      </t>
    </mdx>
    <mdx n="0" f="v">
      <t c="4" fi="0">
        <n x="85"/>
        <n x="84"/>
        <n x="79"/>
        <n x="13"/>
      </t>
    </mdx>
    <mdx n="0" f="v">
      <t c="4" fi="0">
        <n x="85"/>
        <n x="84"/>
        <n x="78"/>
        <n x="23"/>
      </t>
    </mdx>
    <mdx n="0" f="v">
      <t c="4" fi="0">
        <n x="85"/>
        <n x="84"/>
        <n x="78"/>
        <n x="3"/>
      </t>
    </mdx>
    <mdx n="0" f="v">
      <t c="4" fi="0">
        <n x="85"/>
        <n x="84"/>
        <n x="77"/>
        <n x="17"/>
      </t>
    </mdx>
    <mdx n="0" f="v">
      <t c="4" fi="0">
        <n x="85"/>
        <n x="84"/>
        <n x="77"/>
        <n x="4"/>
      </t>
    </mdx>
    <mdx n="0" f="v">
      <t c="4" fi="0">
        <n x="85"/>
        <n x="84"/>
        <n x="76"/>
        <n x="12"/>
      </t>
    </mdx>
    <mdx n="0" f="v">
      <t c="4" fi="0">
        <n x="85"/>
        <n x="84"/>
        <n x="75"/>
        <n x="21"/>
      </t>
    </mdx>
    <mdx n="0" f="v">
      <t c="4" fi="0">
        <n x="85"/>
        <n x="84"/>
        <n x="75"/>
        <n x="8"/>
      </t>
    </mdx>
    <mdx n="0" f="v">
      <t c="4" fi="0">
        <n x="85"/>
        <n x="84"/>
        <n x="74"/>
        <n x="15"/>
      </t>
    </mdx>
    <mdx n="0" f="v">
      <t c="4" fi="0">
        <n x="85"/>
        <n x="84"/>
        <n x="73"/>
        <n x="25"/>
      </t>
    </mdx>
    <mdx n="0" f="v">
      <t c="4" fi="0">
        <n x="85"/>
        <n x="84"/>
        <n x="73"/>
        <n x="10"/>
      </t>
    </mdx>
    <mdx n="0" f="v">
      <t c="4" fi="0">
        <n x="85"/>
        <n x="84"/>
        <n x="72"/>
        <n x="19"/>
      </t>
    </mdx>
    <mdx n="0" f="v">
      <t c="4" fi="0">
        <n x="85"/>
        <n x="84"/>
        <n x="72"/>
        <n x="6"/>
      </t>
    </mdx>
    <mdx n="0" f="v">
      <t c="4" fi="0">
        <n x="85"/>
        <n x="84"/>
        <n x="71"/>
        <n x="13"/>
      </t>
    </mdx>
    <mdx n="0" f="v">
      <t c="4" fi="0">
        <n x="85"/>
        <n x="84"/>
        <n x="70"/>
        <n x="23"/>
      </t>
    </mdx>
    <mdx n="0" f="v">
      <t c="4" fi="0">
        <n x="85"/>
        <n x="84"/>
        <n x="70"/>
        <n x="3"/>
      </t>
    </mdx>
    <mdx n="0" f="v">
      <t c="4" fi="0">
        <n x="85"/>
        <n x="84"/>
        <n x="69"/>
        <n x="17"/>
      </t>
    </mdx>
    <mdx n="0" f="v">
      <t c="4" fi="0">
        <n x="85"/>
        <n x="84"/>
        <n x="69"/>
        <n x="4"/>
      </t>
    </mdx>
    <mdx n="0" f="v">
      <t c="4" fi="0">
        <n x="85"/>
        <n x="84"/>
        <n x="68"/>
        <n x="12"/>
      </t>
    </mdx>
    <mdx n="0" f="v">
      <t c="4" fi="0">
        <n x="85"/>
        <n x="84"/>
        <n x="67"/>
        <n x="21"/>
      </t>
    </mdx>
    <mdx n="0" f="v">
      <t c="4" fi="0">
        <n x="85"/>
        <n x="84"/>
        <n x="67"/>
        <n x="8"/>
      </t>
    </mdx>
    <mdx n="0" f="v">
      <t c="4" fi="0">
        <n x="85"/>
        <n x="84"/>
        <n x="66"/>
        <n x="15"/>
      </t>
    </mdx>
    <mdx n="0" f="v">
      <t c="4" fi="0">
        <n x="85"/>
        <n x="84"/>
        <n x="65"/>
        <n x="25"/>
      </t>
    </mdx>
    <mdx n="0" f="v">
      <t c="4" fi="0">
        <n x="85"/>
        <n x="84"/>
        <n x="65"/>
        <n x="10"/>
      </t>
    </mdx>
    <mdx n="0" f="v">
      <t c="4" fi="0">
        <n x="85"/>
        <n x="84"/>
        <n x="64"/>
        <n x="19"/>
      </t>
    </mdx>
    <mdx n="0" f="v">
      <t c="4" fi="0">
        <n x="85"/>
        <n x="84"/>
        <n x="64"/>
        <n x="6"/>
      </t>
    </mdx>
    <mdx n="0" f="v">
      <t c="4" fi="0">
        <n x="85"/>
        <n x="84"/>
        <n x="63"/>
        <n x="13"/>
      </t>
    </mdx>
    <mdx n="0" f="v">
      <t c="4" fi="0">
        <n x="85"/>
        <n x="84"/>
        <n x="62"/>
        <n x="23"/>
      </t>
    </mdx>
    <mdx n="0" f="v">
      <t c="4" fi="0">
        <n x="85"/>
        <n x="84"/>
        <n x="62"/>
        <n x="3"/>
      </t>
    </mdx>
    <mdx n="0" f="v">
      <t c="4" fi="0">
        <n x="85"/>
        <n x="84"/>
        <n x="61"/>
        <n x="17"/>
      </t>
    </mdx>
    <mdx n="0" f="v">
      <t c="4" fi="0">
        <n x="85"/>
        <n x="84"/>
        <n x="61"/>
        <n x="4"/>
      </t>
    </mdx>
    <mdx n="0" f="v">
      <t c="4" fi="0">
        <n x="85"/>
        <n x="84"/>
        <n x="60"/>
        <n x="12"/>
      </t>
    </mdx>
    <mdx n="0" f="v">
      <t c="4" fi="0">
        <n x="85"/>
        <n x="84"/>
        <n x="59"/>
        <n x="21"/>
      </t>
    </mdx>
    <mdx n="0" f="v">
      <t c="4" fi="0">
        <n x="85"/>
        <n x="84"/>
        <n x="59"/>
        <n x="8"/>
      </t>
    </mdx>
    <mdx n="0" f="v">
      <t c="4" fi="0">
        <n x="85"/>
        <n x="84"/>
        <n x="58"/>
        <n x="15"/>
      </t>
    </mdx>
    <mdx n="0" f="v">
      <t c="4" fi="0">
        <n x="85"/>
        <n x="84"/>
        <n x="57"/>
        <n x="25"/>
      </t>
    </mdx>
    <mdx n="0" f="v">
      <t c="4" fi="0">
        <n x="85"/>
        <n x="84"/>
        <n x="57"/>
        <n x="10"/>
      </t>
    </mdx>
    <mdx n="0" f="v">
      <t c="4" fi="0">
        <n x="85"/>
        <n x="84"/>
        <n x="56"/>
        <n x="19"/>
      </t>
    </mdx>
    <mdx n="0" f="v">
      <t c="4" fi="0">
        <n x="85"/>
        <n x="84"/>
        <n x="56"/>
        <n x="6"/>
      </t>
    </mdx>
    <mdx n="0" f="v">
      <t c="4" fi="0">
        <n x="85"/>
        <n x="84"/>
        <n x="55"/>
        <n x="13"/>
      </t>
    </mdx>
    <mdx n="0" f="v">
      <t c="4" fi="0">
        <n x="85"/>
        <n x="84"/>
        <n x="54"/>
        <n x="23"/>
      </t>
    </mdx>
    <mdx n="0" f="v">
      <t c="4" fi="0">
        <n x="85"/>
        <n x="84"/>
        <n x="54"/>
        <n x="3"/>
      </t>
    </mdx>
    <mdx n="0" f="v">
      <t c="4" fi="0">
        <n x="85"/>
        <n x="84"/>
        <n x="53"/>
        <n x="17"/>
      </t>
    </mdx>
    <mdx n="0" f="v">
      <t c="4" fi="0">
        <n x="85"/>
        <n x="84"/>
        <n x="53"/>
        <n x="4"/>
      </t>
    </mdx>
    <mdx n="0" f="v">
      <t c="4" fi="0">
        <n x="85"/>
        <n x="84"/>
        <n x="52"/>
        <n x="12"/>
      </t>
    </mdx>
    <mdx n="0" f="v">
      <t c="4" fi="0">
        <n x="85"/>
        <n x="84"/>
        <n x="51"/>
        <n x="21"/>
      </t>
    </mdx>
    <mdx n="0" f="v">
      <t c="4" fi="0">
        <n x="85"/>
        <n x="84"/>
        <n x="51"/>
        <n x="8"/>
      </t>
    </mdx>
    <mdx n="0" f="v">
      <t c="4" fi="0">
        <n x="85"/>
        <n x="84"/>
        <n x="50"/>
        <n x="15"/>
      </t>
    </mdx>
    <mdx n="0" f="v">
      <t c="4" fi="0">
        <n x="85"/>
        <n x="84"/>
        <n x="49"/>
        <n x="25"/>
      </t>
    </mdx>
    <mdx n="0" f="v">
      <t c="4" fi="0">
        <n x="85"/>
        <n x="84"/>
        <n x="49"/>
        <n x="10"/>
      </t>
    </mdx>
    <mdx n="0" f="v">
      <t c="4" fi="0">
        <n x="85"/>
        <n x="84"/>
        <n x="48"/>
        <n x="19"/>
      </t>
    </mdx>
    <mdx n="0" f="v">
      <t c="4" fi="0">
        <n x="85"/>
        <n x="84"/>
        <n x="48"/>
        <n x="6"/>
      </t>
    </mdx>
    <mdx n="0" f="v">
      <t c="4" fi="0">
        <n x="85"/>
        <n x="84"/>
        <n x="47"/>
        <n x="13"/>
      </t>
    </mdx>
    <mdx n="0" f="v">
      <t c="4" fi="0">
        <n x="85"/>
        <n x="84"/>
        <n x="46"/>
        <n x="23"/>
      </t>
    </mdx>
    <mdx n="0" f="v">
      <t c="4" fi="0">
        <n x="85"/>
        <n x="84"/>
        <n x="46"/>
        <n x="3"/>
      </t>
    </mdx>
    <mdx n="0" f="v">
      <t c="4" fi="0">
        <n x="85"/>
        <n x="84"/>
        <n x="45"/>
        <n x="17"/>
      </t>
    </mdx>
    <mdx n="0" f="v">
      <t c="4" fi="0">
        <n x="85"/>
        <n x="84"/>
        <n x="45"/>
        <n x="4"/>
      </t>
    </mdx>
    <mdx n="0" f="v">
      <t c="4" fi="0">
        <n x="85"/>
        <n x="84"/>
        <n x="44"/>
        <n x="12"/>
      </t>
    </mdx>
    <mdx n="0" f="v">
      <t c="4" fi="0">
        <n x="85"/>
        <n x="84"/>
        <n x="43"/>
        <n x="21"/>
      </t>
    </mdx>
    <mdx n="0" f="v">
      <t c="4" fi="0">
        <n x="85"/>
        <n x="84"/>
        <n x="43"/>
        <n x="8"/>
      </t>
    </mdx>
    <mdx n="0" f="v">
      <t c="4" fi="0">
        <n x="85"/>
        <n x="84"/>
        <n x="42"/>
        <n x="15"/>
      </t>
    </mdx>
    <mdx n="0" f="v">
      <t c="4" fi="0">
        <n x="85"/>
        <n x="84"/>
        <n x="41"/>
        <n x="25"/>
      </t>
    </mdx>
    <mdx n="0" f="v">
      <t c="4" fi="0">
        <n x="85"/>
        <n x="84"/>
        <n x="41"/>
        <n x="10"/>
      </t>
    </mdx>
    <mdx n="0" f="v">
      <t c="4" fi="0">
        <n x="85"/>
        <n x="84"/>
        <n x="40"/>
        <n x="19"/>
      </t>
    </mdx>
    <mdx n="0" f="v">
      <t c="4" fi="0">
        <n x="85"/>
        <n x="84"/>
        <n x="40"/>
        <n x="6"/>
      </t>
    </mdx>
    <mdx n="0" f="v">
      <t c="4" fi="0">
        <n x="85"/>
        <n x="84"/>
        <n x="39"/>
        <n x="13"/>
      </t>
    </mdx>
    <mdx n="0" f="v">
      <t c="4" fi="0">
        <n x="85"/>
        <n x="84"/>
        <n x="38"/>
        <n x="23"/>
      </t>
    </mdx>
    <mdx n="0" f="v">
      <t c="4" fi="0">
        <n x="85"/>
        <n x="84"/>
        <n x="38"/>
        <n x="3"/>
      </t>
    </mdx>
    <mdx n="0" f="v">
      <t c="4" fi="0">
        <n x="85"/>
        <n x="84"/>
        <n x="37"/>
        <n x="17"/>
      </t>
    </mdx>
    <mdx n="0" f="v">
      <t c="4" fi="0">
        <n x="85"/>
        <n x="84"/>
        <n x="37"/>
        <n x="4"/>
      </t>
    </mdx>
    <mdx n="0" f="v">
      <t c="4" fi="0">
        <n x="85"/>
        <n x="84"/>
        <n x="36"/>
        <n x="12"/>
      </t>
    </mdx>
    <mdx n="0" f="v">
      <t c="4" fi="0">
        <n x="85"/>
        <n x="84"/>
        <n x="35"/>
        <n x="21"/>
      </t>
    </mdx>
    <mdx n="0" f="v">
      <t c="4" fi="0">
        <n x="85"/>
        <n x="84"/>
        <n x="35"/>
        <n x="8"/>
      </t>
    </mdx>
    <mdx n="0" f="v">
      <t c="4" fi="0">
        <n x="85"/>
        <n x="84"/>
        <n x="34"/>
        <n x="15"/>
      </t>
    </mdx>
    <mdx n="0" f="v">
      <t c="4" fi="0">
        <n x="85"/>
        <n x="84"/>
        <n x="33"/>
        <n x="25"/>
      </t>
    </mdx>
    <mdx n="0" f="v">
      <t c="4" fi="0">
        <n x="85"/>
        <n x="84"/>
        <n x="33"/>
        <n x="9"/>
      </t>
    </mdx>
    <mdx n="0" f="v">
      <t c="4" fi="0">
        <n x="85"/>
        <n x="84"/>
        <n x="32"/>
        <n x="17"/>
      </t>
    </mdx>
    <mdx n="0" f="v">
      <t c="4" fi="0">
        <n x="85"/>
        <n x="84"/>
        <n x="32"/>
        <n x="4"/>
      </t>
    </mdx>
    <mdx n="0" f="v">
      <t c="4" fi="0">
        <n x="85"/>
        <n x="84"/>
        <n x="31"/>
        <n x="12"/>
      </t>
    </mdx>
    <mdx n="0" f="v">
      <t c="4" fi="0">
        <n x="85"/>
        <n x="84"/>
        <n x="28"/>
        <n x="15"/>
      </t>
    </mdx>
    <mdx n="0" f="v">
      <t c="4" fi="0">
        <n x="85"/>
        <n x="84"/>
        <n x="28"/>
        <n x="8"/>
      </t>
    </mdx>
    <mdx n="0" f="v">
      <t c="4" fi="0">
        <n x="85"/>
        <n x="84"/>
        <n x="68"/>
        <n x="11"/>
      </t>
    </mdx>
    <mdx n="0" f="v">
      <t c="4" fi="0">
        <n x="85"/>
        <n x="84"/>
        <n x="57"/>
        <n x="24"/>
      </t>
    </mdx>
    <mdx n="0" f="v">
      <t c="4" fi="0">
        <n x="85"/>
        <n x="84"/>
        <n x="56"/>
        <n x="5"/>
      </t>
    </mdx>
    <mdx n="0" f="v">
      <t c="4" fi="0">
        <n x="85"/>
        <n x="84"/>
        <n x="54"/>
        <n x="22"/>
      </t>
    </mdx>
    <mdx n="0" f="v">
      <t c="4" fi="0">
        <n x="85"/>
        <n x="84"/>
        <n x="53"/>
        <n x="16"/>
      </t>
    </mdx>
    <mdx n="0" f="v">
      <t c="4" fi="0">
        <n x="85"/>
        <n x="84"/>
        <n x="52"/>
        <n x="11"/>
      </t>
    </mdx>
    <mdx n="0" f="v">
      <t c="4" fi="0">
        <n x="85"/>
        <n x="84"/>
        <n x="51"/>
        <n x="7"/>
      </t>
    </mdx>
    <mdx n="0" f="v">
      <t c="4" fi="0">
        <n x="85"/>
        <n x="84"/>
        <n x="49"/>
        <n x="24"/>
      </t>
    </mdx>
    <mdx n="0" f="v">
      <t c="4" fi="0">
        <n x="85"/>
        <n x="84"/>
        <n x="48"/>
        <n x="18"/>
      </t>
    </mdx>
    <mdx n="0" f="v">
      <t c="4" fi="0">
        <n x="85"/>
        <n x="84"/>
        <n x="79"/>
        <n x="30"/>
      </t>
    </mdx>
    <mdx n="0" f="v">
      <t c="4" fi="0">
        <n x="85"/>
        <n x="84"/>
        <n x="78"/>
        <n x="22"/>
      </t>
    </mdx>
    <mdx n="0" f="v">
      <t c="4" fi="0">
        <n x="85"/>
        <n x="84"/>
        <n x="78"/>
        <n x="2"/>
      </t>
    </mdx>
    <mdx n="0" f="v">
      <t c="4" fi="0">
        <n x="85"/>
        <n x="84"/>
        <n x="77"/>
        <n x="16"/>
      </t>
    </mdx>
    <mdx n="0" f="v">
      <t c="4" fi="0">
        <n x="85"/>
        <n x="84"/>
        <n x="76"/>
        <n x="26"/>
      </t>
    </mdx>
    <mdx n="0" f="v">
      <t c="4" fi="0">
        <n x="85"/>
        <n x="84"/>
        <n x="76"/>
        <n x="11"/>
      </t>
    </mdx>
    <mdx n="0" f="v">
      <t c="4" fi="0">
        <n x="85"/>
        <n x="84"/>
        <n x="75"/>
        <n x="20"/>
      </t>
    </mdx>
    <mdx n="0" f="v">
      <t c="4" fi="0">
        <n x="85"/>
        <n x="84"/>
        <n x="75"/>
        <n x="7"/>
      </t>
    </mdx>
    <mdx n="0" f="v">
      <t c="4" fi="0">
        <n x="85"/>
        <n x="84"/>
        <n x="74"/>
        <n x="14"/>
      </t>
    </mdx>
    <mdx n="0" f="v">
      <t c="4" fi="0">
        <n x="85"/>
        <n x="84"/>
        <n x="73"/>
        <n x="24"/>
      </t>
    </mdx>
    <mdx n="0" f="v">
      <t c="4" fi="0">
        <n x="85"/>
        <n x="84"/>
        <n x="73"/>
        <n x="9"/>
      </t>
    </mdx>
    <mdx n="0" f="v">
      <t c="4" fi="0">
        <n x="85"/>
        <n x="84"/>
        <n x="72"/>
        <n x="18"/>
      </t>
    </mdx>
    <mdx n="0" f="v">
      <t c="4" fi="0">
        <n x="85"/>
        <n x="84"/>
        <n x="72"/>
        <n x="5"/>
      </t>
    </mdx>
    <mdx n="0" f="v">
      <t c="4" fi="0">
        <n x="85"/>
        <n x="84"/>
        <n x="71"/>
        <n x="30"/>
      </t>
    </mdx>
    <mdx n="0" f="v">
      <t c="4" fi="0">
        <n x="85"/>
        <n x="84"/>
        <n x="70"/>
        <n x="22"/>
      </t>
    </mdx>
    <mdx n="0" f="v">
      <t c="4" fi="0">
        <n x="85"/>
        <n x="84"/>
        <n x="70"/>
        <n x="2"/>
      </t>
    </mdx>
    <mdx n="0" f="v">
      <t c="4" fi="0">
        <n x="85"/>
        <n x="84"/>
        <n x="69"/>
        <n x="16"/>
      </t>
    </mdx>
    <mdx n="0" f="v">
      <t c="4" fi="0">
        <n x="85"/>
        <n x="84"/>
        <n x="68"/>
        <n x="26"/>
      </t>
    </mdx>
    <mdx n="0" f="v">
      <t c="4" fi="0">
        <n x="85"/>
        <n x="84"/>
        <n x="67"/>
        <n x="20"/>
      </t>
    </mdx>
    <mdx n="0" f="v">
      <t c="4" fi="0">
        <n x="85"/>
        <n x="84"/>
        <n x="67"/>
        <n x="7"/>
      </t>
    </mdx>
    <mdx n="0" f="v">
      <t c="4" fi="0">
        <n x="85"/>
        <n x="84"/>
        <n x="66"/>
        <n x="14"/>
      </t>
    </mdx>
    <mdx n="0" f="v">
      <t c="4" fi="0">
        <n x="85"/>
        <n x="84"/>
        <n x="65"/>
        <n x="24"/>
      </t>
    </mdx>
    <mdx n="0" f="v">
      <t c="4" fi="0">
        <n x="85"/>
        <n x="84"/>
        <n x="65"/>
        <n x="9"/>
      </t>
    </mdx>
    <mdx n="0" f="v">
      <t c="4" fi="0">
        <n x="85"/>
        <n x="84"/>
        <n x="64"/>
        <n x="18"/>
      </t>
    </mdx>
    <mdx n="0" f="v">
      <t c="4" fi="0">
        <n x="85"/>
        <n x="84"/>
        <n x="64"/>
        <n x="5"/>
      </t>
    </mdx>
    <mdx n="0" f="v">
      <t c="4" fi="0">
        <n x="85"/>
        <n x="84"/>
        <n x="63"/>
        <n x="30"/>
      </t>
    </mdx>
    <mdx n="0" f="v">
      <t c="4" fi="0">
        <n x="85"/>
        <n x="84"/>
        <n x="62"/>
        <n x="22"/>
      </t>
    </mdx>
    <mdx n="0" f="v">
      <t c="4" fi="0">
        <n x="85"/>
        <n x="84"/>
        <n x="62"/>
        <n x="2"/>
      </t>
    </mdx>
    <mdx n="0" f="v">
      <t c="4" fi="0">
        <n x="85"/>
        <n x="84"/>
        <n x="61"/>
        <n x="16"/>
      </t>
    </mdx>
    <mdx n="0" f="v">
      <t c="4" fi="0">
        <n x="85"/>
        <n x="84"/>
        <n x="60"/>
        <n x="26"/>
      </t>
    </mdx>
    <mdx n="0" f="v">
      <t c="4" fi="0">
        <n x="85"/>
        <n x="84"/>
        <n x="60"/>
        <n x="11"/>
      </t>
    </mdx>
    <mdx n="0" f="v">
      <t c="4" fi="0">
        <n x="85"/>
        <n x="84"/>
        <n x="59"/>
        <n x="20"/>
      </t>
    </mdx>
    <mdx n="0" f="v">
      <t c="4" fi="0">
        <n x="85"/>
        <n x="84"/>
        <n x="59"/>
        <n x="7"/>
      </t>
    </mdx>
    <mdx n="0" f="v">
      <t c="4" fi="0">
        <n x="85"/>
        <n x="84"/>
        <n x="58"/>
        <n x="14"/>
      </t>
    </mdx>
    <mdx n="0" f="v">
      <t c="4" fi="0">
        <n x="85"/>
        <n x="84"/>
        <n x="57"/>
        <n x="9"/>
      </t>
    </mdx>
    <mdx n="0" f="v">
      <t c="4" fi="0">
        <n x="85"/>
        <n x="84"/>
        <n x="56"/>
        <n x="18"/>
      </t>
    </mdx>
    <mdx n="0" f="v">
      <t c="4" fi="0">
        <n x="85"/>
        <n x="84"/>
        <n x="55"/>
        <n x="30"/>
      </t>
    </mdx>
    <mdx n="0" f="v">
      <t c="4" fi="0">
        <n x="85"/>
        <n x="84"/>
        <n x="54"/>
        <n x="2"/>
      </t>
    </mdx>
    <mdx n="0" f="v">
      <t c="4" fi="0">
        <n x="85"/>
        <n x="84"/>
        <n x="52"/>
        <n x="26"/>
      </t>
    </mdx>
    <mdx n="0" f="v">
      <t c="4" fi="0">
        <n x="85"/>
        <n x="84"/>
        <n x="51"/>
        <n x="20"/>
      </t>
    </mdx>
    <mdx n="0" f="v">
      <t c="4" fi="0">
        <n x="85"/>
        <n x="84"/>
        <n x="50"/>
        <n x="14"/>
      </t>
    </mdx>
    <mdx n="0" f="v">
      <t c="4" fi="0">
        <n x="85"/>
        <n x="84"/>
        <n x="49"/>
        <n x="9"/>
      </t>
    </mdx>
    <mdx n="0" f="v">
      <t c="4" fi="0">
        <n x="85"/>
        <n x="84"/>
        <n x="48"/>
        <n x="5"/>
      </t>
    </mdx>
    <mdx n="0" f="v">
      <t c="4" fi="0">
        <n x="85"/>
        <n x="84"/>
        <n x="47"/>
        <n x="30"/>
      </t>
    </mdx>
    <mdx n="0" f="v">
      <t c="4" fi="0">
        <n x="85"/>
        <n x="84"/>
        <n x="79"/>
        <n x="26"/>
      </t>
    </mdx>
    <mdx n="0" f="v">
      <t c="4" fi="0">
        <n x="85"/>
        <n x="84"/>
        <n x="79"/>
        <n x="11"/>
      </t>
    </mdx>
    <mdx n="0" f="v">
      <t c="4" fi="0">
        <n x="85"/>
        <n x="84"/>
        <n x="78"/>
        <n x="20"/>
      </t>
    </mdx>
    <mdx n="0" f="v">
      <t c="4" fi="0">
        <n x="85"/>
        <n x="84"/>
        <n x="78"/>
        <n x="7"/>
      </t>
    </mdx>
    <mdx n="0" f="v">
      <t c="4" fi="0">
        <n x="85"/>
        <n x="84"/>
        <n x="77"/>
        <n x="14"/>
      </t>
    </mdx>
    <mdx n="0" f="v">
      <t c="4" fi="0">
        <n x="85"/>
        <n x="84"/>
        <n x="76"/>
        <n x="24"/>
      </t>
    </mdx>
    <mdx n="0" f="v">
      <t c="4" fi="0">
        <n x="85"/>
        <n x="84"/>
        <n x="76"/>
        <n x="9"/>
      </t>
    </mdx>
    <mdx n="0" f="v">
      <t c="4" fi="0">
        <n x="85"/>
        <n x="84"/>
        <n x="75"/>
        <n x="18"/>
      </t>
    </mdx>
    <mdx n="0" f="v">
      <t c="4" fi="0">
        <n x="85"/>
        <n x="84"/>
        <n x="75"/>
        <n x="5"/>
      </t>
    </mdx>
    <mdx n="0" f="v">
      <t c="4" fi="0">
        <n x="85"/>
        <n x="84"/>
        <n x="74"/>
        <n x="30"/>
      </t>
    </mdx>
    <mdx n="0" f="v">
      <t c="4" fi="0">
        <n x="85"/>
        <n x="84"/>
        <n x="73"/>
        <n x="22"/>
      </t>
    </mdx>
    <mdx n="0" f="v">
      <t c="4" fi="0">
        <n x="85"/>
        <n x="84"/>
        <n x="73"/>
        <n x="2"/>
      </t>
    </mdx>
    <mdx n="0" f="v">
      <t c="4" fi="0">
        <n x="85"/>
        <n x="84"/>
        <n x="72"/>
        <n x="16"/>
      </t>
    </mdx>
    <mdx n="0" f="v">
      <t c="4" fi="0">
        <n x="85"/>
        <n x="84"/>
        <n x="71"/>
        <n x="26"/>
      </t>
    </mdx>
    <mdx n="0" f="v">
      <t c="4" fi="0">
        <n x="85"/>
        <n x="84"/>
        <n x="71"/>
        <n x="11"/>
      </t>
    </mdx>
    <mdx n="0" f="v">
      <t c="4" fi="0">
        <n x="85"/>
        <n x="84"/>
        <n x="70"/>
        <n x="20"/>
      </t>
    </mdx>
    <mdx n="0" f="v">
      <t c="4" fi="0">
        <n x="85"/>
        <n x="84"/>
        <n x="70"/>
        <n x="7"/>
      </t>
    </mdx>
    <mdx n="0" f="v">
      <t c="4" fi="0">
        <n x="85"/>
        <n x="84"/>
        <n x="69"/>
        <n x="14"/>
      </t>
    </mdx>
    <mdx n="0" f="v">
      <t c="4" fi="0">
        <n x="85"/>
        <n x="84"/>
        <n x="68"/>
        <n x="24"/>
      </t>
    </mdx>
    <mdx n="0" f="v">
      <t c="4" fi="0">
        <n x="85"/>
        <n x="84"/>
        <n x="68"/>
        <n x="9"/>
      </t>
    </mdx>
    <mdx n="0" f="v">
      <t c="4" fi="0">
        <n x="85"/>
        <n x="84"/>
        <n x="67"/>
        <n x="18"/>
      </t>
    </mdx>
    <mdx n="0" f="v">
      <t c="4" fi="0">
        <n x="85"/>
        <n x="84"/>
        <n x="67"/>
        <n x="5"/>
      </t>
    </mdx>
    <mdx n="0" f="v">
      <t c="4" fi="0">
        <n x="85"/>
        <n x="84"/>
        <n x="66"/>
        <n x="30"/>
      </t>
    </mdx>
    <mdx n="0" f="v">
      <t c="4" fi="0">
        <n x="85"/>
        <n x="84"/>
        <n x="65"/>
        <n x="22"/>
      </t>
    </mdx>
    <mdx n="0" f="v">
      <t c="4" fi="0">
        <n x="85"/>
        <n x="84"/>
        <n x="65"/>
        <n x="2"/>
      </t>
    </mdx>
    <mdx n="0" f="v">
      <t c="4" fi="0">
        <n x="85"/>
        <n x="84"/>
        <n x="64"/>
        <n x="16"/>
      </t>
    </mdx>
    <mdx n="0" f="v">
      <t c="4" fi="0">
        <n x="85"/>
        <n x="84"/>
        <n x="63"/>
        <n x="26"/>
      </t>
    </mdx>
    <mdx n="0" f="v">
      <t c="4" fi="0">
        <n x="85"/>
        <n x="84"/>
        <n x="63"/>
        <n x="11"/>
      </t>
    </mdx>
    <mdx n="0" f="v">
      <t c="4" fi="0">
        <n x="85"/>
        <n x="84"/>
        <n x="62"/>
        <n x="20"/>
      </t>
    </mdx>
    <mdx n="0" f="v">
      <t c="4" fi="0">
        <n x="85"/>
        <n x="84"/>
        <n x="62"/>
        <n x="7"/>
      </t>
    </mdx>
    <mdx n="0" f="v">
      <t c="4" fi="0">
        <n x="85"/>
        <n x="84"/>
        <n x="61"/>
        <n x="14"/>
      </t>
    </mdx>
    <mdx n="0" f="v">
      <t c="4" fi="0">
        <n x="85"/>
        <n x="84"/>
        <n x="60"/>
        <n x="24"/>
      </t>
    </mdx>
    <mdx n="0" f="v">
      <t c="4" fi="0">
        <n x="85"/>
        <n x="84"/>
        <n x="60"/>
        <n x="9"/>
      </t>
    </mdx>
    <mdx n="0" f="v">
      <t c="4" fi="0">
        <n x="85"/>
        <n x="84"/>
        <n x="59"/>
        <n x="18"/>
      </t>
    </mdx>
    <mdx n="0" f="v">
      <t c="4" fi="0">
        <n x="85"/>
        <n x="84"/>
        <n x="59"/>
        <n x="5"/>
      </t>
    </mdx>
    <mdx n="0" f="v">
      <t c="4" fi="0">
        <n x="85"/>
        <n x="84"/>
        <n x="58"/>
        <n x="30"/>
      </t>
    </mdx>
    <mdx n="0" f="v">
      <t c="4" fi="0">
        <n x="85"/>
        <n x="84"/>
        <n x="57"/>
        <n x="22"/>
      </t>
    </mdx>
    <mdx n="0" f="v">
      <t c="4" fi="0">
        <n x="85"/>
        <n x="84"/>
        <n x="57"/>
        <n x="2"/>
      </t>
    </mdx>
    <mdx n="0" f="v">
      <t c="4" fi="0">
        <n x="85"/>
        <n x="84"/>
        <n x="56"/>
        <n x="16"/>
      </t>
    </mdx>
    <mdx n="0" f="v">
      <t c="4" fi="0">
        <n x="85"/>
        <n x="84"/>
        <n x="55"/>
        <n x="26"/>
      </t>
    </mdx>
    <mdx n="0" f="v">
      <t c="4" fi="0">
        <n x="85"/>
        <n x="84"/>
        <n x="55"/>
        <n x="11"/>
      </t>
    </mdx>
    <mdx n="0" f="v">
      <t c="4" fi="0">
        <n x="85"/>
        <n x="84"/>
        <n x="54"/>
        <n x="20"/>
      </t>
    </mdx>
    <mdx n="0" f="v">
      <t c="4" fi="0">
        <n x="85"/>
        <n x="84"/>
        <n x="54"/>
        <n x="7"/>
      </t>
    </mdx>
    <mdx n="0" f="v">
      <t c="4" fi="0">
        <n x="85"/>
        <n x="84"/>
        <n x="53"/>
        <n x="14"/>
      </t>
    </mdx>
    <mdx n="0" f="v">
      <t c="4" fi="0">
        <n x="85"/>
        <n x="84"/>
        <n x="52"/>
        <n x="24"/>
      </t>
    </mdx>
    <mdx n="0" f="v">
      <t c="4" fi="0">
        <n x="85"/>
        <n x="84"/>
        <n x="52"/>
        <n x="9"/>
      </t>
    </mdx>
    <mdx n="0" f="v">
      <t c="4" fi="0">
        <n x="85"/>
        <n x="84"/>
        <n x="51"/>
        <n x="18"/>
      </t>
    </mdx>
    <mdx n="0" f="v">
      <t c="4" fi="0">
        <n x="85"/>
        <n x="84"/>
        <n x="51"/>
        <n x="5"/>
      </t>
    </mdx>
    <mdx n="0" f="v">
      <t c="4" fi="0">
        <n x="85"/>
        <n x="84"/>
        <n x="50"/>
        <n x="30"/>
      </t>
    </mdx>
    <mdx n="0" f="v">
      <t c="4" fi="0">
        <n x="85"/>
        <n x="84"/>
        <n x="49"/>
        <n x="22"/>
      </t>
    </mdx>
    <mdx n="0" f="v">
      <t c="4" fi="0">
        <n x="85"/>
        <n x="84"/>
        <n x="49"/>
        <n x="2"/>
      </t>
    </mdx>
    <mdx n="0" f="v">
      <t c="4" fi="0">
        <n x="85"/>
        <n x="84"/>
        <n x="48"/>
        <n x="16"/>
      </t>
    </mdx>
    <mdx n="0" f="v">
      <t c="4" fi="0">
        <n x="85"/>
        <n x="84"/>
        <n x="47"/>
        <n x="26"/>
      </t>
    </mdx>
    <mdx n="0" f="v">
      <t c="4" fi="0">
        <n x="85"/>
        <n x="84"/>
        <n x="47"/>
        <n x="11"/>
      </t>
    </mdx>
    <mdx n="0" f="v">
      <t c="4" fi="0">
        <n x="85"/>
        <n x="84"/>
        <n x="46"/>
        <n x="20"/>
      </t>
    </mdx>
    <mdx n="0" f="v">
      <t c="4" fi="0">
        <n x="85"/>
        <n x="84"/>
        <n x="46"/>
        <n x="7"/>
      </t>
    </mdx>
    <mdx n="0" f="v">
      <t c="4" fi="0">
        <n x="85"/>
        <n x="84"/>
        <n x="45"/>
        <n x="14"/>
      </t>
    </mdx>
    <mdx n="0" f="v">
      <t c="4" fi="0">
        <n x="85"/>
        <n x="84"/>
        <n x="44"/>
        <n x="24"/>
      </t>
    </mdx>
    <mdx n="0" f="v">
      <t c="4" fi="0">
        <n x="85"/>
        <n x="84"/>
        <n x="44"/>
        <n x="9"/>
      </t>
    </mdx>
    <mdx n="0" f="v">
      <t c="4" fi="0">
        <n x="85"/>
        <n x="84"/>
        <n x="43"/>
        <n x="18"/>
      </t>
    </mdx>
    <mdx n="0" f="v">
      <t c="4" fi="0">
        <n x="85"/>
        <n x="84"/>
        <n x="79"/>
        <n x="25"/>
      </t>
    </mdx>
    <mdx n="0" f="v">
      <t c="4" fi="0">
        <n x="85"/>
        <n x="84"/>
        <n x="79"/>
        <n x="10"/>
      </t>
    </mdx>
    <mdx n="0" f="v">
      <t c="4" fi="0">
        <n x="85"/>
        <n x="84"/>
        <n x="78"/>
        <n x="19"/>
      </t>
    </mdx>
    <mdx n="0" f="v">
      <t c="4" fi="0">
        <n x="85"/>
        <n x="84"/>
        <n x="78"/>
        <n x="6"/>
      </t>
    </mdx>
    <mdx n="0" f="v">
      <t c="4" fi="0">
        <n x="85"/>
        <n x="84"/>
        <n x="77"/>
        <n x="13"/>
      </t>
    </mdx>
    <mdx n="0" f="v">
      <t c="4" fi="0">
        <n x="85"/>
        <n x="84"/>
        <n x="76"/>
        <n x="23"/>
      </t>
    </mdx>
    <mdx n="0" f="v">
      <t c="4" fi="0">
        <n x="85"/>
        <n x="84"/>
        <n x="76"/>
        <n x="3"/>
      </t>
    </mdx>
    <mdx n="0" f="v">
      <t c="4" fi="0">
        <n x="85"/>
        <n x="84"/>
        <n x="75"/>
        <n x="17"/>
      </t>
    </mdx>
    <mdx n="0" f="v">
      <t c="4" fi="0">
        <n x="85"/>
        <n x="84"/>
        <n x="75"/>
        <n x="4"/>
      </t>
    </mdx>
    <mdx n="0" f="v">
      <t c="4" fi="0">
        <n x="85"/>
        <n x="84"/>
        <n x="74"/>
        <n x="12"/>
      </t>
    </mdx>
    <mdx n="0" f="v">
      <t c="4" fi="0">
        <n x="85"/>
        <n x="84"/>
        <n x="73"/>
        <n x="21"/>
      </t>
    </mdx>
    <mdx n="0" f="v">
      <t c="4" fi="0">
        <n x="85"/>
        <n x="84"/>
        <n x="73"/>
        <n x="8"/>
      </t>
    </mdx>
    <mdx n="0" f="v">
      <t c="4" fi="0">
        <n x="85"/>
        <n x="84"/>
        <n x="72"/>
        <n x="15"/>
      </t>
    </mdx>
    <mdx n="0" f="v">
      <t c="4" fi="0">
        <n x="85"/>
        <n x="84"/>
        <n x="71"/>
        <n x="25"/>
      </t>
    </mdx>
    <mdx n="0" f="v">
      <t c="4" fi="0">
        <n x="85"/>
        <n x="84"/>
        <n x="71"/>
        <n x="10"/>
      </t>
    </mdx>
    <mdx n="0" f="v">
      <t c="4" fi="0">
        <n x="85"/>
        <n x="84"/>
        <n x="70"/>
        <n x="19"/>
      </t>
    </mdx>
    <mdx n="0" f="v">
      <t c="4" fi="0">
        <n x="85"/>
        <n x="84"/>
        <n x="70"/>
        <n x="6"/>
      </t>
    </mdx>
    <mdx n="0" f="v">
      <t c="4" fi="0">
        <n x="85"/>
        <n x="84"/>
        <n x="69"/>
        <n x="13"/>
      </t>
    </mdx>
    <mdx n="0" f="v">
      <t c="4" fi="0">
        <n x="85"/>
        <n x="84"/>
        <n x="68"/>
        <n x="23"/>
      </t>
    </mdx>
    <mdx n="0" f="v">
      <t c="4" fi="0">
        <n x="85"/>
        <n x="84"/>
        <n x="68"/>
        <n x="3"/>
      </t>
    </mdx>
    <mdx n="0" f="v">
      <t c="4" fi="0">
        <n x="85"/>
        <n x="84"/>
        <n x="67"/>
        <n x="17"/>
      </t>
    </mdx>
    <mdx n="0" f="v">
      <t c="4" fi="0">
        <n x="85"/>
        <n x="84"/>
        <n x="67"/>
        <n x="4"/>
      </t>
    </mdx>
    <mdx n="0" f="v">
      <t c="4" fi="0">
        <n x="85"/>
        <n x="84"/>
        <n x="66"/>
        <n x="12"/>
      </t>
    </mdx>
    <mdx n="0" f="v">
      <t c="4" fi="0">
        <n x="85"/>
        <n x="84"/>
        <n x="65"/>
        <n x="21"/>
      </t>
    </mdx>
    <mdx n="0" f="v">
      <t c="4" fi="0">
        <n x="85"/>
        <n x="84"/>
        <n x="65"/>
        <n x="8"/>
      </t>
    </mdx>
    <mdx n="0" f="v">
      <t c="4" fi="0">
        <n x="85"/>
        <n x="84"/>
        <n x="64"/>
        <n x="15"/>
      </t>
    </mdx>
    <mdx n="0" f="v">
      <t c="4" fi="0">
        <n x="85"/>
        <n x="84"/>
        <n x="63"/>
        <n x="25"/>
      </t>
    </mdx>
    <mdx n="0" f="v">
      <t c="4" fi="0">
        <n x="85"/>
        <n x="84"/>
        <n x="63"/>
        <n x="10"/>
      </t>
    </mdx>
    <mdx n="0" f="v">
      <t c="4" fi="0">
        <n x="85"/>
        <n x="84"/>
        <n x="62"/>
        <n x="19"/>
      </t>
    </mdx>
    <mdx n="0" f="v">
      <t c="4" fi="0">
        <n x="85"/>
        <n x="84"/>
        <n x="62"/>
        <n x="6"/>
      </t>
    </mdx>
    <mdx n="0" f="v">
      <t c="4" fi="0">
        <n x="85"/>
        <n x="84"/>
        <n x="61"/>
        <n x="13"/>
      </t>
    </mdx>
    <mdx n="0" f="v">
      <t c="4" fi="0">
        <n x="85"/>
        <n x="84"/>
        <n x="60"/>
        <n x="23"/>
      </t>
    </mdx>
    <mdx n="0" f="v">
      <t c="4" fi="0">
        <n x="85"/>
        <n x="84"/>
        <n x="60"/>
        <n x="3"/>
      </t>
    </mdx>
    <mdx n="0" f="v">
      <t c="4" fi="0">
        <n x="85"/>
        <n x="84"/>
        <n x="59"/>
        <n x="17"/>
      </t>
    </mdx>
    <mdx n="0" f="v">
      <t c="4" fi="0">
        <n x="85"/>
        <n x="84"/>
        <n x="59"/>
        <n x="4"/>
      </t>
    </mdx>
    <mdx n="0" f="v">
      <t c="4" fi="0">
        <n x="85"/>
        <n x="84"/>
        <n x="58"/>
        <n x="12"/>
      </t>
    </mdx>
    <mdx n="0" f="v">
      <t c="4" fi="0">
        <n x="85"/>
        <n x="84"/>
        <n x="57"/>
        <n x="21"/>
      </t>
    </mdx>
    <mdx n="0" f="v">
      <t c="4" fi="0">
        <n x="85"/>
        <n x="84"/>
        <n x="57"/>
        <n x="8"/>
      </t>
    </mdx>
    <mdx n="0" f="v">
      <t c="4" fi="0">
        <n x="85"/>
        <n x="84"/>
        <n x="56"/>
        <n x="15"/>
      </t>
    </mdx>
    <mdx n="0" f="v">
      <t c="4" fi="0">
        <n x="85"/>
        <n x="84"/>
        <n x="55"/>
        <n x="25"/>
      </t>
    </mdx>
    <mdx n="0" f="v">
      <t c="4" fi="0">
        <n x="85"/>
        <n x="84"/>
        <n x="55"/>
        <n x="10"/>
      </t>
    </mdx>
    <mdx n="0" f="v">
      <t c="4" fi="0">
        <n x="85"/>
        <n x="84"/>
        <n x="54"/>
        <n x="19"/>
      </t>
    </mdx>
    <mdx n="0" f="v">
      <t c="4" fi="0">
        <n x="85"/>
        <n x="84"/>
        <n x="54"/>
        <n x="6"/>
      </t>
    </mdx>
    <mdx n="0" f="v">
      <t c="4" fi="0">
        <n x="85"/>
        <n x="84"/>
        <n x="53"/>
        <n x="13"/>
      </t>
    </mdx>
    <mdx n="0" f="v">
      <t c="4" fi="0">
        <n x="85"/>
        <n x="84"/>
        <n x="52"/>
        <n x="23"/>
      </t>
    </mdx>
    <mdx n="0" f="v">
      <t c="4" fi="0">
        <n x="85"/>
        <n x="84"/>
        <n x="52"/>
        <n x="3"/>
      </t>
    </mdx>
    <mdx n="0" f="v">
      <t c="4" fi="0">
        <n x="85"/>
        <n x="84"/>
        <n x="51"/>
        <n x="17"/>
      </t>
    </mdx>
    <mdx n="0" f="v">
      <t c="4" fi="0">
        <n x="85"/>
        <n x="84"/>
        <n x="51"/>
        <n x="4"/>
      </t>
    </mdx>
    <mdx n="0" f="v">
      <t c="4" fi="0">
        <n x="85"/>
        <n x="84"/>
        <n x="50"/>
        <n x="12"/>
      </t>
    </mdx>
    <mdx n="0" f="v">
      <t c="4" fi="0">
        <n x="85"/>
        <n x="84"/>
        <n x="49"/>
        <n x="21"/>
      </t>
    </mdx>
    <mdx n="0" f="v">
      <t c="4" fi="0">
        <n x="85"/>
        <n x="84"/>
        <n x="49"/>
        <n x="8"/>
      </t>
    </mdx>
    <mdx n="0" f="v">
      <t c="4" fi="0">
        <n x="85"/>
        <n x="84"/>
        <n x="48"/>
        <n x="15"/>
      </t>
    </mdx>
    <mdx n="0" f="v">
      <t c="4" fi="0">
        <n x="85"/>
        <n x="84"/>
        <n x="47"/>
        <n x="25"/>
      </t>
    </mdx>
    <mdx n="0" f="v">
      <t c="4" fi="0">
        <n x="85"/>
        <n x="84"/>
        <n x="47"/>
        <n x="10"/>
      </t>
    </mdx>
    <mdx n="0" f="v">
      <t c="4" fi="0">
        <n x="85"/>
        <n x="84"/>
        <n x="46"/>
        <n x="19"/>
      </t>
    </mdx>
    <mdx n="0" f="v">
      <t c="4" fi="0">
        <n x="85"/>
        <n x="84"/>
        <n x="46"/>
        <n x="6"/>
      </t>
    </mdx>
    <mdx n="0" f="v">
      <t c="4" fi="0">
        <n x="85"/>
        <n x="84"/>
        <n x="45"/>
        <n x="13"/>
      </t>
    </mdx>
    <mdx n="0" f="v">
      <t c="4" fi="0">
        <n x="85"/>
        <n x="84"/>
        <n x="44"/>
        <n x="23"/>
      </t>
    </mdx>
    <mdx n="0" f="v">
      <t c="4" fi="0">
        <n x="85"/>
        <n x="84"/>
        <n x="44"/>
        <n x="3"/>
      </t>
    </mdx>
    <mdx n="0" f="v">
      <t c="4" fi="0">
        <n x="85"/>
        <n x="84"/>
        <n x="43"/>
        <n x="17"/>
      </t>
    </mdx>
    <mdx n="0" f="v">
      <t c="4" fi="0">
        <n x="85"/>
        <n x="84"/>
        <n x="43"/>
        <n x="4"/>
      </t>
    </mdx>
    <mdx n="0" f="v">
      <t c="4" fi="0">
        <n x="85"/>
        <n x="84"/>
        <n x="42"/>
        <n x="12"/>
      </t>
    </mdx>
    <mdx n="0" f="v">
      <t c="4" fi="0">
        <n x="85"/>
        <n x="84"/>
        <n x="41"/>
        <n x="21"/>
      </t>
    </mdx>
    <mdx n="0" f="v">
      <t c="4" fi="0">
        <n x="85"/>
        <n x="84"/>
        <n x="41"/>
        <n x="8"/>
      </t>
    </mdx>
    <mdx n="0" f="v">
      <t c="4" fi="0">
        <n x="85"/>
        <n x="84"/>
        <n x="40"/>
        <n x="15"/>
      </t>
    </mdx>
    <mdx n="0" f="v">
      <t c="4" fi="0">
        <n x="85"/>
        <n x="84"/>
        <n x="39"/>
        <n x="25"/>
      </t>
    </mdx>
    <mdx n="0" f="v">
      <t c="4" fi="0">
        <n x="85"/>
        <n x="84"/>
        <n x="39"/>
        <n x="10"/>
      </t>
    </mdx>
    <mdx n="0" f="v">
      <t c="4" fi="0">
        <n x="85"/>
        <n x="84"/>
        <n x="38"/>
        <n x="19"/>
      </t>
    </mdx>
    <mdx n="0" f="v">
      <t c="4" fi="0">
        <n x="85"/>
        <n x="84"/>
        <n x="38"/>
        <n x="6"/>
      </t>
    </mdx>
    <mdx n="0" f="v">
      <t c="4" fi="0">
        <n x="85"/>
        <n x="84"/>
        <n x="37"/>
        <n x="13"/>
      </t>
    </mdx>
    <mdx n="0" f="v">
      <t c="4" fi="0">
        <n x="85"/>
        <n x="84"/>
        <n x="36"/>
        <n x="23"/>
      </t>
    </mdx>
    <mdx n="0" f="v">
      <t c="4" fi="0">
        <n x="85"/>
        <n x="84"/>
        <n x="36"/>
        <n x="3"/>
      </t>
    </mdx>
    <mdx n="0" f="v">
      <t c="4" fi="0">
        <n x="85"/>
        <n x="84"/>
        <n x="35"/>
        <n x="17"/>
      </t>
    </mdx>
    <mdx n="0" f="v">
      <t c="4" fi="0">
        <n x="85"/>
        <n x="84"/>
        <n x="35"/>
        <n x="4"/>
      </t>
    </mdx>
    <mdx n="0" f="v">
      <t c="4" fi="0">
        <n x="85"/>
        <n x="84"/>
        <n x="34"/>
        <n x="12"/>
      </t>
    </mdx>
    <mdx n="0" f="v">
      <t c="4" fi="0">
        <n x="85"/>
        <n x="84"/>
        <n x="33"/>
        <n x="21"/>
      </t>
    </mdx>
    <mdx n="0" f="v">
      <t c="4" fi="0">
        <n x="85"/>
        <n x="84"/>
        <n x="33"/>
        <n x="7"/>
      </t>
    </mdx>
    <mdx n="0" f="v">
      <t c="4" fi="0">
        <n x="85"/>
        <n x="84"/>
        <n x="32"/>
        <n x="13"/>
      </t>
    </mdx>
    <mdx n="0" f="v">
      <t c="4" fi="0">
        <n x="85"/>
        <n x="84"/>
        <n x="31"/>
        <n x="23"/>
      </t>
    </mdx>
    <mdx n="0" f="v">
      <t c="4" fi="0">
        <n x="85"/>
        <n x="84"/>
        <n x="31"/>
        <n x="3"/>
      </t>
    </mdx>
    <mdx n="0" f="v">
      <t c="4" fi="0">
        <n x="85"/>
        <n x="84"/>
        <n x="28"/>
        <n x="19"/>
      </t>
    </mdx>
    <mdx n="0" f="v">
      <t c="4" fi="0">
        <n x="85"/>
        <n x="84"/>
        <n x="28"/>
        <n x="11"/>
      </t>
    </mdx>
    <mdx n="0" f="v">
      <t c="4" fi="0">
        <n x="85"/>
        <n x="84"/>
        <n x="33"/>
        <n x="6"/>
      </t>
    </mdx>
    <mdx n="0" f="v">
      <t c="4" fi="0">
        <n x="85"/>
        <n x="84"/>
        <n x="31"/>
        <n x="22"/>
      </t>
    </mdx>
    <mdx n="0" f="v">
      <t c="4" fi="0">
        <n x="85"/>
        <n x="84"/>
        <n x="28"/>
        <n x="20"/>
      </t>
    </mdx>
    <mdx n="0" f="v">
      <t c="4" fi="0">
        <n x="85"/>
        <n x="84"/>
        <n x="31"/>
        <n x="21"/>
      </t>
    </mdx>
    <mdx n="0" f="v">
      <t c="4" fi="0">
        <n x="85"/>
        <n x="84"/>
        <n x="54"/>
        <n x="15"/>
      </t>
    </mdx>
    <mdx n="0" f="v">
      <t c="4" fi="0">
        <n x="85"/>
        <n x="84"/>
        <n x="46"/>
        <n x="15"/>
      </t>
    </mdx>
    <mdx n="0" f="v">
      <t c="4" fi="0">
        <n x="85"/>
        <n x="84"/>
        <n x="79"/>
        <n x="24"/>
      </t>
    </mdx>
    <mdx n="0" f="v">
      <t c="4" fi="0">
        <n x="85"/>
        <n x="84"/>
        <n x="79"/>
        <n x="9"/>
      </t>
    </mdx>
    <mdx n="0" f="v">
      <t c="4" fi="0">
        <n x="85"/>
        <n x="84"/>
        <n x="78"/>
        <n x="18"/>
      </t>
    </mdx>
    <mdx n="0" f="v">
      <t c="4" fi="0">
        <n x="85"/>
        <n x="84"/>
        <n x="78"/>
        <n x="5"/>
      </t>
    </mdx>
    <mdx n="0" f="v">
      <t c="4" fi="0">
        <n x="85"/>
        <n x="84"/>
        <n x="77"/>
        <n x="30"/>
      </t>
    </mdx>
    <mdx n="0" f="v">
      <t c="4" fi="0">
        <n x="85"/>
        <n x="84"/>
        <n x="76"/>
        <n x="22"/>
      </t>
    </mdx>
    <mdx n="0" f="v">
      <t c="4" fi="0">
        <n x="85"/>
        <n x="84"/>
        <n x="76"/>
        <n x="2"/>
      </t>
    </mdx>
    <mdx n="0" f="v">
      <t c="4" fi="0">
        <n x="85"/>
        <n x="84"/>
        <n x="75"/>
        <n x="16"/>
      </t>
    </mdx>
    <mdx n="0" f="v">
      <t c="4" fi="0">
        <n x="85"/>
        <n x="84"/>
        <n x="74"/>
        <n x="26"/>
      </t>
    </mdx>
    <mdx n="0" f="v">
      <t c="4" fi="0">
        <n x="85"/>
        <n x="84"/>
        <n x="74"/>
        <n x="11"/>
      </t>
    </mdx>
    <mdx n="0" f="v">
      <t c="4" fi="0">
        <n x="85"/>
        <n x="84"/>
        <n x="73"/>
        <n x="20"/>
      </t>
    </mdx>
    <mdx n="0" f="v">
      <t c="4" fi="0">
        <n x="85"/>
        <n x="84"/>
        <n x="73"/>
        <n x="7"/>
      </t>
    </mdx>
    <mdx n="0" f="v">
      <t c="4" fi="0">
        <n x="85"/>
        <n x="84"/>
        <n x="72"/>
        <n x="14"/>
      </t>
    </mdx>
    <mdx n="0" f="v">
      <t c="4" fi="0">
        <n x="85"/>
        <n x="84"/>
        <n x="71"/>
        <n x="24"/>
      </t>
    </mdx>
    <mdx n="0" f="v">
      <t c="4" fi="0">
        <n x="85"/>
        <n x="84"/>
        <n x="71"/>
        <n x="9"/>
      </t>
    </mdx>
    <mdx n="0" f="v">
      <t c="4" fi="0">
        <n x="85"/>
        <n x="84"/>
        <n x="70"/>
        <n x="18"/>
      </t>
    </mdx>
    <mdx n="0" f="v">
      <t c="4" fi="0">
        <n x="85"/>
        <n x="84"/>
        <n x="70"/>
        <n x="5"/>
      </t>
    </mdx>
    <mdx n="0" f="v">
      <t c="4" fi="0">
        <n x="85"/>
        <n x="84"/>
        <n x="69"/>
        <n x="30"/>
      </t>
    </mdx>
    <mdx n="0" f="v">
      <t c="4" fi="0">
        <n x="85"/>
        <n x="84"/>
        <n x="68"/>
        <n x="22"/>
      </t>
    </mdx>
    <mdx n="0" f="v">
      <t c="4" fi="0">
        <n x="85"/>
        <n x="84"/>
        <n x="68"/>
        <n x="2"/>
      </t>
    </mdx>
    <mdx n="0" f="v">
      <t c="4" fi="0">
        <n x="85"/>
        <n x="84"/>
        <n x="67"/>
        <n x="16"/>
      </t>
    </mdx>
    <mdx n="0" f="v">
      <t c="4" fi="0">
        <n x="85"/>
        <n x="84"/>
        <n x="66"/>
        <n x="26"/>
      </t>
    </mdx>
    <mdx n="0" f="v">
      <t c="4" fi="0">
        <n x="85"/>
        <n x="84"/>
        <n x="66"/>
        <n x="11"/>
      </t>
    </mdx>
    <mdx n="0" f="v">
      <t c="4" fi="0">
        <n x="85"/>
        <n x="84"/>
        <n x="65"/>
        <n x="20"/>
      </t>
    </mdx>
    <mdx n="0" f="v">
      <t c="4" fi="0">
        <n x="85"/>
        <n x="84"/>
        <n x="65"/>
        <n x="7"/>
      </t>
    </mdx>
    <mdx n="0" f="v">
      <t c="4" fi="0">
        <n x="85"/>
        <n x="84"/>
        <n x="64"/>
        <n x="14"/>
      </t>
    </mdx>
    <mdx n="0" f="v">
      <t c="4" fi="0">
        <n x="85"/>
        <n x="84"/>
        <n x="63"/>
        <n x="24"/>
      </t>
    </mdx>
    <mdx n="0" f="v">
      <t c="4" fi="0">
        <n x="85"/>
        <n x="84"/>
        <n x="63"/>
        <n x="9"/>
      </t>
    </mdx>
    <mdx n="0" f="v">
      <t c="4" fi="0">
        <n x="85"/>
        <n x="84"/>
        <n x="62"/>
        <n x="18"/>
      </t>
    </mdx>
    <mdx n="0" f="v">
      <t c="4" fi="0">
        <n x="85"/>
        <n x="84"/>
        <n x="62"/>
        <n x="5"/>
      </t>
    </mdx>
    <mdx n="0" f="v">
      <t c="4" fi="0">
        <n x="85"/>
        <n x="84"/>
        <n x="61"/>
        <n x="30"/>
      </t>
    </mdx>
    <mdx n="0" f="v">
      <t c="4" fi="0">
        <n x="85"/>
        <n x="84"/>
        <n x="60"/>
        <n x="22"/>
      </t>
    </mdx>
    <mdx n="0" f="v">
      <t c="4" fi="0">
        <n x="85"/>
        <n x="84"/>
        <n x="60"/>
        <n x="2"/>
      </t>
    </mdx>
    <mdx n="0" f="v">
      <t c="4" fi="0">
        <n x="85"/>
        <n x="84"/>
        <n x="59"/>
        <n x="16"/>
      </t>
    </mdx>
    <mdx n="0" f="v">
      <t c="4" fi="0">
        <n x="85"/>
        <n x="84"/>
        <n x="58"/>
        <n x="26"/>
      </t>
    </mdx>
    <mdx n="0" f="v">
      <t c="4" fi="0">
        <n x="85"/>
        <n x="84"/>
        <n x="58"/>
        <n x="11"/>
      </t>
    </mdx>
    <mdx n="0" f="v">
      <t c="4" fi="0">
        <n x="85"/>
        <n x="84"/>
        <n x="57"/>
        <n x="20"/>
      </t>
    </mdx>
    <mdx n="0" f="v">
      <t c="4" fi="0">
        <n x="85"/>
        <n x="84"/>
        <n x="57"/>
        <n x="7"/>
      </t>
    </mdx>
    <mdx n="0" f="v">
      <t c="4" fi="0">
        <n x="85"/>
        <n x="84"/>
        <n x="56"/>
        <n x="14"/>
      </t>
    </mdx>
    <mdx n="0" f="v">
      <t c="4" fi="0">
        <n x="85"/>
        <n x="84"/>
        <n x="55"/>
        <n x="24"/>
      </t>
    </mdx>
    <mdx n="0" f="v">
      <t c="4" fi="0">
        <n x="85"/>
        <n x="84"/>
        <n x="55"/>
        <n x="9"/>
      </t>
    </mdx>
    <mdx n="0" f="v">
      <t c="4" fi="0">
        <n x="85"/>
        <n x="84"/>
        <n x="54"/>
        <n x="18"/>
      </t>
    </mdx>
    <mdx n="0" f="v">
      <t c="4" fi="0">
        <n x="85"/>
        <n x="84"/>
        <n x="54"/>
        <n x="5"/>
      </t>
    </mdx>
    <mdx n="0" f="v">
      <t c="4" fi="0">
        <n x="85"/>
        <n x="84"/>
        <n x="53"/>
        <n x="30"/>
      </t>
    </mdx>
    <mdx n="0" f="v">
      <t c="4" fi="0">
        <n x="85"/>
        <n x="84"/>
        <n x="52"/>
        <n x="22"/>
      </t>
    </mdx>
    <mdx n="0" f="v">
      <t c="4" fi="0">
        <n x="85"/>
        <n x="84"/>
        <n x="52"/>
        <n x="2"/>
      </t>
    </mdx>
    <mdx n="0" f="v">
      <t c="4" fi="0">
        <n x="85"/>
        <n x="84"/>
        <n x="51"/>
        <n x="16"/>
      </t>
    </mdx>
    <mdx n="0" f="v">
      <t c="4" fi="0">
        <n x="85"/>
        <n x="84"/>
        <n x="50"/>
        <n x="26"/>
      </t>
    </mdx>
    <mdx n="0" f="v">
      <t c="4" fi="0">
        <n x="85"/>
        <n x="84"/>
        <n x="50"/>
        <n x="11"/>
      </t>
    </mdx>
    <mdx n="0" f="v">
      <t c="4" fi="0">
        <n x="85"/>
        <n x="84"/>
        <n x="49"/>
        <n x="20"/>
      </t>
    </mdx>
    <mdx n="0" f="v">
      <t c="4" fi="0">
        <n x="85"/>
        <n x="84"/>
        <n x="49"/>
        <n x="7"/>
      </t>
    </mdx>
    <mdx n="0" f="v">
      <t c="4" fi="0">
        <n x="85"/>
        <n x="84"/>
        <n x="48"/>
        <n x="14"/>
      </t>
    </mdx>
    <mdx n="0" f="v">
      <t c="4" fi="0">
        <n x="85"/>
        <n x="84"/>
        <n x="47"/>
        <n x="24"/>
      </t>
    </mdx>
    <mdx n="0" f="v">
      <t c="4" fi="0">
        <n x="85"/>
        <n x="84"/>
        <n x="47"/>
        <n x="9"/>
      </t>
    </mdx>
    <mdx n="0" f="v">
      <t c="4" fi="0">
        <n x="85"/>
        <n x="84"/>
        <n x="46"/>
        <n x="18"/>
      </t>
    </mdx>
    <mdx n="0" f="v">
      <t c="4" fi="0">
        <n x="85"/>
        <n x="84"/>
        <n x="46"/>
        <n x="5"/>
      </t>
    </mdx>
    <mdx n="0" f="v">
      <t c="4" fi="0">
        <n x="85"/>
        <n x="84"/>
        <n x="45"/>
        <n x="30"/>
      </t>
    </mdx>
    <mdx n="0" f="v">
      <t c="4" fi="0">
        <n x="85"/>
        <n x="84"/>
        <n x="44"/>
        <n x="22"/>
      </t>
    </mdx>
    <mdx n="0" f="v">
      <t c="4" fi="0">
        <n x="85"/>
        <n x="84"/>
        <n x="44"/>
        <n x="2"/>
      </t>
    </mdx>
    <mdx n="0" f="v">
      <t c="4" fi="0">
        <n x="85"/>
        <n x="84"/>
        <n x="43"/>
        <n x="16"/>
      </t>
    </mdx>
    <mdx n="0" f="v">
      <t c="4" fi="0">
        <n x="85"/>
        <n x="84"/>
        <n x="42"/>
        <n x="26"/>
      </t>
    </mdx>
    <mdx n="0" f="v">
      <t c="4" fi="0">
        <n x="85"/>
        <n x="84"/>
        <n x="42"/>
        <n x="11"/>
      </t>
    </mdx>
    <mdx n="0" f="v">
      <t c="4" fi="0">
        <n x="85"/>
        <n x="84"/>
        <n x="41"/>
        <n x="20"/>
      </t>
    </mdx>
    <mdx n="0" f="v">
      <t c="4" fi="0">
        <n x="85"/>
        <n x="84"/>
        <n x="41"/>
        <n x="7"/>
      </t>
    </mdx>
    <mdx n="0" f="v">
      <t c="4" fi="0">
        <n x="85"/>
        <n x="84"/>
        <n x="40"/>
        <n x="14"/>
      </t>
    </mdx>
    <mdx n="0" f="v">
      <t c="4" fi="0">
        <n x="85"/>
        <n x="84"/>
        <n x="39"/>
        <n x="24"/>
      </t>
    </mdx>
    <mdx n="0" f="v">
      <t c="4" fi="0">
        <n x="85"/>
        <n x="84"/>
        <n x="39"/>
        <n x="9"/>
      </t>
    </mdx>
    <mdx n="0" f="v">
      <t c="4" fi="0">
        <n x="85"/>
        <n x="84"/>
        <n x="38"/>
        <n x="18"/>
      </t>
    </mdx>
    <mdx n="0" f="v">
      <t c="4" fi="0">
        <n x="85"/>
        <n x="84"/>
        <n x="38"/>
        <n x="5"/>
      </t>
    </mdx>
    <mdx n="0" f="v">
      <t c="4" fi="0">
        <n x="85"/>
        <n x="84"/>
        <n x="37"/>
        <n x="30"/>
      </t>
    </mdx>
    <mdx n="0" f="v">
      <t c="4" fi="0">
        <n x="85"/>
        <n x="84"/>
        <n x="36"/>
        <n x="22"/>
      </t>
    </mdx>
    <mdx n="0" f="v">
      <t c="4" fi="0">
        <n x="85"/>
        <n x="84"/>
        <n x="36"/>
        <n x="2"/>
      </t>
    </mdx>
    <mdx n="0" f="v">
      <t c="4" fi="0">
        <n x="85"/>
        <n x="84"/>
        <n x="35"/>
        <n x="16"/>
      </t>
    </mdx>
    <mdx n="0" f="v">
      <t c="4" fi="0">
        <n x="85"/>
        <n x="84"/>
        <n x="34"/>
        <n x="26"/>
      </t>
    </mdx>
    <mdx n="0" f="v">
      <t c="4" fi="0">
        <n x="85"/>
        <n x="84"/>
        <n x="34"/>
        <n x="11"/>
      </t>
    </mdx>
    <mdx n="0" f="v">
      <t c="4" fi="0">
        <n x="85"/>
        <n x="84"/>
        <n x="33"/>
        <n x="20"/>
      </t>
    </mdx>
    <mdx n="0" f="v">
      <t c="4" fi="0">
        <n x="85"/>
        <n x="84"/>
        <n x="32"/>
        <n x="30"/>
      </t>
    </mdx>
    <mdx n="0" f="v">
      <t c="4" fi="0">
        <n x="85"/>
        <n x="84"/>
        <n x="31"/>
        <n x="2"/>
      </t>
    </mdx>
    <mdx n="0" f="v">
      <t c="4" fi="0">
        <n x="85"/>
        <n x="84"/>
        <n x="28"/>
        <n x="21"/>
      </t>
    </mdx>
    <mdx n="0" f="v">
      <t c="4" fi="0">
        <n x="85"/>
        <n x="84"/>
        <n x="28"/>
        <n x="22"/>
      </t>
    </mdx>
    <mdx n="0" f="v">
      <t c="4" fi="0">
        <n x="85"/>
        <n x="84"/>
        <n x="52"/>
        <n x="6"/>
      </t>
    </mdx>
    <mdx n="0" f="v">
      <t c="4" fi="0">
        <n x="85"/>
        <n x="84"/>
        <n x="49"/>
        <n x="17"/>
      </t>
    </mdx>
    <mdx n="0" f="v">
      <t c="4" fi="0">
        <n x="85"/>
        <n x="84"/>
        <n x="45"/>
        <n x="25"/>
      </t>
    </mdx>
    <mdx n="0" f="v">
      <t c="4" fi="0">
        <n x="85"/>
        <n x="84"/>
        <n x="43"/>
        <n x="13"/>
      </t>
    </mdx>
    <mdx n="0" f="v">
      <t c="4" fi="0">
        <n x="85"/>
        <n x="84"/>
        <n x="33"/>
        <n x="4"/>
      </t>
    </mdx>
    <mdx n="0" f="v">
      <t c="4" fi="0">
        <n x="85"/>
        <n x="84"/>
        <n x="79"/>
        <n x="23"/>
      </t>
    </mdx>
    <mdx n="0" f="v">
      <t c="4" fi="0">
        <n x="85"/>
        <n x="84"/>
        <n x="79"/>
        <n x="3"/>
      </t>
    </mdx>
    <mdx n="0" f="v">
      <t c="4" fi="0">
        <n x="85"/>
        <n x="84"/>
        <n x="78"/>
        <n x="17"/>
      </t>
    </mdx>
    <mdx n="0" f="v">
      <t c="4" fi="0">
        <n x="85"/>
        <n x="84"/>
        <n x="78"/>
        <n x="4"/>
      </t>
    </mdx>
    <mdx n="0" f="v">
      <t c="4" fi="0">
        <n x="85"/>
        <n x="84"/>
        <n x="77"/>
        <n x="12"/>
      </t>
    </mdx>
    <mdx n="0" f="v">
      <t c="4" fi="0">
        <n x="85"/>
        <n x="84"/>
        <n x="76"/>
        <n x="21"/>
      </t>
    </mdx>
    <mdx n="0" f="v">
      <t c="4" fi="0">
        <n x="85"/>
        <n x="84"/>
        <n x="76"/>
        <n x="8"/>
      </t>
    </mdx>
    <mdx n="0" f="v">
      <t c="4" fi="0">
        <n x="85"/>
        <n x="84"/>
        <n x="75"/>
        <n x="15"/>
      </t>
    </mdx>
    <mdx n="0" f="v">
      <t c="4" fi="0">
        <n x="85"/>
        <n x="84"/>
        <n x="74"/>
        <n x="25"/>
      </t>
    </mdx>
    <mdx n="0" f="v">
      <t c="4" fi="0">
        <n x="85"/>
        <n x="84"/>
        <n x="74"/>
        <n x="10"/>
      </t>
    </mdx>
    <mdx n="0" f="v">
      <t c="4" fi="0">
        <n x="85"/>
        <n x="84"/>
        <n x="73"/>
        <n x="19"/>
      </t>
    </mdx>
    <mdx n="0" f="v">
      <t c="4" fi="0">
        <n x="85"/>
        <n x="84"/>
        <n x="73"/>
        <n x="6"/>
      </t>
    </mdx>
    <mdx n="0" f="v">
      <t c="4" fi="0">
        <n x="85"/>
        <n x="84"/>
        <n x="72"/>
        <n x="13"/>
      </t>
    </mdx>
    <mdx n="0" f="v">
      <t c="4" fi="0">
        <n x="85"/>
        <n x="84"/>
        <n x="71"/>
        <n x="23"/>
      </t>
    </mdx>
    <mdx n="0" f="v">
      <t c="4" fi="0">
        <n x="85"/>
        <n x="84"/>
        <n x="71"/>
        <n x="3"/>
      </t>
    </mdx>
    <mdx n="0" f="v">
      <t c="4" fi="0">
        <n x="85"/>
        <n x="84"/>
        <n x="70"/>
        <n x="17"/>
      </t>
    </mdx>
    <mdx n="0" f="v">
      <t c="4" fi="0">
        <n x="85"/>
        <n x="84"/>
        <n x="70"/>
        <n x="4"/>
      </t>
    </mdx>
    <mdx n="0" f="v">
      <t c="4" fi="0">
        <n x="85"/>
        <n x="84"/>
        <n x="69"/>
        <n x="12"/>
      </t>
    </mdx>
    <mdx n="0" f="v">
      <t c="4" fi="0">
        <n x="85"/>
        <n x="84"/>
        <n x="68"/>
        <n x="21"/>
      </t>
    </mdx>
    <mdx n="0" f="v">
      <t c="4" fi="0">
        <n x="85"/>
        <n x="84"/>
        <n x="68"/>
        <n x="8"/>
      </t>
    </mdx>
    <mdx n="0" f="v">
      <t c="4" fi="0">
        <n x="85"/>
        <n x="84"/>
        <n x="67"/>
        <n x="15"/>
      </t>
    </mdx>
    <mdx n="0" f="v">
      <t c="4" fi="0">
        <n x="85"/>
        <n x="84"/>
        <n x="66"/>
        <n x="25"/>
      </t>
    </mdx>
    <mdx n="0" f="v">
      <t c="4" fi="0">
        <n x="85"/>
        <n x="84"/>
        <n x="66"/>
        <n x="10"/>
      </t>
    </mdx>
    <mdx n="0" f="v">
      <t c="4" fi="0">
        <n x="85"/>
        <n x="84"/>
        <n x="65"/>
        <n x="19"/>
      </t>
    </mdx>
    <mdx n="0" f="v">
      <t c="4" fi="0">
        <n x="85"/>
        <n x="84"/>
        <n x="65"/>
        <n x="6"/>
      </t>
    </mdx>
    <mdx n="0" f="v">
      <t c="4" fi="0">
        <n x="85"/>
        <n x="84"/>
        <n x="64"/>
        <n x="13"/>
      </t>
    </mdx>
    <mdx n="0" f="v">
      <t c="4" fi="0">
        <n x="85"/>
        <n x="84"/>
        <n x="63"/>
        <n x="23"/>
      </t>
    </mdx>
    <mdx n="0" f="v">
      <t c="4" fi="0">
        <n x="85"/>
        <n x="84"/>
        <n x="63"/>
        <n x="3"/>
      </t>
    </mdx>
    <mdx n="0" f="v">
      <t c="4" fi="0">
        <n x="85"/>
        <n x="84"/>
        <n x="62"/>
        <n x="17"/>
      </t>
    </mdx>
    <mdx n="0" f="v">
      <t c="4" fi="0">
        <n x="85"/>
        <n x="84"/>
        <n x="62"/>
        <n x="4"/>
      </t>
    </mdx>
    <mdx n="0" f="v">
      <t c="4" fi="0">
        <n x="85"/>
        <n x="84"/>
        <n x="61"/>
        <n x="12"/>
      </t>
    </mdx>
    <mdx n="0" f="v">
      <t c="4" fi="0">
        <n x="85"/>
        <n x="84"/>
        <n x="60"/>
        <n x="21"/>
      </t>
    </mdx>
    <mdx n="0" f="v">
      <t c="4" fi="0">
        <n x="85"/>
        <n x="84"/>
        <n x="60"/>
        <n x="8"/>
      </t>
    </mdx>
    <mdx n="0" f="v">
      <t c="4" fi="0">
        <n x="85"/>
        <n x="84"/>
        <n x="59"/>
        <n x="15"/>
      </t>
    </mdx>
    <mdx n="0" f="v">
      <t c="4" fi="0">
        <n x="85"/>
        <n x="84"/>
        <n x="58"/>
        <n x="25"/>
      </t>
    </mdx>
    <mdx n="0" f="v">
      <t c="4" fi="0">
        <n x="85"/>
        <n x="84"/>
        <n x="58"/>
        <n x="10"/>
      </t>
    </mdx>
    <mdx n="0" f="v">
      <t c="4" fi="0">
        <n x="85"/>
        <n x="84"/>
        <n x="57"/>
        <n x="19"/>
      </t>
    </mdx>
    <mdx n="0" f="v">
      <t c="4" fi="0">
        <n x="85"/>
        <n x="84"/>
        <n x="57"/>
        <n x="6"/>
      </t>
    </mdx>
    <mdx n="0" f="v">
      <t c="4" fi="0">
        <n x="85"/>
        <n x="84"/>
        <n x="56"/>
        <n x="13"/>
      </t>
    </mdx>
    <mdx n="0" f="v">
      <t c="4" fi="0">
        <n x="85"/>
        <n x="84"/>
        <n x="55"/>
        <n x="23"/>
      </t>
    </mdx>
    <mdx n="0" f="v">
      <t c="4" fi="0">
        <n x="85"/>
        <n x="84"/>
        <n x="55"/>
        <n x="3"/>
      </t>
    </mdx>
    <mdx n="0" f="v">
      <t c="4" fi="0">
        <n x="85"/>
        <n x="84"/>
        <n x="54"/>
        <n x="17"/>
      </t>
    </mdx>
    <mdx n="0" f="v">
      <t c="4" fi="0">
        <n x="85"/>
        <n x="84"/>
        <n x="54"/>
        <n x="4"/>
      </t>
    </mdx>
    <mdx n="0" f="v">
      <t c="4" fi="0">
        <n x="85"/>
        <n x="84"/>
        <n x="53"/>
        <n x="12"/>
      </t>
    </mdx>
    <mdx n="0" f="v">
      <t c="4" fi="0">
        <n x="85"/>
        <n x="84"/>
        <n x="52"/>
        <n x="21"/>
      </t>
    </mdx>
    <mdx n="0" f="v">
      <t c="4" fi="0">
        <n x="85"/>
        <n x="84"/>
        <n x="52"/>
        <n x="8"/>
      </t>
    </mdx>
    <mdx n="0" f="v">
      <t c="4" fi="0">
        <n x="85"/>
        <n x="84"/>
        <n x="51"/>
        <n x="15"/>
      </t>
    </mdx>
    <mdx n="0" f="v">
      <t c="4" fi="0">
        <n x="85"/>
        <n x="84"/>
        <n x="50"/>
        <n x="25"/>
      </t>
    </mdx>
    <mdx n="0" f="v">
      <t c="4" fi="0">
        <n x="85"/>
        <n x="84"/>
        <n x="50"/>
        <n x="10"/>
      </t>
    </mdx>
    <mdx n="0" f="v">
      <t c="4" fi="0">
        <n x="85"/>
        <n x="84"/>
        <n x="49"/>
        <n x="19"/>
      </t>
    </mdx>
    <mdx n="0" f="v">
      <t c="4" fi="0">
        <n x="85"/>
        <n x="84"/>
        <n x="49"/>
        <n x="6"/>
      </t>
    </mdx>
    <mdx n="0" f="v">
      <t c="4" fi="0">
        <n x="85"/>
        <n x="84"/>
        <n x="48"/>
        <n x="13"/>
      </t>
    </mdx>
    <mdx n="0" f="v">
      <t c="4" fi="0">
        <n x="85"/>
        <n x="84"/>
        <n x="47"/>
        <n x="23"/>
      </t>
    </mdx>
    <mdx n="0" f="v">
      <t c="4" fi="0">
        <n x="85"/>
        <n x="84"/>
        <n x="47"/>
        <n x="3"/>
      </t>
    </mdx>
    <mdx n="0" f="v">
      <t c="4" fi="0">
        <n x="85"/>
        <n x="84"/>
        <n x="46"/>
        <n x="17"/>
      </t>
    </mdx>
    <mdx n="0" f="v">
      <t c="4" fi="0">
        <n x="85"/>
        <n x="84"/>
        <n x="46"/>
        <n x="4"/>
      </t>
    </mdx>
    <mdx n="0" f="v">
      <t c="4" fi="0">
        <n x="85"/>
        <n x="84"/>
        <n x="45"/>
        <n x="12"/>
      </t>
    </mdx>
    <mdx n="0" f="v">
      <t c="4" fi="0">
        <n x="85"/>
        <n x="84"/>
        <n x="44"/>
        <n x="21"/>
      </t>
    </mdx>
    <mdx n="0" f="v">
      <t c="4" fi="0">
        <n x="85"/>
        <n x="84"/>
        <n x="44"/>
        <n x="8"/>
      </t>
    </mdx>
    <mdx n="0" f="v">
      <t c="4" fi="0">
        <n x="85"/>
        <n x="84"/>
        <n x="43"/>
        <n x="15"/>
      </t>
    </mdx>
    <mdx n="0" f="v">
      <t c="4" fi="0">
        <n x="85"/>
        <n x="84"/>
        <n x="42"/>
        <n x="25"/>
      </t>
    </mdx>
    <mdx n="0" f="v">
      <t c="4" fi="0">
        <n x="85"/>
        <n x="84"/>
        <n x="42"/>
        <n x="10"/>
      </t>
    </mdx>
    <mdx n="0" f="v">
      <t c="4" fi="0">
        <n x="85"/>
        <n x="84"/>
        <n x="41"/>
        <n x="19"/>
      </t>
    </mdx>
    <mdx n="0" f="v">
      <t c="4" fi="0">
        <n x="85"/>
        <n x="84"/>
        <n x="41"/>
        <n x="6"/>
      </t>
    </mdx>
    <mdx n="0" f="v">
      <t c="4" fi="0">
        <n x="85"/>
        <n x="84"/>
        <n x="40"/>
        <n x="13"/>
      </t>
    </mdx>
    <mdx n="0" f="v">
      <t c="4" fi="0">
        <n x="85"/>
        <n x="84"/>
        <n x="39"/>
        <n x="23"/>
      </t>
    </mdx>
    <mdx n="0" f="v">
      <t c="4" fi="0">
        <n x="85"/>
        <n x="84"/>
        <n x="39"/>
        <n x="3"/>
      </t>
    </mdx>
    <mdx n="0" f="v">
      <t c="4" fi="0">
        <n x="85"/>
        <n x="84"/>
        <n x="38"/>
        <n x="17"/>
      </t>
    </mdx>
    <mdx n="0" f="v">
      <t c="4" fi="0">
        <n x="85"/>
        <n x="84"/>
        <n x="38"/>
        <n x="4"/>
      </t>
    </mdx>
    <mdx n="0" f="v">
      <t c="4" fi="0">
        <n x="85"/>
        <n x="84"/>
        <n x="37"/>
        <n x="12"/>
      </t>
    </mdx>
    <mdx n="0" f="v">
      <t c="4" fi="0">
        <n x="85"/>
        <n x="84"/>
        <n x="36"/>
        <n x="21"/>
      </t>
    </mdx>
    <mdx n="0" f="v">
      <t c="4" fi="0">
        <n x="85"/>
        <n x="84"/>
        <n x="36"/>
        <n x="8"/>
      </t>
    </mdx>
    <mdx n="0" f="v">
      <t c="4" fi="0">
        <n x="85"/>
        <n x="84"/>
        <n x="35"/>
        <n x="15"/>
      </t>
    </mdx>
    <mdx n="0" f="v">
      <t c="4" fi="0">
        <n x="85"/>
        <n x="84"/>
        <n x="34"/>
        <n x="25"/>
      </t>
    </mdx>
    <mdx n="0" f="v">
      <t c="4" fi="0">
        <n x="85"/>
        <n x="84"/>
        <n x="34"/>
        <n x="10"/>
      </t>
    </mdx>
    <mdx n="0" f="v">
      <t c="4" fi="0">
        <n x="85"/>
        <n x="84"/>
        <n x="33"/>
        <n x="19"/>
      </t>
    </mdx>
    <mdx n="0" f="v">
      <t c="4" fi="0">
        <n x="85"/>
        <n x="84"/>
        <n x="33"/>
        <n x="5"/>
      </t>
    </mdx>
    <mdx n="0" f="v">
      <t c="4" fi="0">
        <n x="85"/>
        <n x="84"/>
        <n x="32"/>
        <n x="12"/>
      </t>
    </mdx>
    <mdx n="0" f="v">
      <t c="4" fi="0">
        <n x="85"/>
        <n x="84"/>
        <n x="31"/>
        <n x="8"/>
      </t>
    </mdx>
    <mdx n="0" f="v">
      <t c="4" fi="0">
        <n x="85"/>
        <n x="84"/>
        <n x="53"/>
        <n x="25"/>
      </t>
    </mdx>
    <mdx n="0" f="v">
      <t c="4" fi="0">
        <n x="85"/>
        <n x="84"/>
        <n x="47"/>
        <n x="8"/>
      </t>
    </mdx>
    <mdx n="0" f="v">
      <t c="4" fi="0">
        <n x="85"/>
        <n x="84"/>
        <n x="44"/>
        <n x="6"/>
      </t>
    </mdx>
    <mdx n="0" f="v">
      <t c="4" fi="0">
        <n x="85"/>
        <n x="84"/>
        <n x="33"/>
        <n x="30"/>
      </t>
    </mdx>
    <mdx n="0" f="v">
      <t c="4" fi="0">
        <n x="85"/>
        <n x="84"/>
        <n x="79"/>
        <n x="22"/>
      </t>
    </mdx>
    <mdx n="0" f="v">
      <t c="4" fi="0">
        <n x="85"/>
        <n x="84"/>
        <n x="79"/>
        <n x="2"/>
      </t>
    </mdx>
    <mdx n="0" f="v">
      <t c="4" fi="0">
        <n x="85"/>
        <n x="84"/>
        <n x="78"/>
        <n x="16"/>
      </t>
    </mdx>
    <mdx n="0" f="v">
      <t c="4" fi="0">
        <n x="85"/>
        <n x="84"/>
        <n x="77"/>
        <n x="26"/>
      </t>
    </mdx>
    <mdx n="0" f="v">
      <t c="4" fi="0">
        <n x="85"/>
        <n x="84"/>
        <n x="77"/>
        <n x="11"/>
      </t>
    </mdx>
    <mdx n="0" f="v">
      <t c="4" fi="0">
        <n x="85"/>
        <n x="84"/>
        <n x="76"/>
        <n x="20"/>
      </t>
    </mdx>
    <mdx n="0" f="v">
      <t c="4" fi="0">
        <n x="85"/>
        <n x="84"/>
        <n x="76"/>
        <n x="7"/>
      </t>
    </mdx>
    <mdx n="0" f="v">
      <t c="4" fi="0">
        <n x="85"/>
        <n x="84"/>
        <n x="75"/>
        <n x="14"/>
      </t>
    </mdx>
    <mdx n="0" f="v">
      <t c="4" fi="0">
        <n x="85"/>
        <n x="84"/>
        <n x="74"/>
        <n x="24"/>
      </t>
    </mdx>
    <mdx n="0" f="v">
      <t c="4" fi="0">
        <n x="85"/>
        <n x="84"/>
        <n x="74"/>
        <n x="9"/>
      </t>
    </mdx>
    <mdx n="0" f="v">
      <t c="4" fi="0">
        <n x="85"/>
        <n x="84"/>
        <n x="73"/>
        <n x="18"/>
      </t>
    </mdx>
    <mdx n="0" f="v">
      <t c="4" fi="0">
        <n x="85"/>
        <n x="84"/>
        <n x="73"/>
        <n x="5"/>
      </t>
    </mdx>
    <mdx n="0" f="v">
      <t c="4" fi="0">
        <n x="85"/>
        <n x="84"/>
        <n x="72"/>
        <n x="30"/>
      </t>
    </mdx>
    <mdx n="0" f="v">
      <t c="4" fi="0">
        <n x="85"/>
        <n x="84"/>
        <n x="71"/>
        <n x="22"/>
      </t>
    </mdx>
    <mdx n="0" f="v">
      <t c="4" fi="0">
        <n x="85"/>
        <n x="84"/>
        <n x="71"/>
        <n x="2"/>
      </t>
    </mdx>
    <mdx n="0" f="v">
      <t c="4" fi="0">
        <n x="85"/>
        <n x="84"/>
        <n x="70"/>
        <n x="16"/>
      </t>
    </mdx>
    <mdx n="0" f="v">
      <t c="4" fi="0">
        <n x="85"/>
        <n x="84"/>
        <n x="69"/>
        <n x="26"/>
      </t>
    </mdx>
    <mdx n="0" f="v">
      <t c="4" fi="0">
        <n x="85"/>
        <n x="84"/>
        <n x="69"/>
        <n x="11"/>
      </t>
    </mdx>
    <mdx n="0" f="v">
      <t c="4" fi="0">
        <n x="85"/>
        <n x="84"/>
        <n x="68"/>
        <n x="20"/>
      </t>
    </mdx>
    <mdx n="0" f="v">
      <t c="4" fi="0">
        <n x="85"/>
        <n x="84"/>
        <n x="68"/>
        <n x="7"/>
      </t>
    </mdx>
    <mdx n="0" f="v">
      <t c="4" fi="0">
        <n x="85"/>
        <n x="84"/>
        <n x="67"/>
        <n x="14"/>
      </t>
    </mdx>
    <mdx n="0" f="v">
      <t c="4" fi="0">
        <n x="85"/>
        <n x="84"/>
        <n x="66"/>
        <n x="24"/>
      </t>
    </mdx>
    <mdx n="0" f="v">
      <t c="4" fi="0">
        <n x="85"/>
        <n x="84"/>
        <n x="66"/>
        <n x="9"/>
      </t>
    </mdx>
    <mdx n="0" f="v">
      <t c="4" fi="0">
        <n x="85"/>
        <n x="84"/>
        <n x="65"/>
        <n x="18"/>
      </t>
    </mdx>
    <mdx n="0" f="v">
      <t c="4" fi="0">
        <n x="85"/>
        <n x="84"/>
        <n x="65"/>
        <n x="5"/>
      </t>
    </mdx>
    <mdx n="0" f="v">
      <t c="4" fi="0">
        <n x="85"/>
        <n x="84"/>
        <n x="64"/>
        <n x="30"/>
      </t>
    </mdx>
    <mdx n="0" f="v">
      <t c="4" fi="0">
        <n x="85"/>
        <n x="84"/>
        <n x="63"/>
        <n x="22"/>
      </t>
    </mdx>
    <mdx n="0" f="v">
      <t c="4" fi="0">
        <n x="85"/>
        <n x="84"/>
        <n x="63"/>
        <n x="2"/>
      </t>
    </mdx>
    <mdx n="0" f="v">
      <t c="4" fi="0">
        <n x="85"/>
        <n x="84"/>
        <n x="62"/>
        <n x="16"/>
      </t>
    </mdx>
    <mdx n="0" f="v">
      <t c="4" fi="0">
        <n x="85"/>
        <n x="84"/>
        <n x="61"/>
        <n x="26"/>
      </t>
    </mdx>
    <mdx n="0" f="v">
      <t c="4" fi="0">
        <n x="85"/>
        <n x="84"/>
        <n x="61"/>
        <n x="11"/>
      </t>
    </mdx>
    <mdx n="0" f="v">
      <t c="4" fi="0">
        <n x="85"/>
        <n x="84"/>
        <n x="60"/>
        <n x="20"/>
      </t>
    </mdx>
    <mdx n="0" f="v">
      <t c="4" fi="0">
        <n x="85"/>
        <n x="84"/>
        <n x="60"/>
        <n x="7"/>
      </t>
    </mdx>
    <mdx n="0" f="v">
      <t c="4" fi="0">
        <n x="85"/>
        <n x="84"/>
        <n x="59"/>
        <n x="14"/>
      </t>
    </mdx>
    <mdx n="0" f="v">
      <t c="4" fi="0">
        <n x="85"/>
        <n x="84"/>
        <n x="58"/>
        <n x="24"/>
      </t>
    </mdx>
    <mdx n="0" f="v">
      <t c="4" fi="0">
        <n x="85"/>
        <n x="84"/>
        <n x="58"/>
        <n x="9"/>
      </t>
    </mdx>
    <mdx n="0" f="v">
      <t c="4" fi="0">
        <n x="85"/>
        <n x="84"/>
        <n x="57"/>
        <n x="18"/>
      </t>
    </mdx>
    <mdx n="0" f="v">
      <t c="4" fi="0">
        <n x="85"/>
        <n x="84"/>
        <n x="57"/>
        <n x="5"/>
      </t>
    </mdx>
    <mdx n="0" f="v">
      <t c="4" fi="0">
        <n x="85"/>
        <n x="84"/>
        <n x="56"/>
        <n x="30"/>
      </t>
    </mdx>
    <mdx n="0" f="v">
      <t c="4" fi="0">
        <n x="85"/>
        <n x="84"/>
        <n x="55"/>
        <n x="22"/>
      </t>
    </mdx>
    <mdx n="0" f="v">
      <t c="4" fi="0">
        <n x="85"/>
        <n x="84"/>
        <n x="55"/>
        <n x="2"/>
      </t>
    </mdx>
    <mdx n="0" f="v">
      <t c="4" fi="0">
        <n x="85"/>
        <n x="84"/>
        <n x="54"/>
        <n x="16"/>
      </t>
    </mdx>
    <mdx n="0" f="v">
      <t c="4" fi="0">
        <n x="85"/>
        <n x="84"/>
        <n x="53"/>
        <n x="26"/>
      </t>
    </mdx>
    <mdx n="0" f="v">
      <t c="4" fi="0">
        <n x="85"/>
        <n x="84"/>
        <n x="53"/>
        <n x="11"/>
      </t>
    </mdx>
    <mdx n="0" f="v">
      <t c="4" fi="0">
        <n x="85"/>
        <n x="84"/>
        <n x="52"/>
        <n x="20"/>
      </t>
    </mdx>
    <mdx n="0" f="v">
      <t c="4" fi="0">
        <n x="85"/>
        <n x="84"/>
        <n x="52"/>
        <n x="7"/>
      </t>
    </mdx>
    <mdx n="0" f="v">
      <t c="4" fi="0">
        <n x="85"/>
        <n x="84"/>
        <n x="51"/>
        <n x="14"/>
      </t>
    </mdx>
    <mdx n="0" f="v">
      <t c="4" fi="0">
        <n x="85"/>
        <n x="84"/>
        <n x="50"/>
        <n x="24"/>
      </t>
    </mdx>
    <mdx n="0" f="v">
      <t c="4" fi="0">
        <n x="85"/>
        <n x="84"/>
        <n x="50"/>
        <n x="9"/>
      </t>
    </mdx>
    <mdx n="0" f="v">
      <t c="4" fi="0">
        <n x="85"/>
        <n x="84"/>
        <n x="49"/>
        <n x="18"/>
      </t>
    </mdx>
    <mdx n="0" f="v">
      <t c="4" fi="0">
        <n x="85"/>
        <n x="84"/>
        <n x="49"/>
        <n x="5"/>
      </t>
    </mdx>
    <mdx n="0" f="v">
      <t c="4" fi="0">
        <n x="85"/>
        <n x="84"/>
        <n x="48"/>
        <n x="30"/>
      </t>
    </mdx>
    <mdx n="0" f="v">
      <t c="4" fi="0">
        <n x="85"/>
        <n x="84"/>
        <n x="47"/>
        <n x="22"/>
      </t>
    </mdx>
    <mdx n="0" f="v">
      <t c="4" fi="0">
        <n x="85"/>
        <n x="84"/>
        <n x="47"/>
        <n x="2"/>
      </t>
    </mdx>
    <mdx n="0" f="v">
      <t c="4" fi="0">
        <n x="85"/>
        <n x="84"/>
        <n x="46"/>
        <n x="16"/>
      </t>
    </mdx>
    <mdx n="0" f="v">
      <t c="4" fi="0">
        <n x="85"/>
        <n x="84"/>
        <n x="45"/>
        <n x="26"/>
      </t>
    </mdx>
    <mdx n="0" f="v">
      <t c="4" fi="0">
        <n x="85"/>
        <n x="84"/>
        <n x="45"/>
        <n x="11"/>
      </t>
    </mdx>
    <mdx n="0" f="v">
      <t c="4" fi="0">
        <n x="85"/>
        <n x="84"/>
        <n x="44"/>
        <n x="20"/>
      </t>
    </mdx>
    <mdx n="0" f="v">
      <t c="4" fi="0">
        <n x="85"/>
        <n x="84"/>
        <n x="44"/>
        <n x="7"/>
      </t>
    </mdx>
    <mdx n="0" f="v">
      <t c="4" fi="0">
        <n x="85"/>
        <n x="84"/>
        <n x="43"/>
        <n x="14"/>
      </t>
    </mdx>
    <mdx n="0" f="v">
      <t c="4" fi="0">
        <n x="85"/>
        <n x="84"/>
        <n x="42"/>
        <n x="24"/>
      </t>
    </mdx>
    <mdx n="0" f="v">
      <t c="4" fi="0">
        <n x="85"/>
        <n x="84"/>
        <n x="42"/>
        <n x="9"/>
      </t>
    </mdx>
    <mdx n="0" f="v">
      <t c="4" fi="0">
        <n x="85"/>
        <n x="84"/>
        <n x="41"/>
        <n x="18"/>
      </t>
    </mdx>
    <mdx n="0" f="v">
      <t c="4" fi="0">
        <n x="85"/>
        <n x="84"/>
        <n x="41"/>
        <n x="5"/>
      </t>
    </mdx>
    <mdx n="0" f="v">
      <t c="4" fi="0">
        <n x="85"/>
        <n x="84"/>
        <n x="40"/>
        <n x="30"/>
      </t>
    </mdx>
    <mdx n="0" f="v">
      <t c="4" fi="0">
        <n x="85"/>
        <n x="84"/>
        <n x="39"/>
        <n x="22"/>
      </t>
    </mdx>
    <mdx n="0" f="v">
      <t c="4" fi="0">
        <n x="85"/>
        <n x="84"/>
        <n x="39"/>
        <n x="2"/>
      </t>
    </mdx>
    <mdx n="0" f="v">
      <t c="4" fi="0">
        <n x="85"/>
        <n x="84"/>
        <n x="38"/>
        <n x="16"/>
      </t>
    </mdx>
    <mdx n="0" f="v">
      <t c="4" fi="0">
        <n x="85"/>
        <n x="84"/>
        <n x="37"/>
        <n x="26"/>
      </t>
    </mdx>
    <mdx n="0" f="v">
      <t c="4" fi="0">
        <n x="85"/>
        <n x="84"/>
        <n x="37"/>
        <n x="11"/>
      </t>
    </mdx>
    <mdx n="0" f="v">
      <t c="4" fi="0">
        <n x="85"/>
        <n x="84"/>
        <n x="36"/>
        <n x="20"/>
      </t>
    </mdx>
    <mdx n="0" f="v">
      <t c="4" fi="0">
        <n x="85"/>
        <n x="84"/>
        <n x="36"/>
        <n x="7"/>
      </t>
    </mdx>
    <mdx n="0" f="v">
      <t c="4" fi="0">
        <n x="85"/>
        <n x="84"/>
        <n x="35"/>
        <n x="14"/>
      </t>
    </mdx>
    <mdx n="0" f="v">
      <t c="4" fi="0">
        <n x="85"/>
        <n x="84"/>
        <n x="34"/>
        <n x="24"/>
      </t>
    </mdx>
    <mdx n="0" f="v">
      <t c="4" fi="0">
        <n x="85"/>
        <n x="84"/>
        <n x="34"/>
        <n x="9"/>
      </t>
    </mdx>
    <mdx n="0" f="v">
      <t c="4" fi="0">
        <n x="85"/>
        <n x="84"/>
        <n x="33"/>
        <n x="18"/>
      </t>
    </mdx>
    <mdx n="0" f="v">
      <t c="4" fi="0">
        <n x="85"/>
        <n x="84"/>
        <n x="32"/>
        <n x="26"/>
      </t>
    </mdx>
    <mdx n="0" f="v">
      <t c="4" fi="0">
        <n x="85"/>
        <n x="84"/>
        <n x="32"/>
        <n x="11"/>
      </t>
    </mdx>
    <mdx n="0" f="v">
      <t c="4" fi="0">
        <n x="85"/>
        <n x="84"/>
        <n x="31"/>
        <n x="20"/>
      </t>
    </mdx>
    <mdx n="0" f="v">
      <t c="4" fi="0">
        <n x="85"/>
        <n x="84"/>
        <n x="31"/>
        <n x="7"/>
      </t>
    </mdx>
    <mdx n="0" f="v">
      <t c="4" fi="0">
        <n x="85"/>
        <n x="84"/>
        <n x="52"/>
        <n x="19"/>
      </t>
    </mdx>
    <mdx n="0" f="v">
      <t c="4" fi="0">
        <n x="85"/>
        <n x="84"/>
        <n x="48"/>
        <n x="12"/>
      </t>
    </mdx>
    <mdx n="0" f="v">
      <t c="4" fi="0">
        <n x="85"/>
        <n x="84"/>
        <n x="44"/>
        <n x="19"/>
      </t>
    </mdx>
    <mdx n="0" f="v">
      <t c="4" fi="0">
        <n x="85"/>
        <n x="84"/>
        <n x="28"/>
        <n x="3"/>
      </t>
    </mdx>
    <mdx n="0" f="v">
      <t c="4" fi="0">
        <n x="85"/>
        <n x="84"/>
        <n x="79"/>
        <n x="21"/>
      </t>
    </mdx>
    <mdx n="0" f="v">
      <t c="4" fi="0">
        <n x="85"/>
        <n x="84"/>
        <n x="79"/>
        <n x="8"/>
      </t>
    </mdx>
    <mdx n="0" f="v">
      <t c="4" fi="0">
        <n x="85"/>
        <n x="84"/>
        <n x="78"/>
        <n x="15"/>
      </t>
    </mdx>
    <mdx n="0" f="v">
      <t c="4" fi="0">
        <n x="85"/>
        <n x="84"/>
        <n x="77"/>
        <n x="25"/>
      </t>
    </mdx>
    <mdx n="0" f="v">
      <t c="4" fi="0">
        <n x="85"/>
        <n x="84"/>
        <n x="77"/>
        <n x="10"/>
      </t>
    </mdx>
    <mdx n="0" f="v">
      <t c="4" fi="0">
        <n x="85"/>
        <n x="84"/>
        <n x="76"/>
        <n x="19"/>
      </t>
    </mdx>
    <mdx n="0" f="v">
      <t c="4" fi="0">
        <n x="85"/>
        <n x="84"/>
        <n x="76"/>
        <n x="6"/>
      </t>
    </mdx>
    <mdx n="0" f="v">
      <t c="4" fi="0">
        <n x="85"/>
        <n x="84"/>
        <n x="75"/>
        <n x="13"/>
      </t>
    </mdx>
    <mdx n="0" f="v">
      <t c="4" fi="0">
        <n x="85"/>
        <n x="84"/>
        <n x="74"/>
        <n x="23"/>
      </t>
    </mdx>
    <mdx n="0" f="v">
      <t c="4" fi="0">
        <n x="85"/>
        <n x="84"/>
        <n x="74"/>
        <n x="3"/>
      </t>
    </mdx>
    <mdx n="0" f="v">
      <t c="4" fi="0">
        <n x="85"/>
        <n x="84"/>
        <n x="73"/>
        <n x="17"/>
      </t>
    </mdx>
    <mdx n="0" f="v">
      <t c="4" fi="0">
        <n x="85"/>
        <n x="84"/>
        <n x="73"/>
        <n x="4"/>
      </t>
    </mdx>
    <mdx n="0" f="v">
      <t c="4" fi="0">
        <n x="85"/>
        <n x="84"/>
        <n x="72"/>
        <n x="12"/>
      </t>
    </mdx>
    <mdx n="0" f="v">
      <t c="4" fi="0">
        <n x="85"/>
        <n x="84"/>
        <n x="71"/>
        <n x="21"/>
      </t>
    </mdx>
    <mdx n="0" f="v">
      <t c="4" fi="0">
        <n x="85"/>
        <n x="84"/>
        <n x="71"/>
        <n x="8"/>
      </t>
    </mdx>
    <mdx n="0" f="v">
      <t c="4" fi="0">
        <n x="85"/>
        <n x="84"/>
        <n x="70"/>
        <n x="15"/>
      </t>
    </mdx>
    <mdx n="0" f="v">
      <t c="4" fi="0">
        <n x="85"/>
        <n x="84"/>
        <n x="69"/>
        <n x="25"/>
      </t>
    </mdx>
    <mdx n="0" f="v">
      <t c="4" fi="0">
        <n x="85"/>
        <n x="84"/>
        <n x="69"/>
        <n x="10"/>
      </t>
    </mdx>
    <mdx n="0" f="v">
      <t c="4" fi="0">
        <n x="85"/>
        <n x="84"/>
        <n x="68"/>
        <n x="19"/>
      </t>
    </mdx>
    <mdx n="0" f="v">
      <t c="4" fi="0">
        <n x="85"/>
        <n x="84"/>
        <n x="68"/>
        <n x="6"/>
      </t>
    </mdx>
    <mdx n="0" f="v">
      <t c="4" fi="0">
        <n x="85"/>
        <n x="84"/>
        <n x="67"/>
        <n x="13"/>
      </t>
    </mdx>
    <mdx n="0" f="v">
      <t c="4" fi="0">
        <n x="85"/>
        <n x="84"/>
        <n x="66"/>
        <n x="23"/>
      </t>
    </mdx>
    <mdx n="0" f="v">
      <t c="4" fi="0">
        <n x="85"/>
        <n x="84"/>
        <n x="66"/>
        <n x="3"/>
      </t>
    </mdx>
    <mdx n="0" f="v">
      <t c="4" fi="0">
        <n x="85"/>
        <n x="84"/>
        <n x="65"/>
        <n x="17"/>
      </t>
    </mdx>
    <mdx n="0" f="v">
      <t c="4" fi="0">
        <n x="85"/>
        <n x="84"/>
        <n x="65"/>
        <n x="4"/>
      </t>
    </mdx>
    <mdx n="0" f="v">
      <t c="4" fi="0">
        <n x="85"/>
        <n x="84"/>
        <n x="64"/>
        <n x="12"/>
      </t>
    </mdx>
    <mdx n="0" f="v">
      <t c="4" fi="0">
        <n x="85"/>
        <n x="84"/>
        <n x="63"/>
        <n x="21"/>
      </t>
    </mdx>
    <mdx n="0" f="v">
      <t c="4" fi="0">
        <n x="85"/>
        <n x="84"/>
        <n x="63"/>
        <n x="8"/>
      </t>
    </mdx>
    <mdx n="0" f="v">
      <t c="4" fi="0">
        <n x="85"/>
        <n x="84"/>
        <n x="62"/>
        <n x="15"/>
      </t>
    </mdx>
    <mdx n="0" f="v">
      <t c="4" fi="0">
        <n x="85"/>
        <n x="84"/>
        <n x="61"/>
        <n x="25"/>
      </t>
    </mdx>
    <mdx n="0" f="v">
      <t c="4" fi="0">
        <n x="85"/>
        <n x="84"/>
        <n x="61"/>
        <n x="10"/>
      </t>
    </mdx>
    <mdx n="0" f="v">
      <t c="4" fi="0">
        <n x="85"/>
        <n x="84"/>
        <n x="60"/>
        <n x="19"/>
      </t>
    </mdx>
    <mdx n="0" f="v">
      <t c="4" fi="0">
        <n x="85"/>
        <n x="84"/>
        <n x="60"/>
        <n x="6"/>
      </t>
    </mdx>
    <mdx n="0" f="v">
      <t c="4" fi="0">
        <n x="85"/>
        <n x="84"/>
        <n x="59"/>
        <n x="13"/>
      </t>
    </mdx>
    <mdx n="0" f="v">
      <t c="4" fi="0">
        <n x="85"/>
        <n x="84"/>
        <n x="58"/>
        <n x="23"/>
      </t>
    </mdx>
    <mdx n="0" f="v">
      <t c="4" fi="0">
        <n x="85"/>
        <n x="84"/>
        <n x="58"/>
        <n x="3"/>
      </t>
    </mdx>
    <mdx n="0" f="v">
      <t c="4" fi="0">
        <n x="85"/>
        <n x="84"/>
        <n x="57"/>
        <n x="17"/>
      </t>
    </mdx>
    <mdx n="0" f="v">
      <t c="4" fi="0">
        <n x="85"/>
        <n x="84"/>
        <n x="57"/>
        <n x="4"/>
      </t>
    </mdx>
    <mdx n="0" f="v">
      <t c="4" fi="0">
        <n x="85"/>
        <n x="84"/>
        <n x="56"/>
        <n x="12"/>
      </t>
    </mdx>
    <mdx n="0" f="v">
      <t c="4" fi="0">
        <n x="85"/>
        <n x="84"/>
        <n x="55"/>
        <n x="21"/>
      </t>
    </mdx>
    <mdx n="0" f="v">
      <t c="4" fi="0">
        <n x="85"/>
        <n x="84"/>
        <n x="55"/>
        <n x="8"/>
      </t>
    </mdx>
    <mdx n="0" f="v">
      <t c="4" fi="0">
        <n x="85"/>
        <n x="84"/>
        <n x="53"/>
        <n x="10"/>
      </t>
    </mdx>
    <mdx n="0" f="v">
      <t c="4" fi="0">
        <n x="85"/>
        <n x="84"/>
        <n x="51"/>
        <n x="13"/>
      </t>
    </mdx>
    <mdx n="0" f="v">
      <t c="4" fi="0">
        <n x="85"/>
        <n x="84"/>
        <n x="50"/>
        <n x="23"/>
      </t>
    </mdx>
    <mdx n="0" f="v">
      <t c="4" fi="0">
        <n x="85"/>
        <n x="84"/>
        <n x="50"/>
        <n x="3"/>
      </t>
    </mdx>
    <mdx n="0" f="v">
      <t c="4" fi="0">
        <n x="85"/>
        <n x="84"/>
        <n x="49"/>
        <n x="4"/>
      </t>
    </mdx>
    <mdx n="0" f="v">
      <t c="4" fi="0">
        <n x="85"/>
        <n x="84"/>
        <n x="47"/>
        <n x="21"/>
      </t>
    </mdx>
    <mdx n="0" f="v">
      <t c="4" fi="0">
        <n x="85"/>
        <n x="84"/>
        <n x="45"/>
        <n x="10"/>
      </t>
    </mdx>
    <mdx n="0" f="v">
      <t c="4" fi="0">
        <n x="85"/>
        <n x="84"/>
        <n x="79"/>
        <n x="19"/>
      </t>
    </mdx>
    <mdx n="0" f="v">
      <t c="4" fi="0">
        <n x="85"/>
        <n x="84"/>
        <n x="79"/>
        <n x="6"/>
      </t>
    </mdx>
    <mdx n="0" f="v">
      <t c="4" fi="0">
        <n x="85"/>
        <n x="84"/>
        <n x="78"/>
        <n x="13"/>
      </t>
    </mdx>
    <mdx n="0" f="v">
      <t c="4" fi="0">
        <n x="85"/>
        <n x="84"/>
        <n x="77"/>
        <n x="23"/>
      </t>
    </mdx>
    <mdx n="0" f="v">
      <t c="4" fi="0">
        <n x="85"/>
        <n x="84"/>
        <n x="77"/>
        <n x="3"/>
      </t>
    </mdx>
    <mdx n="0" f="v">
      <t c="4" fi="0">
        <n x="85"/>
        <n x="84"/>
        <n x="76"/>
        <n x="17"/>
      </t>
    </mdx>
    <mdx n="0" f="v">
      <t c="4" fi="0">
        <n x="85"/>
        <n x="84"/>
        <n x="76"/>
        <n x="4"/>
      </t>
    </mdx>
    <mdx n="0" f="v">
      <t c="4" fi="0">
        <n x="85"/>
        <n x="84"/>
        <n x="75"/>
        <n x="12"/>
      </t>
    </mdx>
    <mdx n="0" f="v">
      <t c="4" fi="0">
        <n x="85"/>
        <n x="84"/>
        <n x="74"/>
        <n x="21"/>
      </t>
    </mdx>
    <mdx n="0" f="v">
      <t c="4" fi="0">
        <n x="85"/>
        <n x="84"/>
        <n x="74"/>
        <n x="8"/>
      </t>
    </mdx>
    <mdx n="0" f="v">
      <t c="4" fi="0">
        <n x="85"/>
        <n x="84"/>
        <n x="73"/>
        <n x="15"/>
      </t>
    </mdx>
    <mdx n="0" f="v">
      <t c="4" fi="0">
        <n x="85"/>
        <n x="84"/>
        <n x="72"/>
        <n x="25"/>
      </t>
    </mdx>
    <mdx n="0" f="v">
      <t c="4" fi="0">
        <n x="85"/>
        <n x="84"/>
        <n x="72"/>
        <n x="10"/>
      </t>
    </mdx>
    <mdx n="0" f="v">
      <t c="4" fi="0">
        <n x="85"/>
        <n x="84"/>
        <n x="71"/>
        <n x="19"/>
      </t>
    </mdx>
    <mdx n="0" f="v">
      <t c="4" fi="0">
        <n x="85"/>
        <n x="84"/>
        <n x="71"/>
        <n x="6"/>
      </t>
    </mdx>
    <mdx n="0" f="v">
      <t c="4" fi="0">
        <n x="85"/>
        <n x="84"/>
        <n x="70"/>
        <n x="13"/>
      </t>
    </mdx>
    <mdx n="0" f="v">
      <t c="4" fi="0">
        <n x="85"/>
        <n x="84"/>
        <n x="69"/>
        <n x="23"/>
      </t>
    </mdx>
    <mdx n="0" f="v">
      <t c="4" fi="0">
        <n x="85"/>
        <n x="84"/>
        <n x="69"/>
        <n x="3"/>
      </t>
    </mdx>
    <mdx n="0" f="v">
      <t c="4" fi="0">
        <n x="85"/>
        <n x="84"/>
        <n x="68"/>
        <n x="17"/>
      </t>
    </mdx>
    <mdx n="0" f="v">
      <t c="4" fi="0">
        <n x="85"/>
        <n x="84"/>
        <n x="68"/>
        <n x="4"/>
      </t>
    </mdx>
    <mdx n="0" f="v">
      <t c="4" fi="0">
        <n x="85"/>
        <n x="84"/>
        <n x="67"/>
        <n x="12"/>
      </t>
    </mdx>
    <mdx n="0" f="v">
      <t c="4" fi="0">
        <n x="85"/>
        <n x="84"/>
        <n x="66"/>
        <n x="21"/>
      </t>
    </mdx>
    <mdx n="0" f="v">
      <t c="4" fi="0">
        <n x="85"/>
        <n x="84"/>
        <n x="66"/>
        <n x="8"/>
      </t>
    </mdx>
    <mdx n="0" f="v">
      <t c="4" fi="0">
        <n x="85"/>
        <n x="84"/>
        <n x="65"/>
        <n x="15"/>
      </t>
    </mdx>
    <mdx n="0" f="v">
      <t c="4" fi="0">
        <n x="85"/>
        <n x="84"/>
        <n x="64"/>
        <n x="25"/>
      </t>
    </mdx>
    <mdx n="0" f="v">
      <t c="4" fi="0">
        <n x="85"/>
        <n x="84"/>
        <n x="64"/>
        <n x="10"/>
      </t>
    </mdx>
    <mdx n="0" f="v">
      <t c="4" fi="0">
        <n x="85"/>
        <n x="84"/>
        <n x="63"/>
        <n x="19"/>
      </t>
    </mdx>
    <mdx n="0" f="v">
      <t c="4" fi="0">
        <n x="85"/>
        <n x="84"/>
        <n x="63"/>
        <n x="6"/>
      </t>
    </mdx>
    <mdx n="0" f="v">
      <t c="4" fi="0">
        <n x="85"/>
        <n x="84"/>
        <n x="62"/>
        <n x="13"/>
      </t>
    </mdx>
    <mdx n="0" f="v">
      <t c="4" fi="0">
        <n x="85"/>
        <n x="84"/>
        <n x="61"/>
        <n x="23"/>
      </t>
    </mdx>
    <mdx n="0" f="v">
      <t c="4" fi="0">
        <n x="85"/>
        <n x="84"/>
        <n x="61"/>
        <n x="3"/>
      </t>
    </mdx>
    <mdx n="0" f="v">
      <t c="4" fi="0">
        <n x="85"/>
        <n x="84"/>
        <n x="60"/>
        <n x="17"/>
      </t>
    </mdx>
    <mdx n="0" f="v">
      <t c="4" fi="0">
        <n x="85"/>
        <n x="84"/>
        <n x="60"/>
        <n x="4"/>
      </t>
    </mdx>
    <mdx n="0" f="v">
      <t c="4" fi="0">
        <n x="85"/>
        <n x="84"/>
        <n x="59"/>
        <n x="12"/>
      </t>
    </mdx>
    <mdx n="0" f="v">
      <t c="4" fi="0">
        <n x="85"/>
        <n x="84"/>
        <n x="58"/>
        <n x="21"/>
      </t>
    </mdx>
    <mdx n="0" f="v">
      <t c="4" fi="0">
        <n x="85"/>
        <n x="84"/>
        <n x="58"/>
        <n x="8"/>
      </t>
    </mdx>
    <mdx n="0" f="v">
      <t c="4" fi="0">
        <n x="85"/>
        <n x="84"/>
        <n x="57"/>
        <n x="15"/>
      </t>
    </mdx>
    <mdx n="0" f="v">
      <t c="4" fi="0">
        <n x="85"/>
        <n x="84"/>
        <n x="56"/>
        <n x="25"/>
      </t>
    </mdx>
    <mdx n="0" f="v">
      <t c="4" fi="0">
        <n x="85"/>
        <n x="84"/>
        <n x="56"/>
        <n x="10"/>
      </t>
    </mdx>
    <mdx n="0" f="v">
      <t c="4" fi="0">
        <n x="85"/>
        <n x="84"/>
        <n x="55"/>
        <n x="19"/>
      </t>
    </mdx>
    <mdx n="0" f="v">
      <t c="4" fi="0">
        <n x="85"/>
        <n x="84"/>
        <n x="55"/>
        <n x="6"/>
      </t>
    </mdx>
    <mdx n="0" f="v">
      <t c="4" fi="0">
        <n x="85"/>
        <n x="84"/>
        <n x="54"/>
        <n x="13"/>
      </t>
    </mdx>
    <mdx n="0" f="v">
      <t c="4" fi="0">
        <n x="85"/>
        <n x="84"/>
        <n x="53"/>
        <n x="23"/>
      </t>
    </mdx>
    <mdx n="0" f="v">
      <t c="4" fi="0">
        <n x="85"/>
        <n x="84"/>
        <n x="53"/>
        <n x="3"/>
      </t>
    </mdx>
    <mdx n="0" f="v">
      <t c="4" fi="0">
        <n x="85"/>
        <n x="84"/>
        <n x="52"/>
        <n x="17"/>
      </t>
    </mdx>
    <mdx n="0" f="v">
      <t c="4" fi="0">
        <n x="85"/>
        <n x="84"/>
        <n x="52"/>
        <n x="4"/>
      </t>
    </mdx>
    <mdx n="0" f="v">
      <t c="4" fi="0">
        <n x="85"/>
        <n x="84"/>
        <n x="51"/>
        <n x="12"/>
      </t>
    </mdx>
    <mdx n="0" f="v">
      <t c="4" fi="0">
        <n x="85"/>
        <n x="84"/>
        <n x="50"/>
        <n x="21"/>
      </t>
    </mdx>
    <mdx n="0" f="v">
      <t c="4" fi="0">
        <n x="85"/>
        <n x="84"/>
        <n x="50"/>
        <n x="8"/>
      </t>
    </mdx>
    <mdx n="0" f="v">
      <t c="4" fi="0">
        <n x="85"/>
        <n x="84"/>
        <n x="49"/>
        <n x="15"/>
      </t>
    </mdx>
    <mdx n="0" f="v">
      <t c="4" fi="0">
        <n x="85"/>
        <n x="84"/>
        <n x="48"/>
        <n x="25"/>
      </t>
    </mdx>
    <mdx n="0" f="v">
      <t c="4" fi="0">
        <n x="85"/>
        <n x="84"/>
        <n x="79"/>
        <n x="18"/>
      </t>
    </mdx>
    <mdx n="0" f="v">
      <t c="4" fi="0">
        <n x="85"/>
        <n x="84"/>
        <n x="79"/>
        <n x="5"/>
      </t>
    </mdx>
    <mdx n="0" f="v">
      <t c="4" fi="0">
        <n x="85"/>
        <n x="84"/>
        <n x="78"/>
        <n x="30"/>
      </t>
    </mdx>
    <mdx n="0" f="v">
      <t c="4" fi="0">
        <n x="85"/>
        <n x="84"/>
        <n x="77"/>
        <n x="22"/>
      </t>
    </mdx>
    <mdx n="0" f="v">
      <t c="4" fi="0">
        <n x="85"/>
        <n x="84"/>
        <n x="77"/>
        <n x="2"/>
      </t>
    </mdx>
    <mdx n="0" f="v">
      <t c="4" fi="0">
        <n x="85"/>
        <n x="84"/>
        <n x="76"/>
        <n x="16"/>
      </t>
    </mdx>
    <mdx n="0" f="v">
      <t c="4" fi="0">
        <n x="85"/>
        <n x="84"/>
        <n x="75"/>
        <n x="26"/>
      </t>
    </mdx>
    <mdx n="0" f="v">
      <t c="4" fi="0">
        <n x="85"/>
        <n x="84"/>
        <n x="75"/>
        <n x="11"/>
      </t>
    </mdx>
    <mdx n="0" f="v">
      <t c="4" fi="0">
        <n x="85"/>
        <n x="84"/>
        <n x="74"/>
        <n x="20"/>
      </t>
    </mdx>
    <mdx n="0" f="v">
      <t c="4" fi="0">
        <n x="85"/>
        <n x="84"/>
        <n x="74"/>
        <n x="7"/>
      </t>
    </mdx>
    <mdx n="0" f="v">
      <t c="4" fi="0">
        <n x="85"/>
        <n x="84"/>
        <n x="73"/>
        <n x="14"/>
      </t>
    </mdx>
    <mdx n="0" f="v">
      <t c="4" fi="0">
        <n x="85"/>
        <n x="84"/>
        <n x="72"/>
        <n x="24"/>
      </t>
    </mdx>
    <mdx n="0" f="v">
      <t c="4" fi="0">
        <n x="85"/>
        <n x="84"/>
        <n x="72"/>
        <n x="9"/>
      </t>
    </mdx>
    <mdx n="0" f="v">
      <t c="4" fi="0">
        <n x="85"/>
        <n x="84"/>
        <n x="71"/>
        <n x="18"/>
      </t>
    </mdx>
    <mdx n="0" f="v">
      <t c="4" fi="0">
        <n x="85"/>
        <n x="84"/>
        <n x="71"/>
        <n x="5"/>
      </t>
    </mdx>
    <mdx n="0" f="v">
      <t c="4" fi="0">
        <n x="85"/>
        <n x="84"/>
        <n x="70"/>
        <n x="30"/>
      </t>
    </mdx>
    <mdx n="0" f="v">
      <t c="4" fi="0">
        <n x="85"/>
        <n x="84"/>
        <n x="69"/>
        <n x="22"/>
      </t>
    </mdx>
    <mdx n="0" f="v">
      <t c="4" fi="0">
        <n x="85"/>
        <n x="84"/>
        <n x="69"/>
        <n x="2"/>
      </t>
    </mdx>
    <mdx n="0" f="v">
      <t c="4" fi="0">
        <n x="85"/>
        <n x="84"/>
        <n x="68"/>
        <n x="16"/>
      </t>
    </mdx>
    <mdx n="0" f="v">
      <t c="4" fi="0">
        <n x="85"/>
        <n x="84"/>
        <n x="67"/>
        <n x="26"/>
      </t>
    </mdx>
    <mdx n="0" f="v">
      <t c="4" fi="0">
        <n x="85"/>
        <n x="84"/>
        <n x="67"/>
        <n x="11"/>
      </t>
    </mdx>
    <mdx n="0" f="v">
      <t c="4" fi="0">
        <n x="85"/>
        <n x="84"/>
        <n x="66"/>
        <n x="20"/>
      </t>
    </mdx>
    <mdx n="0" f="v">
      <t c="4" fi="0">
        <n x="85"/>
        <n x="84"/>
        <n x="66"/>
        <n x="7"/>
      </t>
    </mdx>
    <mdx n="0" f="v">
      <t c="4" fi="0">
        <n x="85"/>
        <n x="84"/>
        <n x="65"/>
        <n x="14"/>
      </t>
    </mdx>
    <mdx n="0" f="v">
      <t c="4" fi="0">
        <n x="85"/>
        <n x="84"/>
        <n x="64"/>
        <n x="24"/>
      </t>
    </mdx>
    <mdx n="0" f="v">
      <t c="4" fi="0">
        <n x="85"/>
        <n x="84"/>
        <n x="64"/>
        <n x="9"/>
      </t>
    </mdx>
    <mdx n="0" f="v">
      <t c="4" fi="0">
        <n x="85"/>
        <n x="84"/>
        <n x="63"/>
        <n x="18"/>
      </t>
    </mdx>
    <mdx n="0" f="v">
      <t c="4" fi="0">
        <n x="85"/>
        <n x="84"/>
        <n x="63"/>
        <n x="5"/>
      </t>
    </mdx>
    <mdx n="0" f="v">
      <t c="4" fi="0">
        <n x="85"/>
        <n x="84"/>
        <n x="62"/>
        <n x="30"/>
      </t>
    </mdx>
    <mdx n="0" f="v">
      <t c="4" fi="0">
        <n x="85"/>
        <n x="84"/>
        <n x="61"/>
        <n x="22"/>
      </t>
    </mdx>
    <mdx n="0" f="v">
      <t c="4" fi="0">
        <n x="85"/>
        <n x="84"/>
        <n x="61"/>
        <n x="2"/>
      </t>
    </mdx>
    <mdx n="0" f="v">
      <t c="4" fi="0">
        <n x="85"/>
        <n x="84"/>
        <n x="60"/>
        <n x="16"/>
      </t>
    </mdx>
    <mdx n="0" f="v">
      <t c="4" fi="0">
        <n x="85"/>
        <n x="84"/>
        <n x="59"/>
        <n x="26"/>
      </t>
    </mdx>
    <mdx n="0" f="v">
      <t c="4" fi="0">
        <n x="85"/>
        <n x="84"/>
        <n x="59"/>
        <n x="11"/>
      </t>
    </mdx>
    <mdx n="0" f="v">
      <t c="4" fi="0">
        <n x="85"/>
        <n x="84"/>
        <n x="58"/>
        <n x="20"/>
      </t>
    </mdx>
    <mdx n="0" f="v">
      <t c="4" fi="0">
        <n x="85"/>
        <n x="84"/>
        <n x="58"/>
        <n x="7"/>
      </t>
    </mdx>
    <mdx n="0" f="v">
      <t c="4" fi="0">
        <n x="85"/>
        <n x="84"/>
        <n x="57"/>
        <n x="14"/>
      </t>
    </mdx>
    <mdx n="0" f="v">
      <t c="4" fi="0">
        <n x="85"/>
        <n x="84"/>
        <n x="56"/>
        <n x="24"/>
      </t>
    </mdx>
    <mdx n="0" f="v">
      <t c="4" fi="0">
        <n x="85"/>
        <n x="84"/>
        <n x="56"/>
        <n x="9"/>
      </t>
    </mdx>
    <mdx n="0" f="v">
      <t c="4" fi="0">
        <n x="85"/>
        <n x="84"/>
        <n x="55"/>
        <n x="18"/>
      </t>
    </mdx>
    <mdx n="0" f="v">
      <t c="4" fi="0">
        <n x="85"/>
        <n x="84"/>
        <n x="55"/>
        <n x="5"/>
      </t>
    </mdx>
    <mdx n="0" f="v">
      <t c="4" fi="0">
        <n x="85"/>
        <n x="84"/>
        <n x="54"/>
        <n x="30"/>
      </t>
    </mdx>
    <mdx n="0" f="v">
      <t c="4" fi="0">
        <n x="85"/>
        <n x="84"/>
        <n x="53"/>
        <n x="22"/>
      </t>
    </mdx>
    <mdx n="0" f="v">
      <t c="4" fi="0">
        <n x="85"/>
        <n x="84"/>
        <n x="53"/>
        <n x="2"/>
      </t>
    </mdx>
    <mdx n="0" f="v">
      <t c="4" fi="0">
        <n x="85"/>
        <n x="84"/>
        <n x="52"/>
        <n x="16"/>
      </t>
    </mdx>
    <mdx n="0" f="v">
      <t c="4" fi="0">
        <n x="85"/>
        <n x="84"/>
        <n x="51"/>
        <n x="26"/>
      </t>
    </mdx>
    <mdx n="0" f="v">
      <t c="4" fi="0">
        <n x="85"/>
        <n x="84"/>
        <n x="51"/>
        <n x="11"/>
      </t>
    </mdx>
    <mdx n="0" f="v">
      <t c="4" fi="0">
        <n x="85"/>
        <n x="84"/>
        <n x="50"/>
        <n x="20"/>
      </t>
    </mdx>
    <mdx n="0" f="v">
      <t c="4" fi="0">
        <n x="85"/>
        <n x="84"/>
        <n x="50"/>
        <n x="7"/>
      </t>
    </mdx>
    <mdx n="0" f="v">
      <t c="4" fi="0">
        <n x="85"/>
        <n x="84"/>
        <n x="49"/>
        <n x="14"/>
      </t>
    </mdx>
    <mdx n="0" f="v">
      <t c="4" fi="0">
        <n x="85"/>
        <n x="84"/>
        <n x="48"/>
        <n x="24"/>
      </t>
    </mdx>
    <mdx n="0" f="v">
      <t c="4" fi="0">
        <n x="85"/>
        <n x="84"/>
        <n x="79"/>
        <n x="17"/>
      </t>
    </mdx>
    <mdx n="0" f="v">
      <t c="4" fi="0">
        <n x="85"/>
        <n x="84"/>
        <n x="79"/>
        <n x="4"/>
      </t>
    </mdx>
    <mdx n="0" f="v">
      <t c="4" fi="0">
        <n x="85"/>
        <n x="84"/>
        <n x="78"/>
        <n x="12"/>
      </t>
    </mdx>
    <mdx n="0" f="v">
      <t c="4" fi="0">
        <n x="85"/>
        <n x="84"/>
        <n x="77"/>
        <n x="21"/>
      </t>
    </mdx>
    <mdx n="0" f="v">
      <t c="4" fi="0">
        <n x="85"/>
        <n x="84"/>
        <n x="77"/>
        <n x="8"/>
      </t>
    </mdx>
    <mdx n="0" f="v">
      <t c="4" fi="0">
        <n x="85"/>
        <n x="84"/>
        <n x="76"/>
        <n x="15"/>
      </t>
    </mdx>
    <mdx n="0" f="v">
      <t c="4" fi="0">
        <n x="85"/>
        <n x="84"/>
        <n x="75"/>
        <n x="25"/>
      </t>
    </mdx>
    <mdx n="0" f="v">
      <t c="4" fi="0">
        <n x="85"/>
        <n x="84"/>
        <n x="75"/>
        <n x="10"/>
      </t>
    </mdx>
    <mdx n="0" f="v">
      <t c="4" fi="0">
        <n x="85"/>
        <n x="84"/>
        <n x="74"/>
        <n x="19"/>
      </t>
    </mdx>
    <mdx n="0" f="v">
      <t c="4" fi="0">
        <n x="85"/>
        <n x="84"/>
        <n x="74"/>
        <n x="6"/>
      </t>
    </mdx>
    <mdx n="0" f="v">
      <t c="4" fi="0">
        <n x="85"/>
        <n x="84"/>
        <n x="73"/>
        <n x="13"/>
      </t>
    </mdx>
    <mdx n="0" f="v">
      <t c="4" fi="0">
        <n x="85"/>
        <n x="84"/>
        <n x="72"/>
        <n x="23"/>
      </t>
    </mdx>
    <mdx n="0" f="v">
      <t c="4" fi="0">
        <n x="85"/>
        <n x="84"/>
        <n x="72"/>
        <n x="3"/>
      </t>
    </mdx>
    <mdx n="0" f="v">
      <t c="4" fi="0">
        <n x="85"/>
        <n x="84"/>
        <n x="71"/>
        <n x="17"/>
      </t>
    </mdx>
    <mdx n="0" f="v">
      <t c="4" fi="0">
        <n x="85"/>
        <n x="84"/>
        <n x="71"/>
        <n x="4"/>
      </t>
    </mdx>
    <mdx n="0" f="v">
      <t c="4" fi="0">
        <n x="85"/>
        <n x="84"/>
        <n x="70"/>
        <n x="12"/>
      </t>
    </mdx>
    <mdx n="0" f="v">
      <t c="4" fi="0">
        <n x="85"/>
        <n x="84"/>
        <n x="69"/>
        <n x="21"/>
      </t>
    </mdx>
    <mdx n="0" f="v">
      <t c="4" fi="0">
        <n x="85"/>
        <n x="84"/>
        <n x="69"/>
        <n x="8"/>
      </t>
    </mdx>
    <mdx n="0" f="v">
      <t c="4" fi="0">
        <n x="85"/>
        <n x="84"/>
        <n x="68"/>
        <n x="15"/>
      </t>
    </mdx>
    <mdx n="0" f="v">
      <t c="4" fi="0">
        <n x="85"/>
        <n x="84"/>
        <n x="67"/>
        <n x="25"/>
      </t>
    </mdx>
    <mdx n="0" f="v">
      <t c="4" fi="0">
        <n x="85"/>
        <n x="84"/>
        <n x="67"/>
        <n x="10"/>
      </t>
    </mdx>
    <mdx n="0" f="v">
      <t c="4" fi="0">
        <n x="85"/>
        <n x="84"/>
        <n x="66"/>
        <n x="19"/>
      </t>
    </mdx>
    <mdx n="0" f="v">
      <t c="4" fi="0">
        <n x="85"/>
        <n x="84"/>
        <n x="66"/>
        <n x="6"/>
      </t>
    </mdx>
    <mdx n="0" f="v">
      <t c="4" fi="0">
        <n x="85"/>
        <n x="84"/>
        <n x="65"/>
        <n x="13"/>
      </t>
    </mdx>
    <mdx n="0" f="v">
      <t c="4" fi="0">
        <n x="85"/>
        <n x="84"/>
        <n x="64"/>
        <n x="23"/>
      </t>
    </mdx>
    <mdx n="0" f="v">
      <t c="4" fi="0">
        <n x="85"/>
        <n x="84"/>
        <n x="64"/>
        <n x="3"/>
      </t>
    </mdx>
    <mdx n="0" f="v">
      <t c="4" fi="0">
        <n x="85"/>
        <n x="84"/>
        <n x="63"/>
        <n x="17"/>
      </t>
    </mdx>
    <mdx n="0" f="v">
      <t c="4" fi="0">
        <n x="85"/>
        <n x="84"/>
        <n x="63"/>
        <n x="4"/>
      </t>
    </mdx>
    <mdx n="0" f="v">
      <t c="4" fi="0">
        <n x="85"/>
        <n x="84"/>
        <n x="62"/>
        <n x="12"/>
      </t>
    </mdx>
    <mdx n="0" f="v">
      <t c="4" fi="0">
        <n x="85"/>
        <n x="84"/>
        <n x="61"/>
        <n x="21"/>
      </t>
    </mdx>
    <mdx n="0" f="v">
      <t c="4" fi="0">
        <n x="85"/>
        <n x="84"/>
        <n x="61"/>
        <n x="8"/>
      </t>
    </mdx>
    <mdx n="0" f="v">
      <t c="4" fi="0">
        <n x="85"/>
        <n x="84"/>
        <n x="60"/>
        <n x="15"/>
      </t>
    </mdx>
    <mdx n="0" f="v">
      <t c="4" fi="0">
        <n x="85"/>
        <n x="84"/>
        <n x="59"/>
        <n x="25"/>
      </t>
    </mdx>
    <mdx n="0" f="v">
      <t c="4" fi="0">
        <n x="85"/>
        <n x="84"/>
        <n x="59"/>
        <n x="10"/>
      </t>
    </mdx>
    <mdx n="0" f="v">
      <t c="4" fi="0">
        <n x="85"/>
        <n x="84"/>
        <n x="58"/>
        <n x="19"/>
      </t>
    </mdx>
    <mdx n="0" f="v">
      <t c="4" fi="0">
        <n x="85"/>
        <n x="84"/>
        <n x="58"/>
        <n x="6"/>
      </t>
    </mdx>
    <mdx n="0" f="v">
      <t c="4" fi="0">
        <n x="85"/>
        <n x="84"/>
        <n x="57"/>
        <n x="13"/>
      </t>
    </mdx>
    <mdx n="0" f="v">
      <t c="4" fi="0">
        <n x="85"/>
        <n x="84"/>
        <n x="56"/>
        <n x="23"/>
      </t>
    </mdx>
    <mdx n="0" f="v">
      <t c="4" fi="0">
        <n x="85"/>
        <n x="84"/>
        <n x="56"/>
        <n x="3"/>
      </t>
    </mdx>
    <mdx n="0" f="v">
      <t c="4" fi="0">
        <n x="85"/>
        <n x="84"/>
        <n x="55"/>
        <n x="17"/>
      </t>
    </mdx>
    <mdx n="0" f="v">
      <t c="4" fi="0">
        <n x="85"/>
        <n x="84"/>
        <n x="55"/>
        <n x="4"/>
      </t>
    </mdx>
    <mdx n="0" f="v">
      <t c="4" fi="0">
        <n x="85"/>
        <n x="84"/>
        <n x="54"/>
        <n x="12"/>
      </t>
    </mdx>
    <mdx n="0" f="v">
      <t c="4" fi="0">
        <n x="85"/>
        <n x="84"/>
        <n x="53"/>
        <n x="21"/>
      </t>
    </mdx>
    <mdx n="0" f="v">
      <t c="4" fi="0">
        <n x="85"/>
        <n x="84"/>
        <n x="53"/>
        <n x="8"/>
      </t>
    </mdx>
    <mdx n="0" f="v">
      <t c="4" fi="0">
        <n x="85"/>
        <n x="84"/>
        <n x="52"/>
        <n x="15"/>
      </t>
    </mdx>
    <mdx n="0" f="v">
      <t c="4" fi="0">
        <n x="85"/>
        <n x="84"/>
        <n x="51"/>
        <n x="25"/>
      </t>
    </mdx>
    <mdx n="0" f="v">
      <t c="4" fi="0">
        <n x="85"/>
        <n x="84"/>
        <n x="51"/>
        <n x="10"/>
      </t>
    </mdx>
    <mdx n="0" f="v">
      <t c="4" fi="0">
        <n x="85"/>
        <n x="84"/>
        <n x="50"/>
        <n x="19"/>
      </t>
    </mdx>
    <mdx n="0" f="v">
      <t c="4" fi="0">
        <n x="85"/>
        <n x="84"/>
        <n x="50"/>
        <n x="6"/>
      </t>
    </mdx>
    <mdx n="0" f="v">
      <t c="4" fi="0">
        <n x="85"/>
        <n x="84"/>
        <n x="49"/>
        <n x="13"/>
      </t>
    </mdx>
    <mdx n="0" f="v">
      <t c="4" fi="0">
        <n x="85"/>
        <n x="84"/>
        <n x="48"/>
        <n x="23"/>
      </t>
    </mdx>
    <mdx n="0" f="v">
      <t c="4" fi="0">
        <n x="85"/>
        <n x="84"/>
        <n x="48"/>
        <n x="3"/>
      </t>
    </mdx>
    <mdx n="0" f="v">
      <t c="4" fi="0">
        <n x="85"/>
        <n x="84"/>
        <n x="47"/>
        <n x="17"/>
      </t>
    </mdx>
    <mdx n="0" f="v">
      <t c="4" fi="0">
        <n x="85"/>
        <n x="84"/>
        <n x="47"/>
        <n x="4"/>
      </t>
    </mdx>
    <mdx n="0" f="v">
      <t c="4" fi="0">
        <n x="85"/>
        <n x="84"/>
        <n x="46"/>
        <n x="12"/>
      </t>
    </mdx>
    <mdx n="0" f="v">
      <t c="4" fi="0">
        <n x="85"/>
        <n x="84"/>
        <n x="45"/>
        <n x="21"/>
      </t>
    </mdx>
    <mdx n="0" f="v">
      <t c="4" fi="0">
        <n x="85"/>
        <n x="84"/>
        <n x="45"/>
        <n x="8"/>
      </t>
    </mdx>
    <mdx n="0" f="v">
      <t c="4" fi="0">
        <n x="85"/>
        <n x="84"/>
        <n x="79"/>
        <n x="16"/>
      </t>
    </mdx>
    <mdx n="0" f="v">
      <t c="4" fi="0">
        <n x="85"/>
        <n x="84"/>
        <n x="78"/>
        <n x="26"/>
      </t>
    </mdx>
    <mdx n="0" f="v">
      <t c="4" fi="0">
        <n x="85"/>
        <n x="84"/>
        <n x="78"/>
        <n x="11"/>
      </t>
    </mdx>
    <mdx n="0" f="v">
      <t c="4" fi="0">
        <n x="85"/>
        <n x="84"/>
        <n x="77"/>
        <n x="20"/>
      </t>
    </mdx>
    <mdx n="0" f="v">
      <t c="4" fi="0">
        <n x="85"/>
        <n x="84"/>
        <n x="77"/>
        <n x="7"/>
      </t>
    </mdx>
    <mdx n="0" f="v">
      <t c="4" fi="0">
        <n x="85"/>
        <n x="84"/>
        <n x="76"/>
        <n x="14"/>
      </t>
    </mdx>
    <mdx n="0" f="v">
      <t c="4" fi="0">
        <n x="85"/>
        <n x="84"/>
        <n x="75"/>
        <n x="24"/>
      </t>
    </mdx>
    <mdx n="0" f="v">
      <t c="4" fi="0">
        <n x="85"/>
        <n x="84"/>
        <n x="75"/>
        <n x="9"/>
      </t>
    </mdx>
    <mdx n="0" f="v">
      <t c="4" fi="0">
        <n x="85"/>
        <n x="84"/>
        <n x="74"/>
        <n x="18"/>
      </t>
    </mdx>
    <mdx n="0" f="v">
      <t c="4" fi="0">
        <n x="85"/>
        <n x="84"/>
        <n x="74"/>
        <n x="5"/>
      </t>
    </mdx>
    <mdx n="0" f="v">
      <t c="4" fi="0">
        <n x="85"/>
        <n x="84"/>
        <n x="73"/>
        <n x="30"/>
      </t>
    </mdx>
    <mdx n="0" f="v">
      <t c="4" fi="0">
        <n x="85"/>
        <n x="84"/>
        <n x="72"/>
        <n x="22"/>
      </t>
    </mdx>
    <mdx n="0" f="v">
      <t c="4" fi="0">
        <n x="85"/>
        <n x="84"/>
        <n x="72"/>
        <n x="2"/>
      </t>
    </mdx>
    <mdx n="0" f="v">
      <t c="4" fi="0">
        <n x="85"/>
        <n x="84"/>
        <n x="71"/>
        <n x="16"/>
      </t>
    </mdx>
    <mdx n="0" f="v">
      <t c="4" fi="0">
        <n x="85"/>
        <n x="84"/>
        <n x="70"/>
        <n x="26"/>
      </t>
    </mdx>
    <mdx n="0" f="v">
      <t c="4" fi="0">
        <n x="85"/>
        <n x="84"/>
        <n x="70"/>
        <n x="11"/>
      </t>
    </mdx>
    <mdx n="0" f="v">
      <t c="4" fi="0">
        <n x="85"/>
        <n x="84"/>
        <n x="69"/>
        <n x="20"/>
      </t>
    </mdx>
    <mdx n="0" f="v">
      <t c="4" fi="0">
        <n x="85"/>
        <n x="84"/>
        <n x="69"/>
        <n x="7"/>
      </t>
    </mdx>
    <mdx n="0" f="v">
      <t c="4" fi="0">
        <n x="85"/>
        <n x="84"/>
        <n x="68"/>
        <n x="14"/>
      </t>
    </mdx>
    <mdx n="0" f="v">
      <t c="4" fi="0">
        <n x="85"/>
        <n x="84"/>
        <n x="67"/>
        <n x="24"/>
      </t>
    </mdx>
    <mdx n="0" f="v">
      <t c="4" fi="0">
        <n x="85"/>
        <n x="84"/>
        <n x="67"/>
        <n x="9"/>
      </t>
    </mdx>
    <mdx n="0" f="v">
      <t c="4" fi="0">
        <n x="85"/>
        <n x="84"/>
        <n x="66"/>
        <n x="18"/>
      </t>
    </mdx>
    <mdx n="0" f="v">
      <t c="4" fi="0">
        <n x="85"/>
        <n x="84"/>
        <n x="66"/>
        <n x="5"/>
      </t>
    </mdx>
    <mdx n="0" f="v">
      <t c="4" fi="0">
        <n x="85"/>
        <n x="84"/>
        <n x="65"/>
        <n x="30"/>
      </t>
    </mdx>
    <mdx n="0" f="v">
      <t c="4" fi="0">
        <n x="85"/>
        <n x="84"/>
        <n x="64"/>
        <n x="22"/>
      </t>
    </mdx>
    <mdx n="0" f="v">
      <t c="4" fi="0">
        <n x="85"/>
        <n x="84"/>
        <n x="64"/>
        <n x="2"/>
      </t>
    </mdx>
    <mdx n="0" f="v">
      <t c="4" fi="0">
        <n x="85"/>
        <n x="84"/>
        <n x="63"/>
        <n x="16"/>
      </t>
    </mdx>
    <mdx n="0" f="v">
      <t c="4" fi="0">
        <n x="85"/>
        <n x="84"/>
        <n x="62"/>
        <n x="26"/>
      </t>
    </mdx>
    <mdx n="0" f="v">
      <t c="4" fi="0">
        <n x="85"/>
        <n x="84"/>
        <n x="62"/>
        <n x="11"/>
      </t>
    </mdx>
    <mdx n="0" f="v">
      <t c="4" fi="0">
        <n x="85"/>
        <n x="84"/>
        <n x="61"/>
        <n x="20"/>
      </t>
    </mdx>
    <mdx n="0" f="v">
      <t c="4" fi="0">
        <n x="85"/>
        <n x="84"/>
        <n x="61"/>
        <n x="7"/>
      </t>
    </mdx>
    <mdx n="0" f="v">
      <t c="4" fi="0">
        <n x="85"/>
        <n x="84"/>
        <n x="60"/>
        <n x="14"/>
      </t>
    </mdx>
    <mdx n="0" f="v">
      <t c="4" fi="0">
        <n x="85"/>
        <n x="84"/>
        <n x="59"/>
        <n x="24"/>
      </t>
    </mdx>
    <mdx n="0" f="v">
      <t c="4" fi="0">
        <n x="85"/>
        <n x="84"/>
        <n x="59"/>
        <n x="9"/>
      </t>
    </mdx>
    <mdx n="0" f="v">
      <t c="4" fi="0">
        <n x="85"/>
        <n x="84"/>
        <n x="58"/>
        <n x="18"/>
      </t>
    </mdx>
    <mdx n="0" f="v">
      <t c="4" fi="0">
        <n x="85"/>
        <n x="84"/>
        <n x="58"/>
        <n x="5"/>
      </t>
    </mdx>
    <mdx n="0" f="v">
      <t c="4" fi="0">
        <n x="85"/>
        <n x="84"/>
        <n x="57"/>
        <n x="30"/>
      </t>
    </mdx>
    <mdx n="0" f="v">
      <t c="4" fi="0">
        <n x="85"/>
        <n x="84"/>
        <n x="56"/>
        <n x="22"/>
      </t>
    </mdx>
    <mdx n="0" f="v">
      <t c="4" fi="0">
        <n x="85"/>
        <n x="84"/>
        <n x="56"/>
        <n x="2"/>
      </t>
    </mdx>
    <mdx n="0" f="v">
      <t c="4" fi="0">
        <n x="85"/>
        <n x="84"/>
        <n x="55"/>
        <n x="16"/>
      </t>
    </mdx>
    <mdx n="0" f="v">
      <t c="4" fi="0">
        <n x="85"/>
        <n x="84"/>
        <n x="54"/>
        <n x="26"/>
      </t>
    </mdx>
    <mdx n="0" f="v">
      <t c="4" fi="0">
        <n x="85"/>
        <n x="84"/>
        <n x="54"/>
        <n x="11"/>
      </t>
    </mdx>
    <mdx n="0" f="v">
      <t c="4" fi="0">
        <n x="85"/>
        <n x="84"/>
        <n x="53"/>
        <n x="20"/>
      </t>
    </mdx>
    <mdx n="0" f="v">
      <t c="4" fi="0">
        <n x="85"/>
        <n x="84"/>
        <n x="53"/>
        <n x="7"/>
      </t>
    </mdx>
    <mdx n="0" f="v">
      <t c="4" fi="0">
        <n x="85"/>
        <n x="84"/>
        <n x="52"/>
        <n x="14"/>
      </t>
    </mdx>
    <mdx n="0" f="v">
      <t c="4" fi="0">
        <n x="85"/>
        <n x="84"/>
        <n x="51"/>
        <n x="24"/>
      </t>
    </mdx>
    <mdx n="0" f="v">
      <t c="4" fi="0">
        <n x="85"/>
        <n x="84"/>
        <n x="51"/>
        <n x="9"/>
      </t>
    </mdx>
    <mdx n="0" f="v">
      <t c="4" fi="0">
        <n x="85"/>
        <n x="84"/>
        <n x="50"/>
        <n x="18"/>
      </t>
    </mdx>
    <mdx n="0" f="v">
      <t c="4" fi="0">
        <n x="85"/>
        <n x="84"/>
        <n x="50"/>
        <n x="5"/>
      </t>
    </mdx>
    <mdx n="0" f="v">
      <t c="4" fi="0">
        <n x="85"/>
        <n x="84"/>
        <n x="49"/>
        <n x="30"/>
      </t>
    </mdx>
    <mdx n="0" f="v">
      <t c="4" fi="0">
        <n x="85"/>
        <n x="84"/>
        <n x="48"/>
        <n x="22"/>
      </t>
    </mdx>
    <mdx n="0" f="v">
      <t c="4" fi="0">
        <n x="85"/>
        <n x="84"/>
        <n x="48"/>
        <n x="2"/>
      </t>
    </mdx>
    <mdx n="0" f="v">
      <t c="4" fi="0">
        <n x="85"/>
        <n x="84"/>
        <n x="79"/>
        <n x="14"/>
      </t>
    </mdx>
    <mdx n="0" f="v">
      <t c="4" fi="0">
        <n x="85"/>
        <n x="84"/>
        <n x="78"/>
        <n x="24"/>
      </t>
    </mdx>
    <mdx n="0" f="v">
      <t c="4" fi="0">
        <n x="85"/>
        <n x="84"/>
        <n x="78"/>
        <n x="9"/>
      </t>
    </mdx>
    <mdx n="0" f="v">
      <t c="4" fi="0">
        <n x="85"/>
        <n x="84"/>
        <n x="77"/>
        <n x="18"/>
      </t>
    </mdx>
    <mdx n="0" f="v">
      <t c="4" fi="0">
        <n x="85"/>
        <n x="84"/>
        <n x="77"/>
        <n x="5"/>
      </t>
    </mdx>
    <mdx n="0" f="v">
      <t c="4" fi="0">
        <n x="85"/>
        <n x="84"/>
        <n x="76"/>
        <n x="30"/>
      </t>
    </mdx>
    <mdx n="0" f="v">
      <t c="4" fi="0">
        <n x="85"/>
        <n x="84"/>
        <n x="75"/>
        <n x="22"/>
      </t>
    </mdx>
    <mdx n="0" f="v">
      <t c="4" fi="0">
        <n x="85"/>
        <n x="84"/>
        <n x="75"/>
        <n x="2"/>
      </t>
    </mdx>
    <mdx n="0" f="v">
      <t c="4" fi="0">
        <n x="85"/>
        <n x="84"/>
        <n x="74"/>
        <n x="16"/>
      </t>
    </mdx>
    <mdx n="0" f="v">
      <t c="4" fi="0">
        <n x="85"/>
        <n x="84"/>
        <n x="73"/>
        <n x="26"/>
      </t>
    </mdx>
    <mdx n="0" f="v">
      <t c="4" fi="0">
        <n x="85"/>
        <n x="84"/>
        <n x="73"/>
        <n x="11"/>
      </t>
    </mdx>
    <mdx n="0" f="v">
      <t c="4" fi="0">
        <n x="85"/>
        <n x="84"/>
        <n x="72"/>
        <n x="20"/>
      </t>
    </mdx>
    <mdx n="0" f="v">
      <t c="4" fi="0">
        <n x="85"/>
        <n x="84"/>
        <n x="72"/>
        <n x="7"/>
      </t>
    </mdx>
    <mdx n="0" f="v">
      <t c="4" fi="0">
        <n x="85"/>
        <n x="84"/>
        <n x="71"/>
        <n x="14"/>
      </t>
    </mdx>
    <mdx n="0" f="v">
      <t c="4" fi="0">
        <n x="85"/>
        <n x="84"/>
        <n x="70"/>
        <n x="24"/>
      </t>
    </mdx>
    <mdx n="0" f="v">
      <t c="4" fi="0">
        <n x="85"/>
        <n x="84"/>
        <n x="70"/>
        <n x="9"/>
      </t>
    </mdx>
    <mdx n="0" f="v">
      <t c="4" fi="0">
        <n x="85"/>
        <n x="84"/>
        <n x="69"/>
        <n x="18"/>
      </t>
    </mdx>
    <mdx n="0" f="v">
      <t c="4" fi="0">
        <n x="85"/>
        <n x="84"/>
        <n x="69"/>
        <n x="5"/>
      </t>
    </mdx>
    <mdx n="0" f="v">
      <t c="4" fi="0">
        <n x="85"/>
        <n x="84"/>
        <n x="68"/>
        <n x="30"/>
      </t>
    </mdx>
    <mdx n="0" f="v">
      <t c="4" fi="0">
        <n x="85"/>
        <n x="84"/>
        <n x="67"/>
        <n x="22"/>
      </t>
    </mdx>
    <mdx n="0" f="v">
      <t c="4" fi="0">
        <n x="85"/>
        <n x="84"/>
        <n x="67"/>
        <n x="2"/>
      </t>
    </mdx>
    <mdx n="0" f="v">
      <t c="4" fi="0">
        <n x="85"/>
        <n x="84"/>
        <n x="66"/>
        <n x="16"/>
      </t>
    </mdx>
    <mdx n="0" f="v">
      <t c="4" fi="0">
        <n x="85"/>
        <n x="84"/>
        <n x="65"/>
        <n x="26"/>
      </t>
    </mdx>
    <mdx n="0" f="v">
      <t c="4" fi="0">
        <n x="85"/>
        <n x="84"/>
        <n x="65"/>
        <n x="11"/>
      </t>
    </mdx>
    <mdx n="0" f="v">
      <t c="4" fi="0">
        <n x="85"/>
        <n x="84"/>
        <n x="64"/>
        <n x="20"/>
      </t>
    </mdx>
    <mdx n="0" f="v">
      <t c="4" fi="0">
        <n x="85"/>
        <n x="84"/>
        <n x="64"/>
        <n x="7"/>
      </t>
    </mdx>
    <mdx n="0" f="v">
      <t c="4" fi="0">
        <n x="85"/>
        <n x="84"/>
        <n x="63"/>
        <n x="14"/>
      </t>
    </mdx>
    <mdx n="0" f="v">
      <t c="4" fi="0">
        <n x="85"/>
        <n x="84"/>
        <n x="62"/>
        <n x="24"/>
      </t>
    </mdx>
    <mdx n="0" f="v">
      <t c="4" fi="0">
        <n x="85"/>
        <n x="84"/>
        <n x="62"/>
        <n x="9"/>
      </t>
    </mdx>
    <mdx n="0" f="v">
      <t c="4" fi="0">
        <n x="85"/>
        <n x="84"/>
        <n x="61"/>
        <n x="18"/>
      </t>
    </mdx>
    <mdx n="0" f="v">
      <t c="4" fi="0">
        <n x="85"/>
        <n x="84"/>
        <n x="61"/>
        <n x="5"/>
      </t>
    </mdx>
    <mdx n="0" f="v">
      <t c="4" fi="0">
        <n x="85"/>
        <n x="84"/>
        <n x="60"/>
        <n x="30"/>
      </t>
    </mdx>
    <mdx n="0" f="v">
      <t c="4" fi="0">
        <n x="85"/>
        <n x="84"/>
        <n x="59"/>
        <n x="22"/>
      </t>
    </mdx>
    <mdx n="0" f="v">
      <t c="4" fi="0">
        <n x="85"/>
        <n x="84"/>
        <n x="59"/>
        <n x="2"/>
      </t>
    </mdx>
    <mdx n="0" f="v">
      <t c="4" fi="0">
        <n x="85"/>
        <n x="84"/>
        <n x="58"/>
        <n x="16"/>
      </t>
    </mdx>
    <mdx n="0" f="v">
      <t c="4" fi="0">
        <n x="85"/>
        <n x="84"/>
        <n x="57"/>
        <n x="26"/>
      </t>
    </mdx>
    <mdx n="0" f="v">
      <t c="4" fi="0">
        <n x="85"/>
        <n x="84"/>
        <n x="57"/>
        <n x="11"/>
      </t>
    </mdx>
    <mdx n="0" f="v">
      <t c="4" fi="0">
        <n x="85"/>
        <n x="84"/>
        <n x="56"/>
        <n x="20"/>
      </t>
    </mdx>
    <mdx n="0" f="v">
      <t c="4" fi="0">
        <n x="85"/>
        <n x="84"/>
        <n x="56"/>
        <n x="7"/>
      </t>
    </mdx>
    <mdx n="0" f="v">
      <t c="4" fi="0">
        <n x="85"/>
        <n x="84"/>
        <n x="55"/>
        <n x="14"/>
      </t>
    </mdx>
    <mdx n="0" f="v">
      <t c="4" fi="0">
        <n x="85"/>
        <n x="84"/>
        <n x="54"/>
        <n x="24"/>
      </t>
    </mdx>
    <mdx n="0" f="v">
      <t c="4" fi="0">
        <n x="85"/>
        <n x="84"/>
        <n x="54"/>
        <n x="9"/>
      </t>
    </mdx>
    <mdx n="0" f="v">
      <t c="4" fi="0">
        <n x="85"/>
        <n x="84"/>
        <n x="53"/>
        <n x="18"/>
      </t>
    </mdx>
    <mdx n="0" f="v">
      <t c="4" fi="0">
        <n x="85"/>
        <n x="84"/>
        <n x="53"/>
        <n x="5"/>
      </t>
    </mdx>
    <mdx n="0" f="v">
      <t c="4" fi="0">
        <n x="85"/>
        <n x="84"/>
        <n x="52"/>
        <n x="30"/>
      </t>
    </mdx>
    <mdx n="0" f="v">
      <t c="4" fi="0">
        <n x="85"/>
        <n x="84"/>
        <n x="51"/>
        <n x="22"/>
      </t>
    </mdx>
    <mdx n="0" f="v">
      <t c="4" fi="0">
        <n x="85"/>
        <n x="84"/>
        <n x="51"/>
        <n x="2"/>
      </t>
    </mdx>
    <mdx n="0" f="v">
      <t c="4" fi="0">
        <n x="85"/>
        <n x="84"/>
        <n x="50"/>
        <n x="16"/>
      </t>
    </mdx>
    <mdx n="0" f="v">
      <t c="4" fi="0">
        <n x="85"/>
        <n x="84"/>
        <n x="49"/>
        <n x="26"/>
      </t>
    </mdx>
    <mdx n="0" f="v">
      <t c="4" fi="0">
        <n x="85"/>
        <n x="84"/>
        <n x="49"/>
        <n x="11"/>
      </t>
    </mdx>
    <mdx n="0" f="v">
      <t c="4" fi="0">
        <n x="85"/>
        <n x="84"/>
        <n x="48"/>
        <n x="20"/>
      </t>
    </mdx>
    <mdx n="0" f="v">
      <t c="4" fi="0">
        <n x="85"/>
        <n x="84"/>
        <n x="48"/>
        <n x="7"/>
      </t>
    </mdx>
    <mdx n="0" f="v">
      <t c="4" fi="0">
        <n x="85"/>
        <n x="84"/>
        <n x="47"/>
        <n x="14"/>
      </t>
    </mdx>
    <mdx n="0" f="v">
      <t c="4" fi="0">
        <n x="85"/>
        <n x="84"/>
        <n x="46"/>
        <n x="24"/>
      </t>
    </mdx>
    <mdx n="0" f="v">
      <t c="4" fi="0">
        <n x="85"/>
        <n x="84"/>
        <n x="46"/>
        <n x="9"/>
      </t>
    </mdx>
    <mdx n="0" f="v">
      <t c="4" fi="0">
        <n x="85"/>
        <n x="84"/>
        <n x="45"/>
        <n x="18"/>
      </t>
    </mdx>
    <mdx n="0" f="v">
      <t c="4" fi="0">
        <n x="85"/>
        <n x="84"/>
        <n x="45"/>
        <n x="5"/>
      </t>
    </mdx>
    <mdx n="0" f="v">
      <t c="4" fi="0">
        <n x="85"/>
        <n x="84"/>
        <n x="44"/>
        <n x="30"/>
      </t>
    </mdx>
    <mdx n="0" f="v">
      <t c="4" fi="0">
        <n x="85"/>
        <n x="84"/>
        <n x="43"/>
        <n x="22"/>
      </t>
    </mdx>
    <mdx n="0" f="v">
      <t c="4" fi="0">
        <n x="85"/>
        <n x="84"/>
        <n x="43"/>
        <n x="2"/>
      </t>
    </mdx>
    <mdx n="0" f="v">
      <t c="4" fi="0">
        <n x="85"/>
        <n x="84"/>
        <n x="42"/>
        <n x="16"/>
      </t>
    </mdx>
    <mdx n="0" f="v">
      <t c="4" fi="0">
        <n x="85"/>
        <n x="84"/>
        <n x="41"/>
        <n x="26"/>
      </t>
    </mdx>
    <mdx n="0" f="v">
      <t c="4" fi="0">
        <n x="85"/>
        <n x="84"/>
        <n x="41"/>
        <n x="11"/>
      </t>
    </mdx>
    <mdx n="0" f="v">
      <t c="4" fi="0">
        <n x="85"/>
        <n x="84"/>
        <n x="40"/>
        <n x="20"/>
      </t>
    </mdx>
    <mdx n="0" f="v">
      <t c="4" fi="0">
        <n x="85"/>
        <n x="84"/>
        <n x="40"/>
        <n x="7"/>
      </t>
    </mdx>
    <mdx n="0" f="v">
      <t c="4" fi="0">
        <n x="85"/>
        <n x="84"/>
        <n x="39"/>
        <n x="14"/>
      </t>
    </mdx>
    <mdx n="0" f="v">
      <t c="4" fi="0">
        <n x="85"/>
        <n x="84"/>
        <n x="38"/>
        <n x="24"/>
      </t>
    </mdx>
    <mdx n="0" f="v">
      <t c="4" fi="0">
        <n x="85"/>
        <n x="84"/>
        <n x="38"/>
        <n x="9"/>
      </t>
    </mdx>
    <mdx n="0" f="v">
      <t c="4" fi="0">
        <n x="85"/>
        <n x="84"/>
        <n x="37"/>
        <n x="18"/>
      </t>
    </mdx>
    <mdx n="0" f="v">
      <t c="4" fi="0">
        <n x="85"/>
        <n x="84"/>
        <n x="37"/>
        <n x="5"/>
      </t>
    </mdx>
    <mdx n="0" f="v">
      <t c="4" fi="0">
        <n x="85"/>
        <n x="84"/>
        <n x="36"/>
        <n x="30"/>
      </t>
    </mdx>
    <mdx n="0" f="v">
      <t c="4" fi="0">
        <n x="85"/>
        <n x="84"/>
        <n x="35"/>
        <n x="22"/>
      </t>
    </mdx>
    <mdx n="0" f="v">
      <t c="4" fi="0">
        <n x="85"/>
        <n x="84"/>
        <n x="35"/>
        <n x="2"/>
      </t>
    </mdx>
    <mdx n="0" f="v">
      <t c="4" fi="0">
        <n x="85"/>
        <n x="84"/>
        <n x="34"/>
        <n x="16"/>
      </t>
    </mdx>
    <mdx n="0" f="v">
      <t c="4" fi="0">
        <n x="85"/>
        <n x="84"/>
        <n x="33"/>
        <n x="26"/>
      </t>
    </mdx>
    <mdx n="0" f="v">
      <t c="4" fi="0">
        <n x="85"/>
        <n x="84"/>
        <n x="33"/>
        <n x="10"/>
      </t>
    </mdx>
    <mdx n="0" f="v">
      <t c="4" fi="0">
        <n x="85"/>
        <n x="84"/>
        <n x="32"/>
        <n x="18"/>
      </t>
    </mdx>
    <mdx n="0" f="v">
      <t c="4" fi="0">
        <n x="85"/>
        <n x="84"/>
        <n x="32"/>
        <n x="5"/>
      </t>
    </mdx>
    <mdx n="0" f="v">
      <t c="4" fi="0">
        <n x="85"/>
        <n x="84"/>
        <n x="78"/>
        <n x="10"/>
      </t>
    </mdx>
    <mdx n="0" f="v">
      <t c="4" fi="0">
        <n x="85"/>
        <n x="84"/>
        <n x="75"/>
        <n x="6"/>
      </t>
    </mdx>
    <mdx n="0" f="v">
      <t c="4" fi="0">
        <n x="85"/>
        <n x="84"/>
        <n x="71"/>
        <n x="20"/>
      </t>
    </mdx>
    <mdx n="0" f="v">
      <t c="4" fi="0">
        <n x="85"/>
        <n x="84"/>
        <n x="68"/>
        <n x="13"/>
      </t>
    </mdx>
    <mdx n="0" f="v">
      <t c="4" fi="0">
        <n x="85"/>
        <n x="84"/>
        <n x="65"/>
        <n x="3"/>
      </t>
    </mdx>
    <mdx n="0" f="v">
      <t c="4" fi="0">
        <n x="85"/>
        <n x="84"/>
        <n x="61"/>
        <n x="24"/>
      </t>
    </mdx>
    <mdx n="0" f="v">
      <t c="4" fi="0">
        <n x="85"/>
        <n x="84"/>
        <n x="58"/>
        <n x="17"/>
      </t>
    </mdx>
    <mdx n="0" f="v">
      <t c="4" fi="0">
        <n x="85"/>
        <n x="84"/>
        <n x="55"/>
        <n x="12"/>
      </t>
    </mdx>
    <mdx n="0" f="v">
      <t c="4" fi="0">
        <n x="85"/>
        <n x="84"/>
        <n x="52"/>
        <n x="5"/>
      </t>
    </mdx>
    <mdx n="0" f="v">
      <t c="4" fi="0">
        <n x="85"/>
        <n x="84"/>
        <n x="48"/>
        <n x="21"/>
      </t>
    </mdx>
    <mdx n="0" f="v">
      <t c="4" fi="0">
        <n x="85"/>
        <n x="84"/>
        <n x="46"/>
        <n x="26"/>
      </t>
    </mdx>
    <mdx n="0" f="v">
      <t c="4" fi="0">
        <n x="85"/>
        <n x="84"/>
        <n x="45"/>
        <n x="16"/>
      </t>
    </mdx>
    <mdx n="0" f="v">
      <t c="4" fi="0">
        <n x="85"/>
        <n x="84"/>
        <n x="44"/>
        <n x="10"/>
      </t>
    </mdx>
    <mdx n="0" f="v">
      <t c="4" fi="0">
        <n x="85"/>
        <n x="84"/>
        <n x="43"/>
        <n x="6"/>
      </t>
    </mdx>
    <mdx n="0" f="v">
      <t c="4" fi="0">
        <n x="85"/>
        <n x="84"/>
        <n x="42"/>
        <n x="6"/>
      </t>
    </mdx>
    <mdx n="0" f="v">
      <t c="4" fi="0">
        <n x="85"/>
        <n x="84"/>
        <n x="41"/>
        <n x="4"/>
      </t>
    </mdx>
    <mdx n="0" f="v">
      <t c="4" fi="0">
        <n x="85"/>
        <n x="84"/>
        <n x="40"/>
        <n x="8"/>
      </t>
    </mdx>
    <mdx n="0" f="v">
      <t c="4" fi="0">
        <n x="85"/>
        <n x="84"/>
        <n x="39"/>
        <n x="6"/>
      </t>
    </mdx>
    <mdx n="0" f="v">
      <t c="4" fi="0">
        <n x="85"/>
        <n x="84"/>
        <n x="38"/>
        <n x="8"/>
      </t>
    </mdx>
    <mdx n="0" f="v">
      <t c="4" fi="0">
        <n x="85"/>
        <n x="84"/>
        <n x="37"/>
        <n x="8"/>
      </t>
    </mdx>
    <mdx n="0" f="v">
      <t c="4" fi="0">
        <n x="85"/>
        <n x="84"/>
        <n x="36"/>
        <n x="6"/>
      </t>
    </mdx>
    <mdx n="0" f="v">
      <t c="4" fi="0">
        <n x="85"/>
        <n x="84"/>
        <n x="35"/>
        <n x="3"/>
      </t>
    </mdx>
    <mdx n="0" f="v">
      <t c="4" fi="0">
        <n x="85"/>
        <n x="84"/>
        <n x="34"/>
        <n x="8"/>
      </t>
    </mdx>
    <mdx n="0" f="v">
      <t c="4" fi="0">
        <n x="85"/>
        <n x="84"/>
        <n x="33"/>
        <n x="2"/>
      </t>
    </mdx>
    <mdx n="0" f="v">
      <t c="4" fi="0">
        <n x="85"/>
        <n x="84"/>
        <n x="32"/>
        <n x="8"/>
      </t>
    </mdx>
    <mdx n="0" f="v">
      <t c="4" fi="0">
        <n x="85"/>
        <n x="84"/>
        <n x="31"/>
        <n x="9"/>
      </t>
    </mdx>
    <mdx n="0" f="v">
      <t c="4" fi="0">
        <n x="85"/>
        <n x="84"/>
        <n x="28"/>
        <n x="4"/>
      </t>
    </mdx>
    <mdx n="0" f="v">
      <t c="4" fi="0">
        <n x="85"/>
        <n x="84"/>
        <n x="78"/>
        <n x="8"/>
      </t>
    </mdx>
    <mdx n="0" f="v">
      <t c="4" fi="0">
        <n x="85"/>
        <n x="84"/>
        <n x="74"/>
        <n x="22"/>
      </t>
    </mdx>
    <mdx n="0" f="v">
      <t c="4" fi="0">
        <n x="85"/>
        <n x="84"/>
        <n x="71"/>
        <n x="15"/>
      </t>
    </mdx>
    <mdx n="0" f="v">
      <t c="4" fi="0">
        <n x="85"/>
        <n x="84"/>
        <n x="68"/>
        <n x="10"/>
      </t>
    </mdx>
    <mdx n="0" f="v">
      <t c="4" fi="0">
        <n x="85"/>
        <n x="84"/>
        <n x="64"/>
        <n x="26"/>
      </t>
    </mdx>
    <mdx n="0" f="v">
      <t c="4" fi="0">
        <n x="85"/>
        <n x="84"/>
        <n x="61"/>
        <n x="19"/>
      </t>
    </mdx>
    <mdx n="0" f="v">
      <t c="4" fi="0">
        <n x="85"/>
        <n x="84"/>
        <n x="58"/>
        <n x="13"/>
      </t>
    </mdx>
    <mdx n="0" f="v">
      <t c="4" fi="0">
        <n x="85"/>
        <n x="84"/>
        <n x="55"/>
        <n x="7"/>
      </t>
    </mdx>
    <mdx n="0" f="v">
      <t c="4" fi="0">
        <n x="85"/>
        <n x="84"/>
        <n x="51"/>
        <n x="23"/>
      </t>
    </mdx>
    <mdx n="0" f="v">
      <t c="4" fi="0">
        <n x="85"/>
        <n x="84"/>
        <n x="48"/>
        <n x="17"/>
      </t>
    </mdx>
    <mdx n="0" f="v">
      <t c="4" fi="0">
        <n x="85"/>
        <n x="84"/>
        <n x="46"/>
        <n x="25"/>
      </t>
    </mdx>
    <mdx n="0" f="v">
      <t c="4" fi="0">
        <n x="85"/>
        <n x="84"/>
        <n x="45"/>
        <n x="15"/>
      </t>
    </mdx>
    <mdx n="0" f="v">
      <t c="4" fi="0">
        <n x="85"/>
        <n x="84"/>
        <n x="44"/>
        <n x="5"/>
      </t>
    </mdx>
    <mdx n="0" f="v">
      <t c="4" fi="0">
        <n x="85"/>
        <n x="84"/>
        <n x="43"/>
        <n x="5"/>
      </t>
    </mdx>
    <mdx n="0" f="v">
      <t c="4" fi="0">
        <n x="85"/>
        <n x="84"/>
        <n x="42"/>
        <n x="5"/>
      </t>
    </mdx>
    <mdx n="0" f="v">
      <t c="4" fi="0">
        <n x="85"/>
        <n x="84"/>
        <n x="40"/>
        <n x="26"/>
      </t>
    </mdx>
    <mdx n="0" f="v">
      <t c="4" fi="0">
        <n x="85"/>
        <n x="84"/>
        <n x="40"/>
        <n x="5"/>
      </t>
    </mdx>
    <mdx n="0" f="v">
      <t c="4" fi="0">
        <n x="85"/>
        <n x="84"/>
        <n x="39"/>
        <n x="5"/>
      </t>
    </mdx>
    <mdx n="0" f="v">
      <t c="4" fi="0">
        <n x="85"/>
        <n x="84"/>
        <n x="38"/>
        <n x="7"/>
      </t>
    </mdx>
    <mdx n="0" f="v">
      <t c="4" fi="0">
        <n x="85"/>
        <n x="84"/>
        <n x="36"/>
        <n x="5"/>
      </t>
    </mdx>
    <mdx n="0" f="v">
      <t c="4" fi="0">
        <n x="85"/>
        <n x="84"/>
        <n x="35"/>
        <n x="7"/>
      </t>
    </mdx>
    <mdx n="0" f="v">
      <t c="4" fi="0">
        <n x="85"/>
        <n x="84"/>
        <n x="33"/>
        <n x="8"/>
      </t>
    </mdx>
    <mdx n="0" f="v">
      <t c="4" fi="0">
        <n x="85"/>
        <n x="84"/>
        <n x="32"/>
        <n x="7"/>
      </t>
    </mdx>
    <mdx n="0" f="v">
      <t c="4" fi="0">
        <n x="85"/>
        <n x="84"/>
        <n x="28"/>
        <n x="5"/>
      </t>
    </mdx>
    <mdx n="0" f="v">
      <t c="4" fi="0">
        <n x="85"/>
        <n x="84"/>
        <n x="37"/>
        <n x="23"/>
      </t>
    </mdx>
    <mdx n="0" f="v">
      <t c="4" fi="0">
        <n x="85"/>
        <n x="84"/>
        <n x="77"/>
        <n x="24"/>
      </t>
    </mdx>
    <mdx n="0" f="v">
      <t c="4" fi="0">
        <n x="85"/>
        <n x="84"/>
        <n x="74"/>
        <n x="17"/>
      </t>
    </mdx>
    <mdx n="0" f="v">
      <t c="4" fi="0">
        <n x="85"/>
        <n x="84"/>
        <n x="71"/>
        <n x="12"/>
      </t>
    </mdx>
    <mdx n="0" f="v">
      <t c="4" fi="0">
        <n x="85"/>
        <n x="84"/>
        <n x="68"/>
        <n x="5"/>
      </t>
    </mdx>
    <mdx n="0" f="v">
      <t c="4" fi="0">
        <n x="85"/>
        <n x="84"/>
        <n x="64"/>
        <n x="21"/>
      </t>
    </mdx>
    <mdx n="0" f="v">
      <t c="4" fi="0">
        <n x="85"/>
        <n x="84"/>
        <n x="61"/>
        <n x="15"/>
      </t>
    </mdx>
    <mdx n="0" f="v">
      <t c="4" fi="0">
        <n x="85"/>
        <n x="84"/>
        <n x="58"/>
        <n x="2"/>
      </t>
    </mdx>
    <mdx n="0" f="v">
      <t c="4" fi="0">
        <n x="85"/>
        <n x="84"/>
        <n x="54"/>
        <n x="25"/>
      </t>
    </mdx>
    <mdx n="0" f="v">
      <t c="4" fi="0">
        <n x="85"/>
        <n x="84"/>
        <n x="51"/>
        <n x="19"/>
      </t>
    </mdx>
    <mdx n="0" f="v">
      <t c="4" fi="0">
        <n x="85"/>
        <n x="84"/>
        <n x="48"/>
        <n x="11"/>
      </t>
    </mdx>
    <mdx n="0" f="v">
      <t c="4" fi="0">
        <n x="85"/>
        <n x="84"/>
        <n x="46"/>
        <n x="22"/>
      </t>
    </mdx>
    <mdx n="0" f="v">
      <t c="4" fi="0">
        <n x="85"/>
        <n x="84"/>
        <n x="45"/>
        <n x="9"/>
      </t>
    </mdx>
    <mdx n="0" f="v">
      <t c="4" fi="0">
        <n x="85"/>
        <n x="84"/>
        <n x="44"/>
        <n x="4"/>
      </t>
    </mdx>
    <mdx n="0" f="v">
      <t c="4" fi="0">
        <n x="85"/>
        <n x="84"/>
        <n x="42"/>
        <n x="23"/>
      </t>
    </mdx>
    <mdx n="0" f="v">
      <t c="4" fi="0">
        <n x="85"/>
        <n x="84"/>
        <n x="42"/>
        <n x="4"/>
      </t>
    </mdx>
    <mdx n="0" f="v">
      <t c="4" fi="0">
        <n x="85"/>
        <n x="84"/>
        <n x="40"/>
        <n x="25"/>
      </t>
    </mdx>
    <mdx n="0" f="v">
      <t c="4" fi="0">
        <n x="85"/>
        <n x="84"/>
        <n x="40"/>
        <n x="4"/>
      </t>
    </mdx>
    <mdx n="0" f="v">
      <t c="4" fi="0">
        <n x="85"/>
        <n x="84"/>
        <n x="39"/>
        <n x="4"/>
      </t>
    </mdx>
    <mdx n="0" f="v">
      <t c="4" fi="0">
        <n x="85"/>
        <n x="84"/>
        <n x="37"/>
        <n x="25"/>
      </t>
    </mdx>
    <mdx n="0" f="v">
      <t c="4" fi="0">
        <n x="85"/>
        <n x="84"/>
        <n x="37"/>
        <n x="6"/>
      </t>
    </mdx>
    <mdx n="0" f="v">
      <t c="4" fi="0">
        <n x="85"/>
        <n x="84"/>
        <n x="36"/>
        <n x="4"/>
      </t>
    </mdx>
    <mdx n="0" f="v">
      <t c="4" fi="0">
        <n x="85"/>
        <n x="84"/>
        <n x="35"/>
        <n x="6"/>
      </t>
    </mdx>
    <mdx n="0" f="v">
      <t c="4" fi="0">
        <n x="85"/>
        <n x="84"/>
        <n x="34"/>
        <n x="6"/>
      </t>
    </mdx>
    <mdx n="0" f="v">
      <t c="4" fi="0">
        <n x="85"/>
        <n x="84"/>
        <n x="32"/>
        <n x="25"/>
      </t>
    </mdx>
    <mdx n="0" f="v">
      <t c="4" fi="0">
        <n x="85"/>
        <n x="84"/>
        <n x="32"/>
        <n x="6"/>
      </t>
    </mdx>
    <mdx n="0" f="v">
      <t c="4" fi="0">
        <n x="85"/>
        <n x="84"/>
        <n x="31"/>
        <n x="5"/>
      </t>
    </mdx>
    <mdx n="0" f="v">
      <t c="4" fi="0">
        <n x="85"/>
        <n x="84"/>
        <n x="28"/>
        <n x="6"/>
      </t>
    </mdx>
    <mdx n="0" f="v">
      <t c="4" fi="0">
        <n x="85"/>
        <n x="84"/>
        <n x="77"/>
        <n x="15"/>
      </t>
    </mdx>
    <mdx n="0" f="v">
      <t c="4" fi="0">
        <n x="85"/>
        <n x="84"/>
        <n x="74"/>
        <n x="2"/>
      </t>
    </mdx>
    <mdx n="0" f="v">
      <t c="4" fi="0">
        <n x="85"/>
        <n x="84"/>
        <n x="67"/>
        <n x="19"/>
      </t>
    </mdx>
    <mdx n="0" f="v">
      <t c="4" fi="0">
        <n x="85"/>
        <n x="84"/>
        <n x="61"/>
        <n x="6"/>
      </t>
    </mdx>
    <mdx n="0" f="v">
      <t c="4" fi="0">
        <n x="85"/>
        <n x="84"/>
        <n x="54"/>
        <n x="14"/>
      </t>
    </mdx>
    <mdx n="0" f="v">
      <t c="4" fi="0">
        <n x="85"/>
        <n x="84"/>
        <n x="48"/>
        <n x="9"/>
      </t>
    </mdx>
    <mdx n="0" f="v">
      <t c="4" fi="0">
        <n x="85"/>
        <n x="84"/>
        <n x="45"/>
        <n x="2"/>
      </t>
    </mdx>
    <mdx n="0" f="v">
      <t c="4" fi="0">
        <n x="85"/>
        <n x="84"/>
        <n x="42"/>
        <n x="21"/>
      </t>
    </mdx>
    <mdx n="0" f="v">
      <t c="4" fi="0">
        <n x="85"/>
        <n x="84"/>
        <n x="40"/>
        <n x="23"/>
      </t>
    </mdx>
    <mdx n="0" f="v">
      <t c="4" fi="0">
        <n x="85"/>
        <n x="84"/>
        <n x="38"/>
        <n x="25"/>
      </t>
    </mdx>
    <mdx n="0" f="v">
      <t c="4" fi="0">
        <n x="85"/>
        <n x="84"/>
        <n x="34"/>
        <n x="23"/>
      </t>
    </mdx>
    <mdx n="0" f="v">
      <t c="4" fi="0">
        <n x="85"/>
        <n x="84"/>
        <n x="28"/>
        <n x="2"/>
      </t>
    </mdx>
    <mdx n="0" f="v">
      <t c="4" fi="0">
        <n x="85"/>
        <n x="84"/>
        <n x="77"/>
        <n x="19"/>
      </t>
    </mdx>
    <mdx n="0" f="v">
      <t c="4" fi="0">
        <n x="85"/>
        <n x="84"/>
        <n x="74"/>
        <n x="13"/>
      </t>
    </mdx>
    <mdx n="0" f="v">
      <t c="4" fi="0">
        <n x="85"/>
        <n x="84"/>
        <n x="71"/>
        <n x="7"/>
      </t>
    </mdx>
    <mdx n="0" f="v">
      <t c="4" fi="0">
        <n x="85"/>
        <n x="84"/>
        <n x="67"/>
        <n x="23"/>
      </t>
    </mdx>
    <mdx n="0" f="v">
      <t c="4" fi="0">
        <n x="85"/>
        <n x="84"/>
        <n x="64"/>
        <n x="17"/>
      </t>
    </mdx>
    <mdx n="0" f="v">
      <t c="4" fi="0">
        <n x="85"/>
        <n x="84"/>
        <n x="61"/>
        <n x="9"/>
      </t>
    </mdx>
    <mdx n="0" f="v">
      <t c="4" fi="0">
        <n x="85"/>
        <n x="84"/>
        <n x="58"/>
        <n x="4"/>
      </t>
    </mdx>
    <mdx n="0" f="v">
      <t c="4" fi="0">
        <n x="85"/>
        <n x="84"/>
        <n x="54"/>
        <n x="21"/>
      </t>
    </mdx>
    <mdx n="0" f="v">
      <t c="4" fi="0">
        <n x="85"/>
        <n x="84"/>
        <n x="51"/>
        <n x="30"/>
      </t>
    </mdx>
    <mdx n="0" f="v">
      <t c="4" fi="0">
        <n x="85"/>
        <n x="84"/>
        <n x="48"/>
        <n x="10"/>
      </t>
    </mdx>
    <mdx n="0" f="v">
      <t c="4" fi="0">
        <n x="85"/>
        <n x="84"/>
        <n x="46"/>
        <n x="21"/>
      </t>
    </mdx>
    <mdx n="0" f="v">
      <t c="4" fi="0">
        <n x="85"/>
        <n x="84"/>
        <n x="45"/>
        <n x="3"/>
      </t>
    </mdx>
    <mdx n="0" f="v">
      <t c="4" fi="0">
        <n x="85"/>
        <n x="84"/>
        <n x="43"/>
        <n x="26"/>
      </t>
    </mdx>
    <mdx n="0" f="v">
      <t c="4" fi="0">
        <n x="85"/>
        <n x="84"/>
        <n x="42"/>
        <n x="22"/>
      </t>
    </mdx>
    <mdx n="0" f="v">
      <t c="4" fi="0">
        <n x="85"/>
        <n x="84"/>
        <n x="41"/>
        <n x="24"/>
      </t>
    </mdx>
    <mdx n="0" f="v">
      <t c="4" fi="0">
        <n x="85"/>
        <n x="84"/>
        <n x="40"/>
        <n x="24"/>
      </t>
    </mdx>
    <mdx n="0" f="v">
      <t c="4" fi="0">
        <n x="85"/>
        <n x="84"/>
        <n x="39"/>
        <n x="26"/>
      </t>
    </mdx>
    <mdx n="0" f="v">
      <t c="4" fi="0">
        <n x="85"/>
        <n x="84"/>
        <n x="38"/>
        <n x="26"/>
      </t>
    </mdx>
    <mdx n="0" f="v">
      <t c="4" fi="0">
        <n x="85"/>
        <n x="84"/>
        <n x="37"/>
        <n x="24"/>
      </t>
    </mdx>
    <mdx n="0" f="v">
      <t c="4" fi="0">
        <n x="85"/>
        <n x="84"/>
        <n x="36"/>
        <n x="26"/>
      </t>
    </mdx>
    <mdx n="0" f="v">
      <t c="4" fi="0">
        <n x="85"/>
        <n x="84"/>
        <n x="35"/>
        <n x="26"/>
      </t>
    </mdx>
    <mdx n="0" f="v">
      <t c="4" fi="0">
        <n x="85"/>
        <n x="84"/>
        <n x="35"/>
        <n x="5"/>
      </t>
    </mdx>
    <mdx n="0" f="v">
      <t c="4" fi="0">
        <n x="85"/>
        <n x="84"/>
        <n x="34"/>
        <n x="5"/>
      </t>
    </mdx>
    <mdx n="0" f="v">
      <t c="4" fi="0">
        <n x="85"/>
        <n x="84"/>
        <n x="32"/>
        <n x="24"/>
      </t>
    </mdx>
    <mdx n="0" f="v">
      <t c="4" fi="0">
        <n x="85"/>
        <n x="84"/>
        <n x="31"/>
        <n x="26"/>
      </t>
    </mdx>
    <mdx n="0" f="v">
      <t c="4" fi="0">
        <n x="85"/>
        <n x="84"/>
        <n x="31"/>
        <n x="4"/>
      </t>
    </mdx>
    <mdx n="0" f="v">
      <t c="4" fi="0">
        <n x="85"/>
        <n x="84"/>
        <n x="28"/>
        <n x="7"/>
      </t>
    </mdx>
    <mdx n="0" f="v">
      <t c="4" fi="0">
        <n x="85"/>
        <n x="84"/>
        <n x="70"/>
        <n x="25"/>
      </t>
    </mdx>
    <mdx n="0" f="v">
      <t c="4" fi="0">
        <n x="85"/>
        <n x="84"/>
        <n x="64"/>
        <n x="11"/>
      </t>
    </mdx>
    <mdx n="0" f="v">
      <t c="4" fi="0">
        <n x="85"/>
        <n x="84"/>
        <n x="57"/>
        <n x="23"/>
      </t>
    </mdx>
    <mdx n="0" f="v">
      <t c="4" fi="0">
        <n x="85"/>
        <n x="84"/>
        <n x="51"/>
        <n x="3"/>
      </t>
    </mdx>
    <mdx n="0" f="v">
      <t c="4" fi="0">
        <n x="85"/>
        <n x="84"/>
        <n x="46"/>
        <n x="14"/>
      </t>
    </mdx>
    <mdx n="0" f="v">
      <t c="4" fi="0">
        <n x="85"/>
        <n x="84"/>
        <n x="43"/>
        <n x="25"/>
      </t>
    </mdx>
    <mdx n="0" f="v">
      <t c="4" fi="0">
        <n x="85"/>
        <n x="84"/>
        <n x="41"/>
        <n x="23"/>
      </t>
    </mdx>
    <mdx n="0" f="v">
      <t c="4" fi="0">
        <n x="85"/>
        <n x="84"/>
        <n x="39"/>
        <n x="21"/>
      </t>
    </mdx>
    <mdx n="0" f="v">
      <t c="4" fi="0">
        <n x="85"/>
        <n x="84"/>
        <n x="36"/>
        <n x="25"/>
      </t>
    </mdx>
    <mdx n="0" f="v">
      <t c="4" fi="0">
        <n x="85"/>
        <n x="84"/>
        <n x="32"/>
        <n x="23"/>
      </t>
    </mdx>
    <mdx n="0" f="v">
      <t c="4" fi="0">
        <n x="85"/>
        <n x="84"/>
        <n x="77"/>
        <n x="9"/>
      </t>
    </mdx>
    <mdx n="0" f="v">
      <t c="4" fi="0">
        <n x="85"/>
        <n x="84"/>
        <n x="74"/>
        <n x="4"/>
      </t>
    </mdx>
    <mdx n="0" f="v">
      <t c="4" fi="0">
        <n x="85"/>
        <n x="84"/>
        <n x="70"/>
        <n x="21"/>
      </t>
    </mdx>
    <mdx n="0" f="v">
      <t c="4" fi="0">
        <n x="85"/>
        <n x="84"/>
        <n x="67"/>
        <n x="30"/>
      </t>
    </mdx>
    <mdx n="0" f="v">
      <t c="4" fi="0">
        <n x="85"/>
        <n x="84"/>
        <n x="64"/>
        <n x="8"/>
      </t>
    </mdx>
    <mdx n="0" f="v">
      <t c="4" fi="0">
        <n x="85"/>
        <n x="84"/>
        <n x="60"/>
        <n x="25"/>
      </t>
    </mdx>
    <mdx n="0" f="v">
      <t c="4" fi="0">
        <n x="85"/>
        <n x="84"/>
        <n x="57"/>
        <n x="16"/>
      </t>
    </mdx>
    <mdx n="0" f="v">
      <t c="4" fi="0">
        <n x="85"/>
        <n x="84"/>
        <n x="54"/>
        <n x="10"/>
      </t>
    </mdx>
    <mdx n="0" f="v">
      <t c="4" fi="0">
        <n x="85"/>
        <n x="84"/>
        <n x="51"/>
        <n x="6"/>
      </t>
    </mdx>
    <mdx n="0" f="v">
      <t c="4" fi="0">
        <n x="85"/>
        <n x="84"/>
        <n x="48"/>
        <n x="8"/>
      </t>
    </mdx>
    <mdx n="0" f="v">
      <t c="4" fi="0">
        <n x="85"/>
        <n x="84"/>
        <n x="46"/>
        <n x="13"/>
      </t>
    </mdx>
    <mdx n="0" f="v">
      <t c="4" fi="0">
        <n x="85"/>
        <n x="84"/>
        <n x="45"/>
        <n x="7"/>
      </t>
    </mdx>
    <mdx n="0" f="v">
      <t c="4" fi="0">
        <n x="85"/>
        <n x="84"/>
        <n x="43"/>
        <n x="24"/>
      </t>
    </mdx>
    <mdx n="0" f="v">
      <t c="4" fi="0">
        <n x="85"/>
        <n x="84"/>
        <n x="42"/>
        <n x="20"/>
      </t>
    </mdx>
    <mdx n="0" f="v">
      <t c="4" fi="0">
        <n x="85"/>
        <n x="84"/>
        <n x="41"/>
        <n x="22"/>
      </t>
    </mdx>
    <mdx n="0" f="v">
      <t c="4" fi="0">
        <n x="85"/>
        <n x="84"/>
        <n x="40"/>
        <n x="22"/>
      </t>
    </mdx>
    <mdx n="0" f="v">
      <t c="4" fi="0">
        <n x="85"/>
        <n x="84"/>
        <n x="39"/>
        <n x="20"/>
      </t>
    </mdx>
    <mdx n="0" f="v">
      <t c="4" fi="0">
        <n x="85"/>
        <n x="84"/>
        <n x="38"/>
        <n x="22"/>
      </t>
    </mdx>
    <mdx n="0" f="v">
      <t c="4" fi="0">
        <n x="85"/>
        <n x="84"/>
        <n x="37"/>
        <n x="22"/>
      </t>
    </mdx>
    <mdx n="0" f="v">
      <t c="4" fi="0">
        <n x="85"/>
        <n x="84"/>
        <n x="36"/>
        <n x="24"/>
      </t>
    </mdx>
    <mdx n="0" f="v">
      <t c="4" fi="0">
        <n x="85"/>
        <n x="84"/>
        <n x="35"/>
        <n x="24"/>
      </t>
    </mdx>
    <mdx n="0" f="v">
      <t c="4" fi="0">
        <n x="85"/>
        <n x="84"/>
        <n x="34"/>
        <n x="22"/>
      </t>
    </mdx>
    <mdx n="0" f="v">
      <t c="4" fi="0">
        <n x="85"/>
        <n x="84"/>
        <n x="33"/>
        <n x="24"/>
      </t>
    </mdx>
    <mdx n="0" f="v">
      <t c="4" fi="0">
        <n x="85"/>
        <n x="84"/>
        <n x="32"/>
        <n x="22"/>
      </t>
    </mdx>
    <mdx n="0" f="v">
      <t c="4" fi="0">
        <n x="85"/>
        <n x="84"/>
        <n x="31"/>
        <n x="24"/>
      </t>
    </mdx>
    <mdx n="0" f="v">
      <t c="4" fi="0">
        <n x="85"/>
        <n x="84"/>
        <n x="28"/>
        <n x="30"/>
      </t>
    </mdx>
    <mdx n="0" f="v">
      <t c="4" fi="0">
        <n x="85"/>
        <n x="84"/>
        <n x="28"/>
        <n x="9"/>
      </t>
    </mdx>
    <mdx n="0" f="v">
      <t c="4" fi="0">
        <n x="85"/>
        <n x="84"/>
        <n x="31"/>
        <n x="19"/>
      </t>
    </mdx>
    <mdx n="0" f="v">
      <t c="4" fi="0">
        <n x="85"/>
        <n x="84"/>
        <n x="28"/>
        <n x="10"/>
      </t>
    </mdx>
    <mdx n="0" f="v">
      <t c="4" fi="0">
        <n x="85"/>
        <n x="84"/>
        <n x="36"/>
        <n x="18"/>
      </t>
    </mdx>
    <mdx n="0" f="v">
      <t c="4" fi="0">
        <n x="85"/>
        <n x="84"/>
        <n x="32"/>
        <n x="20"/>
      </t>
    </mdx>
    <mdx n="0" f="v">
      <t c="4" fi="0">
        <n x="85"/>
        <n x="84"/>
        <n x="47"/>
        <n x="19"/>
      </t>
    </mdx>
    <mdx n="0" f="v">
      <t c="4" fi="0">
        <n x="85"/>
        <n x="84"/>
        <n x="39"/>
        <n x="17"/>
      </t>
    </mdx>
    <mdx n="0" f="v">
      <t c="4" fi="0">
        <n x="85"/>
        <n x="84"/>
        <n x="34"/>
        <n x="19"/>
      </t>
    </mdx>
    <mdx n="0" f="v">
      <t c="4" fi="0">
        <n x="85"/>
        <n x="84"/>
        <n x="28"/>
        <n x="14"/>
      </t>
    </mdx>
    <mdx n="0" f="v">
      <t c="4" fi="0">
        <n x="85"/>
        <n x="84"/>
        <n x="39"/>
        <n x="15"/>
      </t>
    </mdx>
    <mdx n="0" f="v">
      <t c="4" fi="0">
        <n x="85"/>
        <n x="84"/>
        <n x="35"/>
        <n x="13"/>
      </t>
    </mdx>
    <mdx n="0" f="v">
      <t c="4" fi="0">
        <n x="85"/>
        <n x="84"/>
        <n x="31"/>
        <n x="15"/>
      </t>
    </mdx>
    <mdx n="0" f="v">
      <t c="4" fi="0">
        <n x="85"/>
        <n x="84"/>
        <n x="34"/>
        <n x="30"/>
      </t>
    </mdx>
    <mdx n="0" f="v">
      <t c="4" fi="0">
        <n x="85"/>
        <n x="84"/>
        <n x="68"/>
        <n x="25"/>
      </t>
    </mdx>
    <mdx n="0" f="v">
      <t c="4" fi="0">
        <n x="85"/>
        <n x="84"/>
        <n x="52"/>
        <n x="13"/>
      </t>
    </mdx>
    <mdx n="0" f="v">
      <t c="4" fi="0">
        <n x="85"/>
        <n x="84"/>
        <n x="42"/>
        <n x="8"/>
      </t>
    </mdx>
    <mdx n="0" f="v">
      <t c="4" fi="0">
        <n x="85"/>
        <n x="84"/>
        <n x="35"/>
        <n x="10"/>
      </t>
    </mdx>
    <mdx n="0" f="v">
      <t c="4" fi="0">
        <n x="85"/>
        <n x="84"/>
        <n x="77"/>
        <n x="6"/>
      </t>
    </mdx>
    <mdx n="0" f="v">
      <t c="4" fi="0">
        <n x="85"/>
        <n x="84"/>
        <n x="73"/>
        <n x="23"/>
      </t>
    </mdx>
    <mdx n="0" f="v">
      <t c="4" fi="0">
        <n x="85"/>
        <n x="84"/>
        <n x="70"/>
        <n x="14"/>
      </t>
    </mdx>
    <mdx n="0" f="v">
      <t c="4" fi="0">
        <n x="85"/>
        <n x="84"/>
        <n x="67"/>
        <n x="3"/>
      </t>
    </mdx>
    <mdx n="0" f="v">
      <t c="4" fi="0">
        <n x="85"/>
        <n x="84"/>
        <n x="64"/>
        <n x="4"/>
      </t>
    </mdx>
    <mdx n="0" f="v">
      <t c="4" fi="0">
        <n x="85"/>
        <n x="84"/>
        <n x="60"/>
        <n x="18"/>
      </t>
    </mdx>
    <mdx n="0" f="v">
      <t c="4" fi="0">
        <n x="85"/>
        <n x="84"/>
        <n x="57"/>
        <n x="12"/>
      </t>
    </mdx>
    <mdx n="0" f="v">
      <t c="4" fi="0">
        <n x="85"/>
        <n x="84"/>
        <n x="54"/>
        <n x="8"/>
      </t>
    </mdx>
    <mdx n="0" f="v">
      <t c="4" fi="0">
        <n x="85"/>
        <n x="84"/>
        <n x="50"/>
        <n x="22"/>
      </t>
    </mdx>
    <mdx n="0" f="v">
      <t c="4" fi="0">
        <n x="85"/>
        <n x="84"/>
        <n x="48"/>
        <n x="4"/>
      </t>
    </mdx>
    <mdx n="0" f="v">
      <t c="4" fi="0">
        <n x="85"/>
        <n x="84"/>
        <n x="46"/>
        <n x="30"/>
      </t>
    </mdx>
    <mdx n="0" f="v">
      <t c="4" fi="0">
        <n x="85"/>
        <n x="84"/>
        <n x="45"/>
        <n x="6"/>
      </t>
    </mdx>
    <mdx n="0" f="v">
      <t c="4" fi="0">
        <n x="85"/>
        <n x="84"/>
        <n x="43"/>
        <n x="23"/>
      </t>
    </mdx>
    <mdx n="0" f="v">
      <t c="4" fi="0">
        <n x="85"/>
        <n x="84"/>
        <n x="42"/>
        <n x="19"/>
      </t>
    </mdx>
    <mdx n="0" f="v">
      <t c="4" fi="0">
        <n x="85"/>
        <n x="84"/>
        <n x="41"/>
        <n x="17"/>
      </t>
    </mdx>
    <mdx n="0" f="v">
      <t c="4" fi="0">
        <n x="85"/>
        <n x="84"/>
        <n x="40"/>
        <n x="21"/>
      </t>
    </mdx>
    <mdx n="0" f="v">
      <t c="4" fi="0">
        <n x="85"/>
        <n x="84"/>
        <n x="39"/>
        <n x="19"/>
      </t>
    </mdx>
    <mdx n="0" f="v">
      <t c="4" fi="0">
        <n x="85"/>
        <n x="84"/>
        <n x="38"/>
        <n x="21"/>
      </t>
    </mdx>
    <mdx n="0" f="v">
      <t c="4" fi="0">
        <n x="85"/>
        <n x="84"/>
        <n x="37"/>
        <n x="21"/>
      </t>
    </mdx>
    <mdx n="0" f="v">
      <t c="4" fi="0">
        <n x="85"/>
        <n x="84"/>
        <n x="36"/>
        <n x="19"/>
      </t>
    </mdx>
    <mdx n="0" f="v">
      <t c="4" fi="0">
        <n x="85"/>
        <n x="84"/>
        <n x="35"/>
        <n x="23"/>
      </t>
    </mdx>
    <mdx n="0" f="v">
      <t c="4" fi="0">
        <n x="85"/>
        <n x="84"/>
        <n x="34"/>
        <n x="21"/>
      </t>
    </mdx>
    <mdx n="0" f="v">
      <t c="4" fi="0">
        <n x="85"/>
        <n x="84"/>
        <n x="33"/>
        <n x="23"/>
      </t>
    </mdx>
    <mdx n="0" f="v">
      <t c="4" fi="0">
        <n x="85"/>
        <n x="84"/>
        <n x="32"/>
        <n x="21"/>
      </t>
    </mdx>
    <mdx n="0" f="v">
      <t c="4" fi="0">
        <n x="85"/>
        <n x="84"/>
        <n x="28"/>
        <n x="12"/>
      </t>
    </mdx>
    <mdx n="0" f="v">
      <t c="4" fi="0">
        <n x="85"/>
        <n x="84"/>
        <n x="35"/>
        <n x="20"/>
      </t>
    </mdx>
    <mdx n="0" f="v">
      <t c="4" fi="0">
        <n x="85"/>
        <n x="84"/>
        <n x="31"/>
        <n x="18"/>
      </t>
    </mdx>
    <mdx n="0" f="v">
      <t c="4" fi="0">
        <n x="85"/>
        <n x="84"/>
        <n x="46"/>
        <n x="10"/>
      </t>
    </mdx>
    <mdx n="0" f="v">
      <t c="4" fi="0">
        <n x="85"/>
        <n x="84"/>
        <n x="38"/>
        <n x="15"/>
      </t>
    </mdx>
    <mdx n="0" f="v">
      <t c="4" fi="0">
        <n x="85"/>
        <n x="84"/>
        <n x="33"/>
        <n x="17"/>
      </t>
    </mdx>
    <mdx n="0" f="v">
      <t c="4" fi="0">
        <n x="85"/>
        <n x="84"/>
        <n x="40"/>
        <n x="12"/>
      </t>
    </mdx>
    <mdx n="0" f="v">
      <t c="4" fi="0">
        <n x="85"/>
        <n x="84"/>
        <n x="34"/>
        <n x="17"/>
      </t>
    </mdx>
    <mdx n="0" f="v">
      <t c="4" fi="0">
        <n x="85"/>
        <n x="84"/>
        <n x="35"/>
        <n x="11"/>
      </t>
    </mdx>
    <mdx n="0" f="v">
      <t c="4" fi="0">
        <n x="85"/>
        <n x="84"/>
        <n x="59"/>
        <n x="6"/>
      </t>
    </mdx>
    <mdx n="0" f="v">
      <t c="4" fi="0">
        <n x="85"/>
        <n x="84"/>
        <n x="39"/>
        <n x="8"/>
      </t>
    </mdx>
    <mdx n="0" f="v">
      <t c="4" fi="0">
        <n x="85"/>
        <n x="84"/>
        <n x="31"/>
        <n x="11"/>
      </t>
    </mdx>
    <mdx n="0" f="v">
      <t c="4" fi="0">
        <n x="85"/>
        <n x="84"/>
        <n x="76"/>
        <n x="25"/>
      </t>
    </mdx>
    <mdx n="0" f="v">
      <t c="4" fi="0">
        <n x="85"/>
        <n x="84"/>
        <n x="73"/>
        <n x="16"/>
      </t>
    </mdx>
    <mdx n="0" f="v">
      <t c="4" fi="0">
        <n x="85"/>
        <n x="84"/>
        <n x="70"/>
        <n x="10"/>
      </t>
    </mdx>
    <mdx n="0" f="v">
      <t c="4" fi="0">
        <n x="85"/>
        <n x="84"/>
        <n x="67"/>
        <n x="6"/>
      </t>
    </mdx>
    <mdx n="0" f="v">
      <t c="4" fi="0">
        <n x="85"/>
        <n x="84"/>
        <n x="63"/>
        <n x="20"/>
      </t>
    </mdx>
    <mdx n="0" f="v">
      <t c="4" fi="0">
        <n x="85"/>
        <n x="84"/>
        <n x="60"/>
        <n x="13"/>
      </t>
    </mdx>
    <mdx n="0" f="v">
      <t c="4" fi="0">
        <n x="85"/>
        <n x="84"/>
        <n x="57"/>
        <n x="3"/>
      </t>
    </mdx>
    <mdx n="0" f="v">
      <t c="4" fi="0">
        <n x="85"/>
        <n x="84"/>
        <n x="53"/>
        <n x="24"/>
      </t>
    </mdx>
    <mdx n="0" f="v">
      <t c="4" fi="0">
        <n x="85"/>
        <n x="84"/>
        <n x="50"/>
        <n x="17"/>
      </t>
    </mdx>
    <mdx n="0" f="v">
      <t c="4" fi="0">
        <n x="85"/>
        <n x="84"/>
        <n x="47"/>
        <n x="20"/>
      </t>
    </mdx>
    <mdx n="0" f="v">
      <t c="4" fi="0">
        <n x="85"/>
        <n x="84"/>
        <n x="46"/>
        <n x="11"/>
      </t>
    </mdx>
    <mdx n="0" f="v">
      <t c="4" fi="0">
        <n x="85"/>
        <n x="84"/>
        <n x="44"/>
        <n x="26"/>
      </t>
    </mdx>
    <mdx n="0" f="v">
      <t c="4" fi="0">
        <n x="85"/>
        <n x="84"/>
        <n x="43"/>
        <n x="20"/>
      </t>
    </mdx>
    <mdx n="0" f="v">
      <t c="4" fi="0">
        <n x="85"/>
        <n x="84"/>
        <n x="42"/>
        <n x="18"/>
      </t>
    </mdx>
    <mdx n="0" f="v">
      <t c="4" fi="0">
        <n x="85"/>
        <n x="84"/>
        <n x="41"/>
        <n x="16"/>
      </t>
    </mdx>
    <mdx n="0" f="v">
      <t c="4" fi="0">
        <n x="85"/>
        <n x="84"/>
        <n x="40"/>
        <n x="18"/>
      </t>
    </mdx>
    <mdx n="0" f="v">
      <t c="4" fi="0">
        <n x="85"/>
        <n x="84"/>
        <n x="39"/>
        <n x="18"/>
      </t>
    </mdx>
    <mdx n="0" f="v">
      <t c="4" fi="0">
        <n x="85"/>
        <n x="84"/>
        <n x="38"/>
        <n x="20"/>
      </t>
    </mdx>
    <mdx n="0" f="v">
      <t c="4" fi="0">
        <n x="85"/>
        <n x="84"/>
        <n x="37"/>
        <n x="20"/>
      </t>
    </mdx>
    <mdx n="0" f="v">
      <t c="4" fi="0">
        <n x="85"/>
        <n x="84"/>
        <n x="34"/>
        <n x="20"/>
      </t>
    </mdx>
    <mdx n="0" f="v">
      <t c="4" fi="0">
        <n x="85"/>
        <n x="84"/>
        <n x="33"/>
        <n x="22"/>
      </t>
    </mdx>
    <mdx n="0" f="v">
      <t c="4" fi="0">
        <n x="85"/>
        <n x="84"/>
        <n x="28"/>
        <n x="13"/>
      </t>
    </mdx>
    <mdx n="0" f="v">
      <t c="4" fi="0">
        <n x="85"/>
        <n x="84"/>
        <n x="44"/>
        <n x="25"/>
      </t>
    </mdx>
    <mdx n="0" f="v">
      <t c="4" fi="0">
        <n x="85"/>
        <n x="84"/>
        <n x="40"/>
        <n x="17"/>
      </t>
    </mdx>
    <mdx n="0" f="v">
      <t c="4" fi="0">
        <n x="85"/>
        <n x="84"/>
        <n x="36"/>
        <n x="17"/>
      </t>
    </mdx>
    <mdx n="0" f="v">
      <t c="4" fi="0">
        <n x="85"/>
        <n x="84"/>
        <n x="31"/>
        <n x="17"/>
      </t>
    </mdx>
    <mdx n="0" f="v">
      <t c="4" fi="0">
        <n x="85"/>
        <n x="84"/>
        <n x="42"/>
        <n x="13"/>
      </t>
    </mdx>
    <mdx n="0" f="v">
      <t c="4" fi="0">
        <n x="85"/>
        <n x="84"/>
        <n x="32"/>
        <n x="15"/>
      </t>
    </mdx>
    <mdx n="0" f="v">
      <t c="4" fi="0">
        <n x="85"/>
        <n x="84"/>
        <n x="41"/>
        <n x="3"/>
      </t>
    </mdx>
    <mdx n="0" f="v">
      <t c="4" fi="0">
        <n x="85"/>
        <n x="84"/>
        <n x="76"/>
        <n x="18"/>
      </t>
    </mdx>
    <mdx n="0" f="v">
      <t c="4" fi="0">
        <n x="85"/>
        <n x="84"/>
        <n x="73"/>
        <n x="12"/>
      </t>
    </mdx>
    <mdx n="0" f="v">
      <t c="4" fi="0">
        <n x="85"/>
        <n x="84"/>
        <n x="70"/>
        <n x="8"/>
      </t>
    </mdx>
    <mdx n="0" f="v">
      <t c="4" fi="0">
        <n x="85"/>
        <n x="84"/>
        <n x="66"/>
        <n x="22"/>
      </t>
    </mdx>
    <mdx n="0" f="v">
      <t c="4" fi="0">
        <n x="85"/>
        <n x="84"/>
        <n x="63"/>
        <n x="15"/>
      </t>
    </mdx>
    <mdx n="0" f="v">
      <t c="4" fi="0">
        <n x="85"/>
        <n x="84"/>
        <n x="60"/>
        <n x="10"/>
      </t>
    </mdx>
    <mdx n="0" f="v">
      <t c="4" fi="0">
        <n x="85"/>
        <n x="84"/>
        <n x="56"/>
        <n x="26"/>
      </t>
    </mdx>
    <mdx n="0" f="v">
      <t c="4" fi="0">
        <n x="85"/>
        <n x="84"/>
        <n x="53"/>
        <n x="19"/>
      </t>
    </mdx>
    <mdx n="0" f="v">
      <t c="4" fi="0">
        <n x="85"/>
        <n x="84"/>
        <n x="50"/>
        <n x="13"/>
      </t>
    </mdx>
    <mdx n="0" f="v">
      <t c="4" fi="0">
        <n x="85"/>
        <n x="84"/>
        <n x="43"/>
        <n x="19"/>
      </t>
    </mdx>
    <mdx n="0" f="v">
      <t c="4" fi="0">
        <n x="85"/>
        <n x="84"/>
        <n x="42"/>
        <n x="17"/>
      </t>
    </mdx>
    <mdx n="0" f="v">
      <t c="4" fi="0">
        <n x="85"/>
        <n x="84"/>
        <n x="41"/>
        <n x="15"/>
      </t>
    </mdx>
    <mdx n="0" f="v">
      <t c="4" fi="0">
        <n x="85"/>
        <n x="84"/>
        <n x="37"/>
        <n x="19"/>
      </t>
    </mdx>
    <mdx n="0" f="v">
      <t c="4" fi="0">
        <n x="85"/>
        <n x="84"/>
        <n x="35"/>
        <n x="19"/>
      </t>
    </mdx>
    <mdx n="0" f="v">
      <t c="4" fi="0">
        <n x="85"/>
        <n x="84"/>
        <n x="32"/>
        <n x="19"/>
      </t>
    </mdx>
    <mdx n="0" f="v">
      <t c="4" fi="0">
        <n x="85"/>
        <n x="84"/>
        <n x="38"/>
        <n x="13"/>
      </t>
    </mdx>
    <mdx n="0" f="v">
      <t c="4" fi="0">
        <n x="85"/>
        <n x="84"/>
        <n x="33"/>
        <n x="15"/>
      </t>
    </mdx>
    <mdx n="0" f="v">
      <t c="4" fi="0">
        <n x="85"/>
        <n x="84"/>
        <n x="31"/>
        <n x="30"/>
      </t>
    </mdx>
    <mdx n="0" f="v">
      <t c="4" fi="0">
        <n x="85"/>
        <n x="84"/>
        <n x="75"/>
        <n x="30"/>
      </t>
    </mdx>
    <mdx n="0" f="v">
      <t c="4" fi="0">
        <n x="85"/>
        <n x="84"/>
        <n x="49"/>
        <n x="3"/>
      </t>
    </mdx>
    <mdx n="0" f="v">
      <t c="4" fi="0">
        <n x="85"/>
        <n x="84"/>
        <n x="37"/>
        <n x="3"/>
      </t>
    </mdx>
    <mdx n="0" f="v">
      <t c="4" fi="0">
        <n x="85"/>
        <n x="84"/>
        <n x="79"/>
        <n x="20"/>
      </t>
    </mdx>
    <mdx n="0" f="v">
      <t c="4" fi="0">
        <n x="85"/>
        <n x="84"/>
        <n x="76"/>
        <n x="13"/>
      </t>
    </mdx>
    <mdx n="0" f="v">
      <t c="4" fi="0">
        <n x="85"/>
        <n x="84"/>
        <n x="73"/>
        <n x="3"/>
      </t>
    </mdx>
    <mdx n="0" f="v">
      <t c="4" fi="0">
        <n x="85"/>
        <n x="84"/>
        <n x="69"/>
        <n x="24"/>
      </t>
    </mdx>
    <mdx n="0" f="v">
      <t c="4" fi="0">
        <n x="85"/>
        <n x="84"/>
        <n x="66"/>
        <n x="17"/>
      </t>
    </mdx>
    <mdx n="0" f="v">
      <t c="4" fi="0">
        <n x="85"/>
        <n x="84"/>
        <n x="63"/>
        <n x="12"/>
      </t>
    </mdx>
    <mdx n="0" f="v">
      <t c="4" fi="0">
        <n x="85"/>
        <n x="84"/>
        <n x="60"/>
        <n x="5"/>
      </t>
    </mdx>
    <mdx n="0" f="v">
      <t c="4" fi="0">
        <n x="85"/>
        <n x="84"/>
        <n x="56"/>
        <n x="21"/>
      </t>
    </mdx>
    <mdx n="0" f="v">
      <t c="4" fi="0">
        <n x="85"/>
        <n x="84"/>
        <n x="53"/>
        <n x="15"/>
      </t>
    </mdx>
    <mdx n="0" f="v">
      <t c="4" fi="0">
        <n x="85"/>
        <n x="84"/>
        <n x="50"/>
        <n x="2"/>
      </t>
    </mdx>
    <mdx n="0" f="v">
      <t c="4" fi="0">
        <n x="85"/>
        <n x="84"/>
        <n x="47"/>
        <n x="18"/>
      </t>
    </mdx>
    <mdx n="0" f="v">
      <t c="4" fi="0">
        <n x="85"/>
        <n x="84"/>
        <n x="46"/>
        <n x="2"/>
      </t>
    </mdx>
    <mdx n="0" f="v">
      <t c="4" fi="0">
        <n x="85"/>
        <n x="84"/>
        <n x="44"/>
        <n x="18"/>
      </t>
    </mdx>
    <mdx n="0" f="v">
      <t c="4" fi="0">
        <n x="85"/>
        <n x="84"/>
        <n x="43"/>
        <n x="30"/>
      </t>
    </mdx>
    <mdx n="0" f="v">
      <t c="4" fi="0">
        <n x="85"/>
        <n x="84"/>
        <n x="42"/>
        <n x="14"/>
      </t>
    </mdx>
    <mdx n="0" f="v">
      <t c="4" fi="0">
        <n x="85"/>
        <n x="84"/>
        <n x="41"/>
        <n x="14"/>
      </t>
    </mdx>
    <mdx n="0" f="v">
      <t c="4" fi="0">
        <n x="85"/>
        <n x="84"/>
        <n x="40"/>
        <n x="16"/>
      </t>
    </mdx>
    <mdx n="0" f="v">
      <t c="4" fi="0">
        <n x="85"/>
        <n x="84"/>
        <n x="39"/>
        <n x="16"/>
      </t>
    </mdx>
    <mdx n="0" f="v">
      <t c="4" fi="0">
        <n x="85"/>
        <n x="84"/>
        <n x="38"/>
        <n x="14"/>
      </t>
    </mdx>
    <mdx n="0" f="v">
      <t c="4" fi="0">
        <n x="85"/>
        <n x="84"/>
        <n x="37"/>
        <n x="16"/>
      </t>
    </mdx>
    <mdx n="0" f="v">
      <t c="4" fi="0">
        <n x="85"/>
        <n x="84"/>
        <n x="36"/>
        <n x="16"/>
      </t>
    </mdx>
    <mdx n="0" f="v">
      <t c="4" fi="0">
        <n x="85"/>
        <n x="84"/>
        <n x="35"/>
        <n x="18"/>
      </t>
    </mdx>
    <mdx n="0" f="v">
      <t c="4" fi="0">
        <n x="85"/>
        <n x="84"/>
        <n x="34"/>
        <n x="18"/>
      </t>
    </mdx>
    <mdx n="0" f="v">
      <t c="4" fi="0">
        <n x="85"/>
        <n x="84"/>
        <n x="33"/>
        <n x="16"/>
      </t>
    </mdx>
    <mdx n="0" f="v">
      <t c="4" fi="0">
        <n x="85"/>
        <n x="84"/>
        <n x="32"/>
        <n x="16"/>
      </t>
    </mdx>
    <mdx n="0" f="v">
      <t c="4" fi="0">
        <n x="85"/>
        <n x="84"/>
        <n x="31"/>
        <n x="16"/>
      </t>
    </mdx>
    <mdx n="0" f="v">
      <t c="4" fi="0">
        <n x="85"/>
        <n x="84"/>
        <n x="28"/>
        <n x="16"/>
      </t>
    </mdx>
    <mdx n="0" f="v">
      <t c="4" fi="0">
        <n x="85"/>
        <n x="84"/>
        <n x="50"/>
        <n x="4"/>
      </t>
    </mdx>
    <mdx n="0" f="v">
      <t c="4" fi="0">
        <n x="85"/>
        <n x="84"/>
        <n x="37"/>
        <n x="15"/>
      </t>
    </mdx>
    <mdx n="0" f="v">
      <t c="4" fi="0">
        <n x="85"/>
        <n x="84"/>
        <n x="28"/>
        <n x="17"/>
      </t>
    </mdx>
    <mdx n="0" f="v">
      <t c="4" fi="0">
        <n x="85"/>
        <n x="84"/>
        <n x="72"/>
        <n x="8"/>
      </t>
    </mdx>
    <mdx n="0" f="v">
      <t c="4" fi="0">
        <n x="85"/>
        <n x="84"/>
        <n x="44"/>
        <n x="13"/>
      </t>
    </mdx>
    <mdx n="0" f="v">
      <t c="4" fi="0">
        <n x="85"/>
        <n x="84"/>
        <n x="34"/>
        <n x="3"/>
      </t>
    </mdx>
    <mdx n="0" f="v">
      <t c="4" fi="0">
        <n x="85"/>
        <n x="84"/>
        <n x="31"/>
        <n x="25"/>
      </t>
    </mdx>
    <mdx n="0" f="v">
      <t c="4" fi="0">
        <n x="85"/>
        <n x="84"/>
        <n x="79"/>
        <n x="15"/>
      </t>
    </mdx>
    <mdx n="0" f="v">
      <t c="4" fi="0">
        <n x="85"/>
        <n x="84"/>
        <n x="76"/>
        <n x="10"/>
      </t>
    </mdx>
    <mdx n="0" f="v">
      <t c="4" fi="0">
        <n x="85"/>
        <n x="84"/>
        <n x="72"/>
        <n x="26"/>
      </t>
    </mdx>
    <mdx n="0" f="v">
      <t c="4" fi="0">
        <n x="85"/>
        <n x="84"/>
        <n x="69"/>
        <n x="19"/>
      </t>
    </mdx>
    <mdx n="0" f="v">
      <t c="4" fi="0">
        <n x="85"/>
        <n x="84"/>
        <n x="66"/>
        <n x="13"/>
      </t>
    </mdx>
    <mdx n="0" f="v">
      <t c="4" fi="0">
        <n x="85"/>
        <n x="84"/>
        <n x="63"/>
        <n x="7"/>
      </t>
    </mdx>
    <mdx n="0" f="v">
      <t c="4" fi="0">
        <n x="85"/>
        <n x="84"/>
        <n x="59"/>
        <n x="23"/>
      </t>
    </mdx>
    <mdx n="0" f="v">
      <t c="4" fi="0">
        <n x="85"/>
        <n x="84"/>
        <n x="56"/>
        <n x="17"/>
      </t>
    </mdx>
    <mdx n="0" f="v">
      <t c="4" fi="0">
        <n x="85"/>
        <n x="84"/>
        <n x="53"/>
        <n x="9"/>
      </t>
    </mdx>
    <mdx n="0" f="v">
      <t c="4" fi="0">
        <n x="85"/>
        <n x="84"/>
        <n x="47"/>
        <n x="16"/>
      </t>
    </mdx>
    <mdx n="0" f="v">
      <t c="4" fi="0">
        <n x="85"/>
        <n x="84"/>
        <n x="46"/>
        <n x="8"/>
      </t>
    </mdx>
    <mdx n="0" f="v">
      <t c="4" fi="0">
        <n x="85"/>
        <n x="84"/>
        <n x="44"/>
        <n x="17"/>
      </t>
    </mdx>
    <mdx n="0" f="v">
      <t c="4" fi="0">
        <n x="85"/>
        <n x="84"/>
        <n x="43"/>
        <n x="12"/>
      </t>
    </mdx>
    <mdx n="0" f="v">
      <t c="4" fi="0">
        <n x="85"/>
        <n x="84"/>
        <n x="41"/>
        <n x="13"/>
      </t>
    </mdx>
    <mdx n="0" f="v">
      <t c="4" fi="0">
        <n x="85"/>
        <n x="84"/>
        <n x="36"/>
        <n x="15"/>
      </t>
    </mdx>
    <mdx n="0" f="v">
      <t c="4" fi="0">
        <n x="85"/>
        <n x="84"/>
        <n x="28"/>
        <n x="24"/>
      </t>
    </mdx>
    <mdx n="0" f="v">
      <t c="4" fi="0">
        <n x="85"/>
        <n x="84"/>
        <n x="65"/>
        <n x="16"/>
      </t>
    </mdx>
    <mdx n="0" f="v">
      <t c="4" fi="0">
        <n x="85"/>
        <n x="84"/>
        <n x="45"/>
        <n x="20"/>
      </t>
    </mdx>
    <mdx n="0" f="v">
      <t c="4" fi="0">
        <n x="85"/>
        <n x="84"/>
        <n x="40"/>
        <n x="3"/>
      </t>
    </mdx>
    <mdx n="0" f="v">
      <t c="4" fi="0">
        <n x="85"/>
        <n x="84"/>
        <n x="33"/>
        <n x="11"/>
      </t>
    </mdx>
    <mdx n="0" f="v">
      <t c="4" fi="0">
        <n x="85"/>
        <n x="84"/>
        <n x="34"/>
        <n x="4"/>
      </t>
    </mdx>
    <mdx n="0" f="v">
      <t c="4" fi="0">
        <n x="85"/>
        <n x="84"/>
        <n x="79"/>
        <n x="12"/>
      </t>
    </mdx>
    <mdx n="0" f="v">
      <t c="4" fi="0">
        <n x="85"/>
        <n x="84"/>
        <n x="76"/>
        <n x="5"/>
      </t>
    </mdx>
    <mdx n="0" f="v">
      <t c="4" fi="0">
        <n x="85"/>
        <n x="84"/>
        <n x="72"/>
        <n x="21"/>
      </t>
    </mdx>
    <mdx n="0" f="v">
      <t c="4" fi="0">
        <n x="85"/>
        <n x="84"/>
        <n x="69"/>
        <n x="15"/>
      </t>
    </mdx>
    <mdx n="0" f="v">
      <t c="4" fi="0">
        <n x="85"/>
        <n x="84"/>
        <n x="66"/>
        <n x="2"/>
      </t>
    </mdx>
    <mdx n="0" f="v">
      <t c="4" fi="0">
        <n x="85"/>
        <n x="84"/>
        <n x="62"/>
        <n x="25"/>
      </t>
    </mdx>
    <mdx n="0" f="v">
      <t c="4" fi="0">
        <n x="85"/>
        <n x="84"/>
        <n x="59"/>
        <n x="19"/>
      </t>
    </mdx>
    <mdx n="0" f="v">
      <t c="4" fi="0">
        <n x="85"/>
        <n x="84"/>
        <n x="56"/>
        <n x="11"/>
      </t>
    </mdx>
    <mdx n="0" f="v">
      <t c="4" fi="0">
        <n x="85"/>
        <n x="84"/>
        <n x="53"/>
        <n x="6"/>
      </t>
    </mdx>
    <mdx n="0" f="v">
      <t c="4" fi="0">
        <n x="85"/>
        <n x="84"/>
        <n x="49"/>
        <n x="23"/>
      </t>
    </mdx>
    <mdx n="0" f="v">
      <t c="4" fi="0">
        <n x="85"/>
        <n x="84"/>
        <n x="47"/>
        <n x="15"/>
      </t>
    </mdx>
    <mdx n="0" f="v">
      <t c="4" fi="0">
        <n x="85"/>
        <n x="84"/>
        <n x="45"/>
        <n x="24"/>
      </t>
    </mdx>
    <mdx n="0" f="v">
      <t c="4" fi="0">
        <n x="85"/>
        <n x="84"/>
        <n x="44"/>
        <n x="16"/>
      </t>
    </mdx>
    <mdx n="0" f="v">
      <t c="4" fi="0">
        <n x="85"/>
        <n x="84"/>
        <n x="43"/>
        <n x="11"/>
      </t>
    </mdx>
    <mdx n="0" f="v">
      <t c="4" fi="0">
        <n x="85"/>
        <n x="84"/>
        <n x="42"/>
        <n x="30"/>
      </t>
    </mdx>
    <mdx n="0" f="v">
      <t c="4" fi="0">
        <n x="85"/>
        <n x="84"/>
        <n x="41"/>
        <n x="30"/>
      </t>
    </mdx>
    <mdx n="0" f="v">
      <t c="4" fi="0">
        <n x="85"/>
        <n x="84"/>
        <n x="40"/>
        <n x="11"/>
      </t>
    </mdx>
    <mdx n="0" f="v">
      <t c="4" fi="0">
        <n x="85"/>
        <n x="84"/>
        <n x="39"/>
        <n x="30"/>
      </t>
    </mdx>
    <mdx n="0" f="v">
      <t c="4" fi="0">
        <n x="85"/>
        <n x="84"/>
        <n x="38"/>
        <n x="30"/>
      </t>
    </mdx>
    <mdx n="0" f="v">
      <t c="4" fi="0">
        <n x="85"/>
        <n x="84"/>
        <n x="37"/>
        <n x="14"/>
      </t>
    </mdx>
    <mdx n="0" f="v">
      <t c="4" fi="0">
        <n x="85"/>
        <n x="84"/>
        <n x="36"/>
        <n x="14"/>
      </t>
    </mdx>
    <mdx n="0" f="v">
      <t c="4" fi="0">
        <n x="85"/>
        <n x="84"/>
        <n x="35"/>
        <n x="30"/>
      </t>
    </mdx>
    <mdx n="0" f="v">
      <t c="4" fi="0">
        <n x="85"/>
        <n x="84"/>
        <n x="34"/>
        <n x="14"/>
      </t>
    </mdx>
    <mdx n="0" f="v">
      <t c="4" fi="0">
        <n x="85"/>
        <n x="84"/>
        <n x="33"/>
        <n x="14"/>
      </t>
    </mdx>
    <mdx n="0" f="v">
      <t c="4" fi="0">
        <n x="85"/>
        <n x="84"/>
        <n x="32"/>
        <n x="14"/>
      </t>
    </mdx>
    <mdx n="0" f="v">
      <t c="4" fi="0">
        <n x="85"/>
        <n x="84"/>
        <n x="31"/>
        <n x="14"/>
      </t>
    </mdx>
    <mdx n="0" f="v">
      <t c="4" fi="0">
        <n x="85"/>
        <n x="84"/>
        <n x="28"/>
        <n x="18"/>
      </t>
    </mdx>
    <mdx n="0" f="v">
      <t c="4" fi="0">
        <n x="85"/>
        <n x="84"/>
        <n x="44"/>
        <n x="14"/>
      </t>
    </mdx>
    <mdx n="0" f="v">
      <t c="4" fi="0">
        <n x="85"/>
        <n x="84"/>
        <n x="37"/>
        <n x="9"/>
      </t>
    </mdx>
    <mdx n="0" f="v">
      <t c="4" fi="0">
        <n x="85"/>
        <n x="84"/>
        <n x="32"/>
        <n x="9"/>
      </t>
    </mdx>
    <mdx n="0" f="v">
      <t c="4" fi="0">
        <n x="85"/>
        <n x="84"/>
        <n x="47"/>
        <n x="6"/>
      </t>
    </mdx>
    <mdx n="0" f="v">
      <t c="4" fi="0">
        <n x="85"/>
        <n x="84"/>
        <n x="32"/>
        <n x="3"/>
      </t>
    </mdx>
    <mdx n="0" f="v">
      <t c="4" fi="0">
        <n x="85"/>
        <n x="84"/>
        <n x="79"/>
        <n x="7"/>
      </t>
    </mdx>
    <mdx n="0" f="v">
      <t c="4" fi="0">
        <n x="85"/>
        <n x="84"/>
        <n x="75"/>
        <n x="23"/>
      </t>
    </mdx>
    <mdx n="0" f="v">
      <t c="4" fi="0">
        <n x="85"/>
        <n x="84"/>
        <n x="72"/>
        <n x="17"/>
      </t>
    </mdx>
    <mdx n="0" f="v">
      <t c="4" fi="0">
        <n x="85"/>
        <n x="84"/>
        <n x="69"/>
        <n x="9"/>
      </t>
    </mdx>
    <mdx n="0" f="v">
      <t c="4" fi="0">
        <n x="85"/>
        <n x="84"/>
        <n x="66"/>
        <n x="4"/>
      </t>
    </mdx>
    <mdx n="0" f="v">
      <t c="4" fi="0">
        <n x="85"/>
        <n x="84"/>
        <n x="62"/>
        <n x="21"/>
      </t>
    </mdx>
    <mdx n="0" f="v">
      <t c="4" fi="0">
        <n x="85"/>
        <n x="84"/>
        <n x="59"/>
        <n x="30"/>
      </t>
    </mdx>
    <mdx n="0" f="v">
      <t c="4" fi="0">
        <n x="85"/>
        <n x="84"/>
        <n x="56"/>
        <n x="8"/>
      </t>
    </mdx>
    <mdx n="0" f="v">
      <t c="4" fi="0">
        <n x="85"/>
        <n x="84"/>
        <n x="52"/>
        <n x="25"/>
      </t>
    </mdx>
    <mdx n="0" f="v">
      <t c="4" fi="0">
        <n x="85"/>
        <n x="84"/>
        <n x="49"/>
        <n x="16"/>
      </t>
    </mdx>
    <mdx n="0" f="v">
      <t c="4" fi="0">
        <n x="85"/>
        <n x="84"/>
        <n x="47"/>
        <n x="12"/>
      </t>
    </mdx>
    <mdx n="0" f="v">
      <t c="4" fi="0">
        <n x="85"/>
        <n x="84"/>
        <n x="45"/>
        <n x="23"/>
      </t>
    </mdx>
    <mdx n="0" f="v">
      <t c="4" fi="0">
        <n x="85"/>
        <n x="84"/>
        <n x="44"/>
        <n x="15"/>
      </t>
    </mdx>
    <mdx n="0" f="v">
      <t c="4" fi="0">
        <n x="85"/>
        <n x="84"/>
        <n x="43"/>
        <n x="10"/>
      </t>
    </mdx>
    <mdx n="0" f="v">
      <t c="4" fi="0">
        <n x="85"/>
        <n x="84"/>
        <n x="42"/>
        <n x="3"/>
      </t>
    </mdx>
    <mdx n="0" f="v">
      <t c="4" fi="0">
        <n x="85"/>
        <n x="84"/>
        <n x="41"/>
        <n x="12"/>
      </t>
    </mdx>
    <mdx n="0" f="v">
      <t c="4" fi="0">
        <n x="85"/>
        <n x="84"/>
        <n x="40"/>
        <n x="10"/>
      </t>
    </mdx>
    <mdx n="0" f="v">
      <t c="4" fi="0">
        <n x="85"/>
        <n x="84"/>
        <n x="39"/>
        <n x="12"/>
      </t>
    </mdx>
    <mdx n="0" f="v">
      <t c="4" fi="0">
        <n x="85"/>
        <n x="84"/>
        <n x="38"/>
        <n x="12"/>
      </t>
    </mdx>
    <mdx n="0" f="v">
      <t c="4" fi="0">
        <n x="85"/>
        <n x="84"/>
        <n x="37"/>
        <n x="10"/>
      </t>
    </mdx>
    <mdx n="0" f="v">
      <t c="4" fi="0">
        <n x="85"/>
        <n x="84"/>
        <n x="36"/>
        <n x="13"/>
      </t>
    </mdx>
    <mdx n="0" f="v">
      <t c="4" fi="0">
        <n x="85"/>
        <n x="84"/>
        <n x="35"/>
        <n x="12"/>
      </t>
    </mdx>
    <mdx n="0" f="v">
      <t c="4" fi="0">
        <n x="85"/>
        <n x="84"/>
        <n x="34"/>
        <n x="13"/>
      </t>
    </mdx>
    <mdx n="0" f="v">
      <t c="4" fi="0">
        <n x="85"/>
        <n x="84"/>
        <n x="33"/>
        <n x="13"/>
      </t>
    </mdx>
    <mdx n="0" f="v">
      <t c="4" fi="0">
        <n x="85"/>
        <n x="84"/>
        <n x="32"/>
        <n x="10"/>
      </t>
    </mdx>
    <mdx n="0" f="v">
      <t c="4" fi="0">
        <n x="85"/>
        <n x="84"/>
        <n x="31"/>
        <n x="13"/>
      </t>
    </mdx>
    <mdx n="0" f="v">
      <t c="4" fi="0">
        <n x="85"/>
        <n x="84"/>
        <n x="28"/>
        <n x="23"/>
      </t>
    </mdx>
    <mdx n="0" f="v">
      <t c="4" fi="0">
        <n x="85"/>
        <n x="84"/>
        <n x="43"/>
        <n x="9"/>
      </t>
    </mdx>
    <mdx n="0" f="v">
      <t c="4" fi="0">
        <n x="85"/>
        <n x="84"/>
        <n x="38"/>
        <n x="11"/>
      </t>
    </mdx>
    <mdx n="0" f="v">
      <t c="4" fi="0">
        <n x="85"/>
        <n x="84"/>
        <n x="33"/>
        <n x="12"/>
      </t>
    </mdx>
    <mdx n="0" f="v">
      <t c="4" fi="0">
        <n x="85"/>
        <n x="84"/>
        <n x="55"/>
        <n x="20"/>
      </t>
    </mdx>
    <mdx n="0" f="v">
      <t c="4" fi="0">
        <n x="85"/>
        <n x="84"/>
        <n x="38"/>
        <n x="10"/>
      </t>
    </mdx>
    <mdx n="0" f="v">
      <t c="4" fi="0">
        <n x="85"/>
        <n x="84"/>
        <n x="78"/>
        <n x="25"/>
      </t>
    </mdx>
    <mdx n="0" f="v">
      <t c="4" fi="0">
        <n x="85"/>
        <n x="84"/>
        <n x="75"/>
        <n x="19"/>
      </t>
    </mdx>
    <mdx n="0" f="v">
      <t c="4" fi="0">
        <n x="85"/>
        <n x="84"/>
        <n x="72"/>
        <n x="11"/>
      </t>
    </mdx>
    <mdx n="0" f="v">
      <t c="4" fi="0">
        <n x="85"/>
        <n x="84"/>
        <n x="69"/>
        <n x="6"/>
      </t>
    </mdx>
    <mdx n="0" f="v">
      <t c="4" fi="0">
        <n x="85"/>
        <n x="84"/>
        <n x="65"/>
        <n x="23"/>
      </t>
    </mdx>
    <mdx n="0" f="v">
      <t c="4" fi="0">
        <n x="85"/>
        <n x="84"/>
        <n x="62"/>
        <n x="14"/>
      </t>
    </mdx>
    <mdx n="0" f="v">
      <t c="4" fi="0">
        <n x="85"/>
        <n x="84"/>
        <n x="59"/>
        <n x="3"/>
      </t>
    </mdx>
    <mdx n="0" f="v">
      <t c="4" fi="0">
        <n x="85"/>
        <n x="84"/>
        <n x="56"/>
        <n x="4"/>
      </t>
    </mdx>
    <mdx n="0" f="v">
      <t c="4" fi="0">
        <n x="85"/>
        <n x="84"/>
        <n x="52"/>
        <n x="18"/>
      </t>
    </mdx>
    <mdx n="0" f="v">
      <t c="4" fi="0">
        <n x="85"/>
        <n x="84"/>
        <n x="49"/>
        <n x="12"/>
      </t>
    </mdx>
    <mdx n="0" f="v">
      <t c="4" fi="0">
        <n x="85"/>
        <n x="84"/>
        <n x="47"/>
        <n x="7"/>
      </t>
    </mdx>
    <mdx n="0" f="v">
      <t c="4" fi="0">
        <n x="85"/>
        <n x="84"/>
        <n x="45"/>
        <n x="22"/>
      </t>
    </mdx>
    <mdx n="0" f="v">
      <t c="4" fi="0">
        <n x="85"/>
        <n x="84"/>
        <n x="42"/>
        <n x="2"/>
      </t>
    </mdx>
    <mdx n="0" f="v">
      <t c="4" fi="0">
        <n x="85"/>
        <n x="84"/>
        <n x="41"/>
        <n x="9"/>
      </t>
    </mdx>
    <mdx n="0" f="v">
      <t c="4" fi="0">
        <n x="85"/>
        <n x="84"/>
        <n x="40"/>
        <n x="9"/>
      </t>
    </mdx>
    <mdx n="0" f="v">
      <t c="4" fi="0">
        <n x="85"/>
        <n x="84"/>
        <n x="39"/>
        <n x="11"/>
      </t>
    </mdx>
    <mdx n="0" f="v">
      <t c="4" fi="0">
        <n x="85"/>
        <n x="84"/>
        <n x="36"/>
        <n x="11"/>
      </t>
    </mdx>
    <mdx n="0" f="v">
      <t c="4" fi="0">
        <n x="85"/>
        <n x="84"/>
        <n x="78"/>
        <n x="21"/>
      </t>
    </mdx>
    <mdx n="0" f="v">
      <t c="4" fi="0">
        <n x="85"/>
        <n x="84"/>
        <n x="62"/>
        <n x="10"/>
      </t>
    </mdx>
    <mdx n="0" f="v">
      <t c="4" fi="0">
        <n x="85"/>
        <n x="84"/>
        <n x="43"/>
        <n x="3"/>
      </t>
    </mdx>
    <mdx n="0" f="v">
      <t c="4" fi="0">
        <n x="85"/>
        <n x="84"/>
        <n x="36"/>
        <n x="10"/>
      </t>
    </mdx>
    <mdx n="0" f="v">
      <t c="4" fi="0">
        <n x="85"/>
        <n x="84"/>
        <n x="28"/>
        <n x="25"/>
      </t>
    </mdx>
    <mdx n="0" f="v">
      <t c="4" fi="0">
        <n x="85"/>
        <n x="84"/>
        <n x="78"/>
        <n x="14"/>
      </t>
    </mdx>
    <mdx n="0" f="v">
      <t c="4" fi="0">
        <n x="85"/>
        <n x="84"/>
        <n x="75"/>
        <n x="3"/>
      </t>
    </mdx>
    <mdx n="0" f="v">
      <t c="4" fi="0">
        <n x="85"/>
        <n x="84"/>
        <n x="72"/>
        <n x="4"/>
      </t>
    </mdx>
    <mdx n="0" f="v">
      <t c="4" fi="0">
        <n x="85"/>
        <n x="84"/>
        <n x="68"/>
        <n x="18"/>
      </t>
    </mdx>
    <mdx n="0" f="v">
      <t c="4" fi="0">
        <n x="85"/>
        <n x="84"/>
        <n x="65"/>
        <n x="12"/>
      </t>
    </mdx>
    <mdx n="0" f="v">
      <t c="4" fi="0">
        <n x="85"/>
        <n x="84"/>
        <n x="62"/>
        <n x="8"/>
      </t>
    </mdx>
    <mdx n="0" f="v">
      <t c="4" fi="0">
        <n x="85"/>
        <n x="84"/>
        <n x="58"/>
        <n x="22"/>
      </t>
    </mdx>
    <mdx n="0" f="v">
      <t c="4" fi="0">
        <n x="85"/>
        <n x="84"/>
        <n x="55"/>
        <n x="15"/>
      </t>
    </mdx>
    <mdx n="0" f="v">
      <t c="4" fi="0">
        <n x="85"/>
        <n x="84"/>
        <n x="52"/>
        <n x="10"/>
      </t>
    </mdx>
    <mdx n="0" f="v">
      <t c="4" fi="0">
        <n x="85"/>
        <n x="84"/>
        <n x="48"/>
        <n x="26"/>
      </t>
    </mdx>
    <mdx n="0" f="v">
      <t c="4" fi="0">
        <n x="85"/>
        <n x="84"/>
        <n x="47"/>
        <n x="5"/>
      </t>
    </mdx>
    <mdx n="0" f="v">
      <t c="4" fi="0">
        <n x="85"/>
        <n x="84"/>
        <n x="45"/>
        <n x="19"/>
      </t>
    </mdx>
    <mdx n="0" f="v">
      <t c="4" fi="0">
        <n x="85"/>
        <n x="84"/>
        <n x="44"/>
        <n x="11"/>
      </t>
    </mdx>
    <mdx n="0" f="v">
      <t c="4" fi="0">
        <n x="85"/>
        <n x="84"/>
        <n x="43"/>
        <n x="7"/>
      </t>
    </mdx>
    <mdx n="0" f="v">
      <t c="4" fi="0">
        <n x="85"/>
        <n x="84"/>
        <n x="42"/>
        <n x="7"/>
      </t>
    </mdx>
    <mdx n="0" f="v">
      <t c="4" fi="0">
        <n x="85"/>
        <n x="84"/>
        <n x="41"/>
        <n x="2"/>
      </t>
    </mdx>
    <mdx n="0" f="v">
      <t c="4" fi="0">
        <n x="85"/>
        <n x="84"/>
        <n x="40"/>
        <n x="2"/>
      </t>
    </mdx>
    <mdx n="0" f="v">
      <t c="4" fi="0">
        <n x="85"/>
        <n x="84"/>
        <n x="39"/>
        <n x="7"/>
      </t>
    </mdx>
    <mdx n="0" f="v">
      <t c="4" fi="0">
        <n x="85"/>
        <n x="84"/>
        <n x="38"/>
        <n x="2"/>
      </t>
    </mdx>
    <mdx n="0" f="v">
      <t c="4" fi="0">
        <n x="85"/>
        <n x="84"/>
        <n x="37"/>
        <n x="2"/>
      </t>
    </mdx>
    <mdx n="0" f="v">
      <t c="4" fi="0">
        <n x="85"/>
        <n x="84"/>
        <n x="36"/>
        <n x="9"/>
      </t>
    </mdx>
    <mdx n="0" f="v">
      <t c="4" fi="0">
        <n x="85"/>
        <n x="84"/>
        <n x="35"/>
        <n x="9"/>
      </t>
    </mdx>
    <mdx n="0" f="v">
      <t c="4" fi="0">
        <n x="85"/>
        <n x="84"/>
        <n x="34"/>
        <n x="2"/>
      </t>
    </mdx>
    <mdx n="0" f="v">
      <t c="4" fi="0">
        <n x="85"/>
        <n x="84"/>
        <n x="33"/>
        <n x="3"/>
      </t>
    </mdx>
    <mdx n="0" f="v">
      <t c="4" fi="0">
        <n x="85"/>
        <n x="84"/>
        <n x="32"/>
        <n x="2"/>
      </t>
    </mdx>
    <mdx n="0" f="v">
      <t c="4" fi="0">
        <n x="85"/>
        <n x="84"/>
        <n x="31"/>
        <n x="10"/>
      </t>
    </mdx>
    <mdx n="0" f="v">
      <t c="4" fi="0">
        <n x="85"/>
        <n x="84"/>
        <n x="28"/>
        <n x="26"/>
      </t>
    </mdx>
    <mdx n="0" f="v">
      <t c="4" fi="0">
        <n x="85"/>
        <n x="84"/>
        <n x="37"/>
        <n x="7"/>
      </t>
    </mdx>
    <mdx n="0" f="v">
      <t c="4" fi="0">
        <n x="85"/>
        <n x="84"/>
        <n x="34"/>
        <n x="7"/>
      </t>
    </mdx>
    <mdx n="0" f="v">
      <t c="4" fi="0">
        <n x="85"/>
        <n x="84"/>
        <n x="31"/>
        <n x="6"/>
      </t>
    </mdx>
    <mdx n="0" f="v">
      <t c="4" fi="0">
        <n x="85"/>
        <n x="84"/>
        <n x="35"/>
        <n x="25"/>
      </t>
    </mdx>
  </mdxMetadata>
  <valueMetadata count="238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valueMetadata>
</metadata>
</file>

<file path=xl/sharedStrings.xml><?xml version="1.0" encoding="utf-8"?>
<sst xmlns="http://schemas.openxmlformats.org/spreadsheetml/2006/main" count="352" uniqueCount="119">
  <si>
    <t>Dollar Year</t>
  </si>
  <si>
    <t>Calendar Year</t>
  </si>
  <si>
    <t>HOSPID</t>
  </si>
  <si>
    <t>ECMAD Growth</t>
  </si>
  <si>
    <t>MSA</t>
  </si>
  <si>
    <t>Unrecognized</t>
  </si>
  <si>
    <t>Expected FFS</t>
  </si>
  <si>
    <t>PAU Shared Savings</t>
  </si>
  <si>
    <t>Total PAU Revenue</t>
  </si>
  <si>
    <t>OOS PAU Revenue</t>
  </si>
  <si>
    <t>OOS Over/(Under Funding) - OOS File</t>
  </si>
  <si>
    <t>Other Volume Adjustments (Dereg/Other FY Data)</t>
  </si>
  <si>
    <t>Efficiency Adjustments</t>
  </si>
  <si>
    <t>PAU Volume</t>
  </si>
  <si>
    <t>PAU Marketshift</t>
  </si>
  <si>
    <t>PAU Unrecognized - MS</t>
  </si>
  <si>
    <t>Observed GBR Volume Policies</t>
  </si>
  <si>
    <t>Total Anticipated Instate PAU Adjustment under FFS</t>
  </si>
  <si>
    <t>% Attributable to OOS</t>
  </si>
  <si>
    <t>PAU IS Shared Savings</t>
  </si>
  <si>
    <t>Over / (Under) Funding for In-State PAU</t>
  </si>
  <si>
    <t>PAU OOS Shared Savings</t>
  </si>
  <si>
    <t>Over (under) funding with Marketshift and InState PAU</t>
  </si>
  <si>
    <t>OOS Funding Excess or Deficit + OOS PAU</t>
  </si>
  <si>
    <t>Total Volume Efficacy</t>
  </si>
  <si>
    <t>Total Volume Efficacy with Other Volume Adjustments</t>
  </si>
  <si>
    <t>Total Volume Efficacy with Other Volume Adjustments &amp; Efficiency Adjustments</t>
  </si>
  <si>
    <t>Start Year</t>
  </si>
  <si>
    <t>End Year</t>
  </si>
  <si>
    <t>No Inflation</t>
  </si>
  <si>
    <t>TRUE</t>
  </si>
  <si>
    <t>Header</t>
  </si>
  <si>
    <t>Hospital</t>
  </si>
  <si>
    <t>FY23 Blended Permanent Revenue</t>
  </si>
  <si>
    <t>Final Demographic Adjustment</t>
  </si>
  <si>
    <t xml:space="preserve">PAU Shared Savings </t>
  </si>
  <si>
    <t>Meritus</t>
  </si>
  <si>
    <t>UMMC</t>
  </si>
  <si>
    <t>Holy Cross</t>
  </si>
  <si>
    <t>Frederick</t>
  </si>
  <si>
    <t>UM-Harford</t>
  </si>
  <si>
    <t>Mercy</t>
  </si>
  <si>
    <t>Johns Hopkins</t>
  </si>
  <si>
    <t>Sinai</t>
  </si>
  <si>
    <t>MedStar Fr Square</t>
  </si>
  <si>
    <t>Garrett</t>
  </si>
  <si>
    <t>MedStar Montgomery</t>
  </si>
  <si>
    <t>Peninsula</t>
  </si>
  <si>
    <t>Suburban</t>
  </si>
  <si>
    <t>Anne Arundel</t>
  </si>
  <si>
    <t>MedStar Union Mem</t>
  </si>
  <si>
    <t>Western Maryland</t>
  </si>
  <si>
    <t>MedStar St. Mary's</t>
  </si>
  <si>
    <t>JH Bayview</t>
  </si>
  <si>
    <t>UM-Chestertown</t>
  </si>
  <si>
    <t>Carroll</t>
  </si>
  <si>
    <t>MedStar Harbor</t>
  </si>
  <si>
    <t>UM-Charles Regional</t>
  </si>
  <si>
    <t>UM-Easton</t>
  </si>
  <si>
    <t>UMMC Midtown</t>
  </si>
  <si>
    <t>Calvert</t>
  </si>
  <si>
    <t>Northwest</t>
  </si>
  <si>
    <t>UM-BWMC</t>
  </si>
  <si>
    <t>GBMC</t>
  </si>
  <si>
    <t>McCready</t>
  </si>
  <si>
    <t>Howard County</t>
  </si>
  <si>
    <t>UM-Upper Chesapeake</t>
  </si>
  <si>
    <t>Doctors</t>
  </si>
  <si>
    <t>UM-Laurel</t>
  </si>
  <si>
    <t>MedStar Good Sam</t>
  </si>
  <si>
    <t>Shady Grove</t>
  </si>
  <si>
    <t>UMROI</t>
  </si>
  <si>
    <t>Ft. Washington</t>
  </si>
  <si>
    <t>Atlantic General</t>
  </si>
  <si>
    <t>MedStar Southern MD</t>
  </si>
  <si>
    <t>UM-St. Joe</t>
  </si>
  <si>
    <t>HC-Germantown</t>
  </si>
  <si>
    <t>Germantown ED</t>
  </si>
  <si>
    <t>UM-Queen Anne's ED</t>
  </si>
  <si>
    <t>UM-Bowie ED</t>
  </si>
  <si>
    <t>All</t>
  </si>
  <si>
    <t>Demographic Adjustments</t>
  </si>
  <si>
    <t>Over (Under) Funding Relative to Volume Variable System with MS &amp; Demographic</t>
  </si>
  <si>
    <t>Over/Under</t>
  </si>
  <si>
    <t>Funding Relative to Volume Variable System with MS &amp; Demographic Adjustment</t>
  </si>
  <si>
    <t>Funding for In-State PAU</t>
  </si>
  <si>
    <t>Funding with Marketshift and InState PAU</t>
  </si>
  <si>
    <t>OOS  Funding Excess or Deficit</t>
  </si>
  <si>
    <t>Do Not Touch</t>
  </si>
  <si>
    <t>Other Volume Adjustments</t>
  </si>
  <si>
    <t>(Dereg/Other FY Data)</t>
  </si>
  <si>
    <t>get_% Attributable to OOS</t>
  </si>
  <si>
    <t>&lt;- Header</t>
  </si>
  <si>
    <t>Filters: Do Not Touch</t>
  </si>
  <si>
    <t>HOSPITALNAME</t>
  </si>
  <si>
    <t>UM-PGHC</t>
  </si>
  <si>
    <t>UM-Dorchester</t>
  </si>
  <si>
    <t xml:space="preserve">St. Agnes </t>
  </si>
  <si>
    <t>Bon Secours</t>
  </si>
  <si>
    <t>Washington Adventist</t>
  </si>
  <si>
    <t>Union of Cecil</t>
  </si>
  <si>
    <t>Levindale</t>
  </si>
  <si>
    <t>Over/Under Funding</t>
  </si>
  <si>
    <t>&lt;- Should Always Be True</t>
  </si>
  <si>
    <t>Sum of ECMAD Growth</t>
  </si>
  <si>
    <t xml:space="preserve">Funding Relative to OOS Unit Growth from 2014 Base Period - update base period for rebased hospitals </t>
  </si>
  <si>
    <t>Funding for MS &amp; Demographic Adjustment AND OOS</t>
  </si>
  <si>
    <t>Funding for PAU</t>
  </si>
  <si>
    <t>Funding for MS &amp; Demographic Adjustment AND OOS AND PAU</t>
  </si>
  <si>
    <t>Funding for MS &amp; Demographic Adjustment AND OOS AND PAU AND Other Volume Adjustments</t>
  </si>
  <si>
    <t>Funding for MS &amp; Demographic Adjustment AND OOS AND PAU AND Other Volume Adjustments AND Efficiency</t>
  </si>
  <si>
    <t>Sum of Over (Under) Funding Relative to Volume Variable System with MS &amp; Demographic_inf</t>
  </si>
  <si>
    <t>Sum of Unrecognized_inf</t>
  </si>
  <si>
    <t>Do not Touch</t>
  </si>
  <si>
    <t>FALSE</t>
  </si>
  <si>
    <t>Funding for MS, Demographic Adjustment, OOS, PAU, Other Volume Adjustments, &amp; Efficiency</t>
  </si>
  <si>
    <t>Funding for MS, Demographic Adjustment, OOS, &amp; PAU</t>
  </si>
  <si>
    <t>Funding for MS, Demographic Adjustment, &amp; OOS</t>
  </si>
  <si>
    <t xml:space="preserve">Funding Relative to Volume Variable System with 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</si>
</sst>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6" x14ac:knownFonts="1">
    <font>
      <sz val="11"/>
      <color theme="1"/>
      <name val="Calibri"/>
      <family val="2"/>
      <scheme val="minor"/>
    </font>
    <font>
      <sz val="11"/>
      <color theme="1"/>
      <name val="Calibri"/>
      <family val="2"/>
      <scheme val="minor"/>
    </font>
    <font>
      <sz val="12"/>
      <name val="Arial"/>
      <family val="2"/>
    </font>
    <font>
      <b/>
      <sz val="11"/>
      <color theme="1"/>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FF99FF"/>
        <bgColor indexed="64"/>
      </patternFill>
    </fill>
    <fill>
      <patternFill patternType="solid">
        <fgColor rgb="FFFFFF00"/>
        <bgColor indexed="64"/>
      </patternFill>
    </fill>
  </fills>
  <borders count="1">
    <border>
      <left/>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165" fontId="0" fillId="0" borderId="0" xfId="5" applyNumberFormat="1" applyFont="1"/>
    <xf numFmtId="164" fontId="0" fillId="0" borderId="0" xfId="4" applyNumberFormat="1" applyFont="1"/>
    <xf numFmtId="0" fontId="0" fillId="0" borderId="0" xfId="0" pivotButton="1"/>
    <xf numFmtId="0" fontId="3" fillId="0" borderId="0" xfId="0" applyFont="1"/>
    <xf numFmtId="0" fontId="0" fillId="3" borderId="0" xfId="0" applyFill="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0" fillId="0" borderId="0" xfId="0" applyAlignment="1">
      <alignment horizontal="left" vertical="top" wrapText="1"/>
    </xf>
    <xf numFmtId="0" fontId="0" fillId="6" borderId="0" xfId="0" applyFill="1"/>
    <xf numFmtId="0" fontId="3" fillId="0" borderId="0" xfId="0" applyFont="1" applyAlignment="1">
      <alignment horizontal="left" vertical="center"/>
    </xf>
    <xf numFmtId="165" fontId="3" fillId="0" borderId="0" xfId="5" applyNumberFormat="1" applyFont="1" applyAlignment="1">
      <alignment horizontal="left" vertical="center"/>
    </xf>
    <xf numFmtId="165" fontId="3" fillId="4" borderId="0" xfId="5" applyNumberFormat="1" applyFont="1" applyFill="1" applyAlignment="1">
      <alignment horizontal="left" vertical="center"/>
    </xf>
    <xf numFmtId="165" fontId="3" fillId="0" borderId="0" xfId="5" applyNumberFormat="1" applyFont="1" applyAlignment="1">
      <alignment horizontal="left" vertical="top" wrapText="1"/>
    </xf>
    <xf numFmtId="165" fontId="3" fillId="2" borderId="0" xfId="5" applyNumberFormat="1" applyFont="1" applyFill="1" applyAlignment="1">
      <alignment horizontal="left" vertical="top" wrapText="1"/>
    </xf>
    <xf numFmtId="165" fontId="5" fillId="0" borderId="0" xfId="5" applyNumberFormat="1" applyFont="1" applyAlignment="1">
      <alignment horizontal="left" vertical="top" wrapText="1"/>
    </xf>
    <xf numFmtId="165" fontId="3" fillId="5" borderId="0" xfId="5" applyNumberFormat="1" applyFont="1" applyFill="1" applyAlignment="1">
      <alignment horizontal="left" vertical="top" wrapText="1"/>
    </xf>
    <xf numFmtId="165" fontId="0" fillId="3" borderId="0" xfId="5" applyNumberFormat="1" applyFont="1" applyFill="1" applyAlignment="1">
      <alignment horizontal="left" vertical="top" wrapText="1"/>
    </xf>
    <xf numFmtId="165" fontId="0" fillId="3" borderId="0" xfId="5" applyNumberFormat="1" applyFont="1" applyFill="1" applyAlignment="1">
      <alignment horizontal="left" vertical="top"/>
    </xf>
    <xf numFmtId="165" fontId="4" fillId="3" borderId="0" xfId="5" applyNumberFormat="1" applyFont="1" applyFill="1" applyAlignment="1">
      <alignment horizontal="left" vertical="top" wrapText="1"/>
    </xf>
    <xf numFmtId="164" fontId="3" fillId="0" borderId="0" xfId="4" applyNumberFormat="1" applyFont="1" applyAlignment="1">
      <alignment horizontal="left" vertical="center"/>
    </xf>
    <xf numFmtId="164" fontId="3" fillId="0" borderId="0" xfId="4" applyNumberFormat="1" applyFont="1" applyAlignment="1">
      <alignment horizontal="left" vertical="top" wrapText="1"/>
    </xf>
    <xf numFmtId="164" fontId="0" fillId="3" borderId="0" xfId="4" applyNumberFormat="1" applyFont="1" applyFill="1" applyAlignment="1">
      <alignment horizontal="left" vertical="top" wrapText="1"/>
    </xf>
    <xf numFmtId="164" fontId="0" fillId="7" borderId="0" xfId="4" applyNumberFormat="1" applyFont="1" applyFill="1"/>
    <xf numFmtId="166" fontId="0" fillId="0" borderId="0" xfId="6" applyNumberFormat="1" applyFont="1"/>
    <xf numFmtId="166" fontId="3" fillId="4" borderId="0" xfId="6" applyNumberFormat="1" applyFont="1" applyFill="1" applyAlignment="1">
      <alignment horizontal="left" vertical="center"/>
    </xf>
    <xf numFmtId="166" fontId="3" fillId="5" borderId="0" xfId="6" applyNumberFormat="1" applyFont="1" applyFill="1" applyAlignment="1">
      <alignment horizontal="left" vertical="top" wrapText="1"/>
    </xf>
    <xf numFmtId="166" fontId="0" fillId="3" borderId="0" xfId="6" applyNumberFormat="1" applyFont="1" applyFill="1" applyAlignment="1">
      <alignment horizontal="left" vertical="top" wrapText="1"/>
    </xf>
    <xf numFmtId="165" fontId="0" fillId="0" borderId="0" xfId="5" applyNumberFormat="1" applyFont="1" applyFill="1"/>
    <xf numFmtId="0" fontId="0" fillId="8" borderId="0" xfId="0" applyFill="1"/>
    <xf numFmtId="1" fontId="3" fillId="0" borderId="0" xfId="0" applyNumberFormat="1" applyFont="1"/>
    <xf numFmtId="1" fontId="0" fillId="0" borderId="0" xfId="0" applyNumberFormat="1"/>
    <xf numFmtId="1" fontId="3" fillId="0" borderId="0" xfId="0" applyNumberFormat="1" applyFont="1" applyAlignment="1">
      <alignment horizontal="left" vertical="center"/>
    </xf>
    <xf numFmtId="1" fontId="3" fillId="0" borderId="0" xfId="0" applyNumberFormat="1" applyFont="1" applyAlignment="1">
      <alignment horizontal="left" vertical="top" wrapText="1"/>
    </xf>
    <xf numFmtId="1" fontId="0" fillId="3" borderId="0" xfId="0" applyNumberFormat="1" applyFill="1" applyAlignment="1">
      <alignment horizontal="left" vertical="top" wrapText="1"/>
    </xf>
    <xf numFmtId="164" fontId="0" fillId="0" borderId="0" xfId="4" applyNumberFormat="1" applyFont="1" applyFill="1"/>
    <xf numFmtId="166" fontId="0" fillId="0" borderId="0" xfId="6" applyNumberFormat="1" applyFont="1" applyFill="1"/>
    <xf numFmtId="1" fontId="0" fillId="9" borderId="0" xfId="0" applyNumberFormat="1" applyFill="1"/>
    <xf numFmtId="0" fontId="0" fillId="9" borderId="0" xfId="0" applyFill="1"/>
    <xf numFmtId="164" fontId="0" fillId="0" borderId="0" xfId="0" applyNumberFormat="1"/>
    <xf numFmtId="165" fontId="3" fillId="0" borderId="0" xfId="5" applyNumberFormat="1" applyFont="1"/>
    <xf numFmtId="164" fontId="0" fillId="0" borderId="0" xfId="1" applyNumberFormat="1" applyFont="1"/>
    <xf numFmtId="0" fontId="3" fillId="3" borderId="0" xfId="0" applyFont="1" applyFill="1" applyAlignment="1">
      <alignment horizontal="left" vertical="top" wrapText="1"/>
    </xf>
    <xf numFmtId="0" fontId="0" fillId="10" borderId="0" xfId="0" applyFill="1"/>
    <xf numFmtId="0" fontId="3" fillId="10" borderId="0" xfId="0" applyFont="1" applyFill="1" applyAlignment="1">
      <alignment horizontal="left" vertical="center"/>
    </xf>
    <xf numFmtId="0" fontId="0" fillId="10" borderId="0" xfId="0" applyFill="1" applyAlignment="1">
      <alignment horizontal="left" vertical="top" wrapText="1"/>
    </xf>
    <xf numFmtId="0" fontId="0" fillId="10" borderId="0" xfId="0" applyFill="1" applyAlignment="1">
      <alignment horizontal="left" vertical="top"/>
    </xf>
    <xf numFmtId="164" fontId="0" fillId="10" borderId="0" xfId="0" applyNumberFormat="1" applyFill="1"/>
    <xf numFmtId="164" fontId="3" fillId="10" borderId="0" xfId="0" applyNumberFormat="1" applyFont="1" applyFill="1"/>
    <xf numFmtId="165" fontId="0" fillId="10" borderId="0" xfId="5" applyNumberFormat="1" applyFont="1" applyFill="1"/>
    <xf numFmtId="9" fontId="0" fillId="0" borderId="0" xfId="6" applyFont="1"/>
  </cellXfs>
  <cellStyles count="7">
    <cellStyle name="Comma" xfId="4" builtinId="3"/>
    <cellStyle name="Comma 2" xfId="1" xr:uid="{E5133DDC-BB02-4C93-8874-FF8E0C8ACED5}"/>
    <cellStyle name="Currency" xfId="5" builtinId="4"/>
    <cellStyle name="Currency 2" xfId="2" xr:uid="{4A6DF0E8-5812-406A-9C6F-46173788CC66}"/>
    <cellStyle name="Normal" xfId="0" builtinId="0"/>
    <cellStyle name="Normal 3" xfId="3" xr:uid="{AA56A90A-EB91-4475-876D-1872FDC03C2A}"/>
    <cellStyle name="Percent" xfId="6" builtinId="5"/>
  </cellStyles>
  <dxfs count="13">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fill>
        <patternFill patternType="solid">
          <bgColor rgb="FFFF99FF"/>
        </patternFill>
      </fill>
    </dxf>
    <dxf>
      <numFmt numFmtId="0" formatCode="General"/>
    </dxf>
  </dxfs>
  <tableStyles count="1" defaultTableStyle="TableStyleMedium2" defaultPivotStyle="PivotStyleLight16">
    <tableStyle name="Invisible" pivot="0" table="0" count="0" xr9:uid="{3F0D925E-6592-4DF6-8A04-03B31C34A4E4}"/>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olapFunctions">
    <main first="ThisWorkbookDataModel">
      <tp t="e">
        <v>#N/A</v>
        <stp>1</stp>
        <tr r="B52" s="68"/>
        <tr r="B55" s="68"/>
        <tr r="B30" s="68"/>
        <tr r="B47" s="68"/>
        <tr r="B36" s="68"/>
        <tr r="B27" s="68"/>
        <tr r="B51" s="68"/>
        <tr r="B57" s="68"/>
        <tr r="N13" s="68"/>
        <tr r="B62" s="68"/>
        <tr r="B19" s="68"/>
        <tr r="B42" s="68"/>
        <tr r="B16" s="68"/>
        <tr r="B63" s="68"/>
        <tr r="B58" s="68"/>
        <tr r="Q13" s="68"/>
        <tr r="B39" s="68"/>
        <tr r="B22" s="68"/>
        <tr r="H13" s="68"/>
        <tr r="B7" s="68"/>
        <tr r="B7" s="68"/>
        <tr r="B53" s="68"/>
        <tr r="B18" s="68"/>
        <tr r="B61" s="68"/>
        <tr r="B29" s="68"/>
        <tr r="B15" s="68"/>
        <tr r="B45" s="68"/>
        <tr r="B40" s="68"/>
        <tr r="B34" s="68"/>
        <tr r="B17" s="68"/>
        <tr r="B43" s="68"/>
        <tr r="B48" s="68"/>
        <tr r="B49" s="68"/>
        <tr r="B21" s="68"/>
        <tr r="B20" s="68"/>
        <tr r="D13" s="68"/>
        <tr r="B28" s="68"/>
        <tr r="B35" s="68"/>
        <tr r="B38" s="68"/>
        <tr r="B60" s="68"/>
        <tr r="S13" s="68"/>
        <tr r="B46" s="68"/>
        <tr r="B14" s="68"/>
        <tr r="B26" s="68"/>
        <tr r="B24" s="68"/>
        <tr r="B59" s="68"/>
        <tr r="B54" s="68"/>
        <tr r="B37" s="68"/>
        <tr r="E13" s="68"/>
        <tr r="B23" s="68"/>
        <tr r="B31" s="68"/>
        <tr r="B6" s="68"/>
        <tr r="B6" s="68"/>
        <tr r="G13" s="68"/>
        <tr r="B33" s="68"/>
        <tr r="K13" s="68"/>
        <tr r="B56" s="68"/>
        <tr r="B41" s="68"/>
        <tr r="B50" s="68"/>
        <tr r="B44" s="68"/>
        <tr r="B32" s="68"/>
        <tr r="B25" s="68"/>
        <tr r="F13" s="68"/>
        <tr r="M13" s="68"/>
        <tr r="B39" s="67"/>
        <tr r="B20" s="66"/>
        <tr r="B53" s="67"/>
        <tr r="F14" s="66"/>
        <tr r="B50" s="67"/>
        <tr r="B30" s="67"/>
        <tr r="B38" s="66"/>
        <tr r="B42" s="66"/>
        <tr r="B18" s="66"/>
        <tr r="B16" s="67"/>
        <tr r="B19" s="66"/>
        <tr r="M14" s="67"/>
        <tr r="B55" s="66"/>
        <tr r="B15" s="66"/>
        <tr r="B23" s="66"/>
        <tr r="B38" s="67"/>
        <tr r="E14" s="67"/>
        <tr r="B45" s="66"/>
        <tr r="B35" s="66"/>
        <tr r="B63" s="67"/>
        <tr r="B55" s="65"/>
        <tr r="B36" s="65"/>
        <tr r="B40" s="65"/>
        <tr r="B19" s="65"/>
        <tr r="B43" s="65"/>
        <tr r="B46" s="65"/>
        <tr r="F14" s="65"/>
        <tr r="B37" s="65"/>
        <tr r="B30" s="66"/>
        <tr r="G14" s="66"/>
        <tr r="B41" s="66"/>
        <tr r="B31" s="66"/>
        <tr r="B51" s="65"/>
        <tr r="B20" s="65"/>
        <tr r="B32" s="65"/>
        <tr r="H14" s="66"/>
        <tr r="B48" s="66"/>
        <tr r="B55" s="67"/>
        <tr r="B44" s="67"/>
        <tr r="B16" s="66"/>
        <tr r="B24" s="66"/>
        <tr r="B17" s="66"/>
        <tr r="B33" s="66"/>
        <tr r="B61" s="66"/>
        <tr r="B57" s="66"/>
        <tr r="B52" s="66"/>
        <tr r="B15" s="67"/>
        <tr r="G14" s="67"/>
        <tr r="F14" s="67"/>
        <tr r="B43" s="67"/>
        <tr r="B50" s="66"/>
        <tr r="B49" s="66"/>
        <tr r="B26" s="67"/>
        <tr r="B41" s="65"/>
        <tr r="B34" s="65"/>
        <tr r="E14" s="65"/>
        <tr r="B61" s="65"/>
        <tr r="B60" s="65"/>
        <tr r="B22" s="65"/>
        <tr r="B23" s="65"/>
        <tr r="B56" s="65"/>
        <tr r="B64" s="67"/>
        <tr r="B22" s="67"/>
        <tr r="B60" s="66"/>
        <tr r="B40" s="66"/>
        <tr r="B40" s="67"/>
        <tr r="B28" s="66"/>
        <tr r="B24" s="65"/>
        <tr r="M14" s="65"/>
        <tr r="B57" s="65"/>
        <tr r="B29" s="67"/>
        <tr r="D14" s="66"/>
        <tr r="B54" s="67"/>
        <tr r="B62" s="66"/>
        <tr r="B44" s="66"/>
        <tr r="B59" s="67"/>
        <tr r="B56" s="66"/>
        <tr r="B23" s="67"/>
        <tr r="B51" s="66"/>
        <tr r="K14" s="67"/>
        <tr r="B56" s="67"/>
        <tr r="E14" s="66"/>
        <tr r="B47" s="66"/>
        <tr r="B48" s="67"/>
        <tr r="B21" s="66"/>
        <tr r="B43" s="66"/>
        <tr r="B25" s="66"/>
        <tr r="B15" s="65"/>
        <tr r="B54" s="65"/>
        <tr r="G14" s="65"/>
        <tr r="B16" s="65"/>
        <tr r="B64" s="65"/>
        <tr r="B39" s="65"/>
        <tr r="B49" s="65"/>
        <tr r="B33" s="65"/>
        <tr r="B39" s="66"/>
        <tr r="B51" s="67"/>
        <tr r="B35" s="67"/>
        <tr r="B19" s="67"/>
        <tr r="B58" s="66"/>
        <tr r="B50" s="65"/>
        <tr r="B46" s="67"/>
        <tr r="B20" s="67"/>
        <tr r="B6" s="57"/>
        <tr r="B6" s="57"/>
        <tr r="B63" s="66"/>
        <tr r="B60" s="67"/>
        <tr r="B34" s="66"/>
        <tr r="B36" s="67"/>
        <tr r="B22" s="66"/>
        <tr r="B37" s="66"/>
        <tr r="B45" s="67"/>
        <tr r="B27" s="67"/>
        <tr r="B27" s="66"/>
        <tr r="B18" s="67"/>
        <tr r="B46" s="66"/>
        <tr r="B34" s="67"/>
        <tr r="B6" s="66"/>
        <tr r="B6" s="66"/>
        <tr r="B28" s="65"/>
        <tr r="B58" s="65"/>
        <tr r="B6" s="65"/>
        <tr r="B6" s="65"/>
        <tr r="B31" s="65"/>
        <tr r="B29" s="65"/>
        <tr r="K14" s="65"/>
        <tr r="B48" s="65"/>
        <tr r="B32" s="67"/>
        <tr r="B33" s="67"/>
        <tr r="B28" s="67"/>
        <tr r="B64" s="66"/>
        <tr r="B62" s="67"/>
        <tr r="B54" s="66"/>
        <tr r="B47" s="67"/>
        <tr r="B63" s="65"/>
        <tr r="B30" s="65"/>
        <tr r="B52" s="65"/>
        <tr r="N14" s="65"/>
        <tr r="B61" s="67"/>
        <tr r="D14" s="67"/>
        <tr r="B6" s="67"/>
        <tr r="B6" s="67"/>
        <tr r="B52" s="67"/>
        <tr r="B17" s="67"/>
        <tr r="B25" s="67"/>
        <tr r="B41" s="67"/>
        <tr r="B57" s="67"/>
        <tr r="B26" s="66"/>
        <tr r="B36" s="66"/>
        <tr r="B24" s="67"/>
        <tr r="B37" s="67"/>
        <tr r="B32" s="66"/>
        <tr r="B21" s="67"/>
        <tr r="B53" s="66"/>
        <tr r="B42" s="67"/>
        <tr r="B7" s="67"/>
        <tr r="B7" s="67"/>
        <tr r="B47" s="65"/>
        <tr r="B59" s="65"/>
        <tr r="D14" s="65"/>
        <tr r="B45" s="65"/>
        <tr r="B21" s="65"/>
        <tr r="B62" s="65"/>
        <tr r="B44" s="65"/>
        <tr r="B29" s="66"/>
        <tr r="B58" s="67"/>
        <tr r="N14" s="67"/>
        <tr r="B59" s="66"/>
        <tr r="B31" s="67"/>
        <tr r="B49" s="67"/>
        <tr r="B7" s="66"/>
        <tr r="B7" s="66"/>
        <tr r="B7" s="57"/>
        <tr r="B7" s="57"/>
        <tr r="B26" s="65"/>
        <tr r="B18" s="65"/>
        <tr r="B53" s="65"/>
        <tr r="K14" s="66"/>
        <tr r="H14" s="67"/>
        <tr r="B8" s="68"/>
        <tr r="Q15" s="68"/>
        <tr r="D34" s="68"/>
        <tr r="G18" s="68"/>
        <tr r="N25" s="68"/>
        <tr r="Q28" s="68"/>
        <tr r="B42" s="65"/>
        <tr r="Q21" s="68"/>
        <tr r="F40" s="68"/>
        <tr r="M33" s="68"/>
        <tr r="M17" s="68"/>
        <tr r="E48" s="68"/>
        <tr r="K36" s="68"/>
        <tr r="H59" s="68"/>
        <tr r="B38" s="65"/>
        <tr r="H22" s="68"/>
        <tr r="N23" s="68"/>
        <tr r="F19" s="68"/>
        <tr r="E22" s="68"/>
        <tr r="D31" s="68"/>
        <tr r="D54" s="68"/>
        <tr r="E56" s="68"/>
        <tr r="H14" s="65"/>
        <tr r="H45" s="68"/>
        <tr r="S22" s="68"/>
        <tr r="H51" s="68"/>
        <tr r="H34" s="68"/>
        <tr r="K35" s="68"/>
        <tr r="B27" s="65"/>
        <tr r="E18" s="68"/>
        <tr r="D24" s="68"/>
        <tr r="S52" s="68"/>
        <tr r="F47" s="68"/>
        <tr r="D38" s="68"/>
        <tr r="G26" s="68"/>
        <tr r="B35" s="65"/>
        <tr r="E57" s="68"/>
        <tr r="S23" s="68"/>
        <tr r="Q14" s="68"/>
        <tr r="D23" s="68"/>
        <tr r="K27" s="68"/>
        <tr r="E49" s="68"/>
        <tr r="S19" s="68"/>
        <tr r="D16" s="68"/>
        <tr r="M32" s="68"/>
        <tr r="G29" s="68"/>
        <tr r="Q50" s="68"/>
        <tr r="N41" s="68"/>
        <tr r="S18" s="68"/>
        <tr r="B25" s="65"/>
        <tr r="N29" s="68"/>
        <tr r="E24" s="68"/>
        <tr r="N60" s="68"/>
        <tr r="E59" s="68"/>
        <tr r="K37" s="68"/>
        <tr r="B7" s="65"/>
        <tr r="B7" s="65"/>
        <tr r="H38" s="68"/>
        <tr r="K30" s="68"/>
        <tr r="S62" s="68"/>
        <tr r="B17" s="65"/>
        <tr r="B6" s="55"/>
        <tr r="B6" s="55"/>
        <tr r="B15" s="57"/>
        <tr r="B47" s="57"/>
        <tr r="B39" s="57"/>
        <tr r="B51" s="57"/>
        <tr r="B40" s="57"/>
        <tr r="B46" s="57"/>
        <tr r="B24" s="57"/>
        <tr r="B64" s="57"/>
        <tr r="B33" s="57"/>
        <tr r="B23" s="57"/>
        <tr r="B35" s="57"/>
        <tr r="B20" s="57"/>
        <tr r="B59" s="57"/>
        <tr r="B52" s="57"/>
        <tr r="B25" s="57"/>
        <tr r="B60" s="57"/>
        <tr r="B11" s="48"/>
        <tr r="B62" s="57"/>
        <tr r="B31" s="57"/>
        <tr r="B32" s="57"/>
        <tr r="B54" s="57"/>
        <tr r="B27" s="57"/>
        <tr r="B34" s="57"/>
        <tr r="B19" s="57"/>
        <tr r="B21" s="57"/>
        <tr r="B38" s="57"/>
        <tr r="B28" s="57"/>
        <tr r="B43" s="57"/>
        <tr r="B30" s="57"/>
        <tr r="B44" s="57"/>
        <tr r="B42" s="57"/>
        <tr r="B7" s="52"/>
        <tr r="B7" s="52"/>
        <tr r="B56" s="57"/>
        <tr r="B58" s="57"/>
        <tr r="B49" s="57"/>
        <tr r="B6" s="52"/>
        <tr r="B6" s="52"/>
        <tr r="B57" s="57"/>
        <tr r="B16" s="57"/>
        <tr r="B17" s="57"/>
        <tr r="B7" s="55"/>
        <tr r="B7" s="55"/>
        <tr r="B63" s="57"/>
        <tr r="B41" s="57"/>
        <tr r="B36" s="57"/>
        <tr r="B29" s="57"/>
        <tr r="B22" s="57"/>
        <tr r="B37" s="57"/>
        <tr r="B45" s="57"/>
        <tr r="B26" s="57"/>
        <tr r="B50" s="57"/>
        <tr r="B55" s="57"/>
        <tr r="B53" s="57"/>
        <tr r="B61" s="57"/>
        <tr r="B48" s="57"/>
        <tr r="B18" s="57"/>
        <tr r="H63" s="68"/>
        <tr r="E26" s="68"/>
        <tr r="G38" s="68"/>
        <tr r="N46" s="68"/>
        <tr r="Q51" s="68"/>
        <tr r="G56" s="68"/>
        <tr r="E32" s="68"/>
        <tr r="H28" s="68"/>
        <tr r="S50" s="68"/>
        <tr r="G47" s="68"/>
        <tr r="F48" s="68"/>
        <tr r="M27" s="68"/>
        <tr r="K19" s="68"/>
        <tr r="N16" s="68"/>
        <tr r="E46" s="68"/>
        <tr r="K38" s="68"/>
        <tr r="E20" s="68"/>
        <tr r="H53" s="68"/>
        <tr r="M57" s="68"/>
        <tr r="K49" s="68"/>
        <tr r="Q39" s="68"/>
        <tr r="F61" s="68"/>
        <tr r="D63" s="68"/>
        <tr r="Q57" s="68"/>
        <tr r="K62" s="68"/>
        <tr r="N63" s="68"/>
        <tr r="N39" s="68"/>
        <tr r="S41" s="68"/>
        <tr r="M26" s="68"/>
        <tr r="H56" s="68"/>
        <tr r="F42" s="68"/>
        <tr r="D50" s="68"/>
        <tr r="N33" s="68"/>
        <tr r="D58" s="68"/>
        <tr r="E52" s="68"/>
        <tr r="N45" s="68"/>
        <tr r="H25" s="68"/>
        <tr r="K34" s="68"/>
        <tr r="M47" s="68"/>
        <tr r="M35" s="68"/>
        <tr r="K15" s="68"/>
        <tr r="N28" s="68"/>
        <tr r="S58" s="68"/>
        <tr r="K24" s="68"/>
        <tr r="H31" s="68"/>
        <tr r="F26" s="68"/>
        <tr r="D40" s="68"/>
        <tr r="H39" s="68"/>
        <tr r="N55" s="68"/>
        <tr r="M14" s="68"/>
        <tr r="E37" s="68"/>
        <tr r="Q22" s="68"/>
        <tr r="F59" s="68"/>
        <tr r="G48" s="68"/>
        <tr r="K18" s="68"/>
        <tr r="N27" s="68"/>
        <tr r="S60" s="68"/>
        <tr r="M19" s="68"/>
        <tr r="Q16" s="68"/>
        <tr r="D55" s="68"/>
        <tr r="F46" s="68"/>
        <tr r="S45" s="68"/>
        <tr r="E28" s="68"/>
        <tr r="G58" s="68"/>
        <tr r="F24" s="68"/>
        <tr r="H26" s="68"/>
        <tr r="K26" s="68"/>
        <tr r="Q18" s="68"/>
        <tr r="G55" s="68"/>
        <tr r="H19" s="68"/>
        <tr r="Q32" s="68"/>
        <tr r="S33" s="68"/>
        <tr r="Q63" s="68"/>
        <tr r="H60" s="68"/>
        <tr r="N56" s="68"/>
        <tr r="D21" s="68"/>
        <tr r="F30" s="68"/>
        <tr r="H49" s="68"/>
        <tr r="M29" s="68"/>
        <tr r="S46" s="68"/>
        <tr r="D56" s="68"/>
        <tr r="N58" s="68"/>
        <tr r="M50" s="68"/>
        <tr r="D46" s="68"/>
        <tr r="E58" s="68"/>
        <tr r="Q33" s="68"/>
        <tr r="S39" s="68"/>
        <tr r="S35" s="68"/>
        <tr r="E30" s="68"/>
        <tr r="G49" s="68"/>
        <tr r="K29" s="68"/>
        <tr r="F41" s="68"/>
        <tr r="G22" s="68"/>
        <tr r="H30" s="68"/>
        <tr r="N15" s="68"/>
        <tr r="G63" s="68"/>
        <tr r="K55" s="68"/>
        <tr r="F37" s="68"/>
        <tr r="Q47" s="68"/>
        <tr r="E42" s="68"/>
        <tr r="Q58" s="68"/>
        <tr r="Q53" s="68"/>
        <tr r="E31" s="68"/>
        <tr r="K51" s="68"/>
        <tr r="H18" s="68"/>
        <tr r="Q60" s="68"/>
        <tr r="S40" s="68"/>
        <tr r="D42" s="68"/>
        <tr r="H14" s="68"/>
        <tr r="H21" s="68"/>
        <tr r="N42" s="68"/>
        <tr r="D51" s="68"/>
        <tr r="G52" s="68"/>
        <tr r="D22" s="68"/>
        <tr r="G33" s="68"/>
        <tr r="K47" s="68"/>
        <tr r="M61" s="68"/>
        <tr r="M42" s="68"/>
        <tr r="H52" s="68"/>
        <tr r="E61" s="68"/>
        <tr r="F32" s="68"/>
        <tr r="D62" s="68"/>
        <tr r="Q31" s="68"/>
        <tr r="M37" s="68"/>
        <tr r="E25" s="68"/>
        <tr r="H62" s="68"/>
        <tr r="S24" s="68"/>
        <tr r="S63" s="68"/>
        <tr r="F43" s="68"/>
        <tr r="S27" s="68"/>
        <tr r="Q43" s="68"/>
        <tr r="M24" s="68"/>
        <tr r="F63" s="68"/>
        <tr r="E33" s="68"/>
        <tr r="G15" s="68"/>
        <tr r="N35" s="68"/>
        <tr r="D33" s="68"/>
        <tr r="M46" s="68"/>
        <tr r="E54" s="68"/>
        <tr r="M23" s="68"/>
        <tr r="F54" s="68"/>
        <tr r="M41" s="68"/>
        <tr r="D37" s="68"/>
        <tr r="H47" s="68"/>
        <tr r="M51" s="68"/>
        <tr r="N19" s="68"/>
        <tr r="S16" s="68"/>
        <tr r="E55" s="68"/>
        <tr r="G46" s="68"/>
        <tr r="D14" s="68"/>
        <tr r="F28" s="68"/>
        <tr r="H58" s="68"/>
        <tr r="G23" s="68"/>
        <tr r="G43" s="68"/>
        <tr r="K22" s="68"/>
        <tr r="N61" s="68"/>
        <tr r="K39" s="68"/>
        <tr r="Q17" s="68"/>
        <tr r="D57" s="68"/>
        <tr r="H55" s="68"/>
        <tr r="S53" s="68"/>
        <tr r="D44" s="68"/>
        <tr r="F51" s="68"/>
        <tr r="E17" s="68"/>
        <tr r="Q54" s="68"/>
        <tr r="E21" s="68"/>
        <tr r="K40" s="68"/>
        <tr r="H57" s="68"/>
        <tr r="M54" s="68"/>
        <tr r="Q20" s="68"/>
        <tr r="D53" s="68"/>
        <tr r="N52" s="68"/>
        <tr r="S21" s="68"/>
        <tr r="E15" s="68"/>
        <tr r="Q45" s="68"/>
        <tr r="G21" s="68"/>
        <tr r="G53" s="68"/>
        <tr r="M49" s="68"/>
        <tr r="K42" s="68"/>
        <tr r="G57" s="68"/>
        <tr r="K54" s="68"/>
        <tr r="N20" s="68"/>
        <tr r="S59" s="68"/>
        <tr r="G39" s="68"/>
        <tr r="D47" s="68"/>
        <tr r="G45" s="68"/>
        <tr r="Q55" s="68"/>
        <tr r="F53" s="68"/>
        <tr r="M20" s="68"/>
        <tr r="N57" s="68"/>
        <tr r="Q36" s="68"/>
        <tr r="N34" s="68"/>
        <tr r="K23" s="68"/>
        <tr r="H15" s="68"/>
        <tr r="Q27" s="68"/>
        <tr r="G28" s="68"/>
        <tr r="H43" s="68"/>
        <tr r="K21" s="68"/>
        <tr r="E34" s="68"/>
        <tr r="F33" s="68"/>
        <tr r="M16" s="68"/>
        <tr r="H16" s="68"/>
        <tr r="Q37" s="68"/>
        <tr r="H32" s="68"/>
        <tr r="G59" s="68"/>
        <tr r="K50" s="68"/>
        <tr r="Q56" s="68"/>
        <tr r="G16" s="68"/>
        <tr r="N37" s="68"/>
        <tr r="S31" s="68"/>
        <tr r="H29" s="68"/>
        <tr r="D30" s="68"/>
        <tr r="E19" s="68"/>
        <tr r="D18" s="68"/>
        <tr r="N40" s="68"/>
        <tr r="F23" s="68"/>
        <tr r="F36" s="68"/>
        <tr r="K28" s="68"/>
        <tr r="N44" s="68"/>
        <tr r="S36" s="68"/>
        <tr r="S17" s="68"/>
        <tr r="E29" s="68"/>
        <tr r="E40" s="68"/>
        <tr r="F15" s="68"/>
        <tr r="N14" s="68"/>
        <tr r="M52" s="68"/>
        <tr r="F38" s="68"/>
        <tr r="G37" s="68"/>
        <tr r="K14" s="68"/>
        <tr r="H44" s="68"/>
        <tr r="F55" s="68"/>
        <tr r="H23" s="68"/>
        <tr r="K43" s="68"/>
        <tr r="N22" s="68"/>
        <tr r="S61" s="68"/>
        <tr r="M21" s="68"/>
        <tr r="Q30" s="68"/>
        <tr r="D41" s="68"/>
        <tr r="F34" s="68"/>
        <tr r="S57" s="68"/>
        <tr r="E44" s="68"/>
        <tr r="G17" s="68"/>
        <tr r="K53" s="68"/>
        <tr r="F56" s="68"/>
        <tr r="M44" s="68"/>
        <tr r="Q46" s="68"/>
        <tr r="G14" s="68"/>
        <tr r="M36" s="68"/>
        <tr r="F17" s="68"/>
        <tr r="D52" s="68"/>
        <tr r="K61" s="68"/>
        <tr r="D17" s="68"/>
        <tr r="K45" s="68"/>
        <tr r="E53" s="68"/>
        <tr r="F50" s="68"/>
        <tr r="H42" s="68"/>
        <tr r="M56" s="68"/>
        <tr r="Q26" s="68"/>
        <tr r="M31" s="68"/>
        <tr r="N43" s="68"/>
        <tr r="N51" s="68"/>
        <tr r="Q42" s="68"/>
        <tr r="E43" s="68"/>
        <tr r="F21" s="68"/>
        <tr r="M40" s="68"/>
        <tr r="S20" s="68"/>
        <tr r="E50" s="68"/>
        <tr r="G42" s="68"/>
        <tr r="K56" s="68"/>
        <tr r="N26" s="68"/>
        <tr r="Q24" s="68"/>
        <tr r="M38" s="68"/>
        <tr r="D36" s="68"/>
        <tr r="F18" s="68"/>
        <tr r="D45" s="68"/>
        <tr r="F57" s="68"/>
        <tr r="F22" s="68"/>
        <tr r="N17" s="68"/>
        <tr r="M55" s="68"/>
        <tr r="N31" s="68"/>
        <tr r="H24" s="68"/>
        <tr r="D32" s="68"/>
        <tr r="D26" s="68"/>
        <tr r="K58" s="68"/>
        <tr r="M22" s="68"/>
        <tr r="N30" s="68"/>
        <tr r="S34" s="68"/>
        <tr r="G35" s="68"/>
        <tr r="M60" s="68"/>
        <tr r="S15" s="68"/>
        <tr r="F62" s="68"/>
        <tr r="K48" s="68"/>
        <tr r="G32" s="68"/>
        <tr r="Q35" s="68"/>
        <tr r="D61" s="68"/>
        <tr r="Q41" s="68"/>
        <tr r="M39" s="68"/>
        <tr r="K52" s="68"/>
        <tr r="S37" s="68"/>
        <tr r="F25" s="68"/>
        <tr r="S56" s="68"/>
        <tr r="Q40" s="68"/>
        <tr r="D20" s="68"/>
        <tr r="G31" s="68"/>
        <tr r="F29" s="68"/>
        <tr r="S43" s="68"/>
        <tr r="G20" s="68"/>
        <tr r="K59" s="68"/>
        <tr r="Q44" s="68"/>
        <tr r="M34" s="68"/>
        <tr r="N59" s="68"/>
        <tr r="E45" s="68"/>
        <tr r="H48" s="68"/>
        <tr r="M28" s="68"/>
        <tr r="H35" s="68"/>
        <tr r="F31" s="68"/>
        <tr r="M58" s="68"/>
        <tr r="N21" s="68"/>
        <tr r="S30" s="68"/>
        <tr r="E41" s="68"/>
        <tr r="G34" s="68"/>
        <tr r="D35" s="68"/>
        <tr r="F44" s="68"/>
        <tr r="H17" s="68"/>
        <tr r="M53" s="68"/>
        <tr r="G36" s="68"/>
        <tr r="K25" s="68"/>
        <tr r="N62" s="68"/>
        <tr r="S32" s="68"/>
        <tr r="H41" s="68"/>
        <tr r="K20" s="68"/>
        <tr r="Q52" s="68"/>
        <tr r="K44" s="68"/>
        <tr r="Q19" s="68"/>
        <tr r="H27" s="68"/>
        <tr r="E36" s="68"/>
        <tr r="N32" s="68"/>
        <tr r="F27" s="68"/>
        <tr r="N54" s="68"/>
        <tr r="K32" s="68"/>
        <tr r="M63" s="68"/>
        <tr r="Q38" s="68"/>
        <tr r="D27" s="68"/>
        <tr r="F60" s="68"/>
        <tr r="D49" s="68"/>
        <tr r="S25" s="68"/>
        <tr r="F35" s="68"/>
        <tr r="D28" s="68"/>
        <tr r="G25" s="68"/>
        <tr r="H50" s="68"/>
        <tr r="Q29" s="68"/>
        <tr r="E27" s="68"/>
        <tr r="K63" s="68"/>
        <tr r="N38" s="68"/>
        <tr r="S55" s="68"/>
        <tr r="E60" s="68"/>
        <tr r="G41" s="68"/>
        <tr r="K57" s="68"/>
        <tr r="D60" s="68"/>
        <tr r="G62" s="68"/>
        <tr r="S54" s="68"/>
        <tr r="N36" s="68"/>
        <tr r="Q59" s="68"/>
        <tr r="H54" s="68"/>
        <tr r="G30" s="68"/>
        <tr r="S29" s="68"/>
        <tr r="D48" s="68"/>
        <tr r="G54" s="68"/>
        <tr r="K41" s="68"/>
        <tr r="F20" s="68"/>
        <tr r="N48" s="68"/>
        <tr r="F14" s="68"/>
        <tr r="E14" s="68"/>
        <tr r="G24" s="68"/>
        <tr r="Q61" s="68"/>
        <tr r="S49" s="68"/>
        <tr r="S47" s="68"/>
        <tr r="K46" s="68"/>
        <tr r="G27" s="68"/>
        <tr r="G50" s="68"/>
        <tr r="D25" s="68"/>
        <tr r="H37" s="68"/>
        <tr r="M30" s="68"/>
        <tr r="K60" s="68"/>
        <tr r="E62" s="68"/>
        <tr r="F49" s="68"/>
        <tr r="M15" s="68"/>
        <tr r="H33" s="68"/>
        <tr r="F45" s="68"/>
        <tr r="G60" s="68"/>
        <tr r="F52" s="68"/>
        <tr r="D43" s="68"/>
        <tr r="N49" s="68"/>
        <tr r="M62" s="68"/>
        <tr r="M43" s="68"/>
        <tr r="E39" s="68"/>
        <tr r="H20" s="68"/>
        <tr r="K31" s="68"/>
        <tr r="N47" s="68"/>
        <tr r="S51" s="68"/>
        <tr r="Q34" s="68"/>
        <tr r="D29" s="68"/>
        <tr r="Q48" s="68"/>
        <tr r="S28" s="68"/>
        <tr r="H46" s="68"/>
        <tr r="S48" s="68"/>
        <tr r="M48" s="68"/>
        <tr r="M18" s="68"/>
        <tr r="D15" s="68"/>
        <tr r="E35" s="68"/>
        <tr r="G44" s="68"/>
        <tr r="K17" s="68"/>
        <tr r="N53" s="68"/>
        <tr r="H36" s="68"/>
        <tr r="M25" s="68"/>
        <tr r="Q62" s="68"/>
        <tr r="D59" s="68"/>
        <tr r="N50" s="68"/>
        <tr r="S42" s="68"/>
        <tr r="E47" s="68"/>
        <tr r="G51" s="68"/>
        <tr r="S44" s="68"/>
        <tr r="F39" s="68"/>
        <tr r="E63" s="68"/>
        <tr r="N18" s="68"/>
        <tr r="Q25" s="68"/>
        <tr r="F58" s="68"/>
        <tr r="G19" s="68"/>
        <tr r="E51" s="68"/>
        <tr r="H61" s="68"/>
        <tr r="S38" s="68"/>
        <tr r="S26" s="68"/>
        <tr r="D19" s="68"/>
        <tr r="F16" s="68"/>
        <tr r="H40" s="68"/>
        <tr r="Q23" s="68"/>
        <tr r="M59" s="68"/>
        <tr r="E38" s="68"/>
        <tr r="D39" s="68"/>
        <tr r="Q49" s="68"/>
        <tr r="K16" s="68"/>
        <tr r="M45" s="68"/>
        <tr r="E23" s="68"/>
        <tr r="G61" s="68"/>
        <tr r="S14" s="68"/>
        <tr r="E16" s="68"/>
        <tr r="G40" s="68"/>
        <tr r="N24" s="68"/>
        <tr r="K33" s="68"/>
        <tr r="B8" s="65"/>
        <tr r="B8" s="67"/>
        <tr r="K15" s="67"/>
        <tr r="B8" s="66"/>
        <tr r="B8" s="55"/>
        <tr r="B8" s="57"/>
        <tr r="D26" s="57"/>
        <tr r="D20" s="57"/>
        <tr r="D33" s="57"/>
        <tr r="D47" s="57"/>
        <tr r="D39" s="57"/>
        <tr r="D18" s="57"/>
        <tr r="D63" s="57"/>
        <tr r="D38" s="57"/>
        <tr r="D19" s="57"/>
        <tr r="D24" s="57"/>
        <tr r="H52" s="65"/>
        <tr r="F40" s="65"/>
        <tr r="H29" s="65"/>
        <tr r="G31" s="65"/>
        <tr r="F17" s="65"/>
        <tr r="G49" s="65"/>
        <tr r="M59" s="65"/>
        <tr r="D36" s="65"/>
        <tr r="K49" s="65"/>
        <tr r="K59" s="65"/>
        <tr r="F26" s="65"/>
        <tr r="D26" s="65"/>
        <tr r="K52" s="65"/>
        <tr r="N35" s="65"/>
        <tr r="N28" s="65"/>
        <tr r="F44" s="65"/>
        <tr r="E24" s="65"/>
        <tr r="F49" s="65"/>
        <tr r="K45" s="65"/>
        <tr r="E23" s="65"/>
        <tr r="H47" s="65"/>
        <tr r="M22" s="65"/>
        <tr r="G30" s="65"/>
        <tr r="K30" s="65"/>
        <tr r="G61" s="65"/>
        <tr r="D57" s="65"/>
        <tr r="N24" s="65"/>
        <tr r="N26" s="65"/>
        <tr r="G39" s="65"/>
        <tr r="M19" s="65"/>
        <tr r="F45" s="65"/>
        <tr r="G24" s="65"/>
        <tr r="K56" s="65"/>
        <tr r="G41" s="65"/>
        <tr r="F28" s="65"/>
        <tr r="E58" s="65"/>
        <tr r="K47" s="65"/>
        <tr r="H64" s="65"/>
        <tr r="E43" s="65"/>
        <tr r="D30" s="65"/>
        <tr r="G62" s="65"/>
        <tr r="N41" s="65"/>
        <tr r="K20" s="65"/>
        <tr r="M46" s="65"/>
        <tr r="G64" s="65"/>
        <tr r="D43" s="65"/>
        <tr r="H15" s="65"/>
        <tr r="D58" s="65"/>
        <tr r="H42" s="65"/>
        <tr r="F55" s="65"/>
        <tr r="G56" s="65"/>
        <tr r="E33" s="65"/>
        <tr r="E34" s="65"/>
        <tr r="D33" s="65"/>
        <tr r="N16" s="65"/>
        <tr r="F46" s="65"/>
        <tr r="M61" s="65"/>
        <tr r="K62" s="65"/>
        <tr r="N40" s="65"/>
        <tr r="N54" s="65"/>
        <tr r="D24" s="65"/>
        <tr r="E16" s="65"/>
        <tr r="H39" s="65"/>
        <tr r="M38" s="65"/>
        <tr r="E31" s="65"/>
        <tr r="N15" s="65"/>
        <tr r="N30" s="65"/>
        <tr r="K53" s="65"/>
        <tr r="N23" s="65"/>
        <tr r="D64" s="65"/>
        <tr r="D31" s="65"/>
        <tr r="F57" s="65"/>
        <tr r="K31" s="65"/>
        <tr r="H17" s="65"/>
        <tr r="N31" s="65"/>
        <tr r="H49" s="65"/>
        <tr r="M64" s="65"/>
        <tr r="G40" s="65"/>
        <tr r="E55" s="65"/>
        <tr r="D47" s="65"/>
        <tr r="G58" s="65"/>
        <tr r="N49" s="65"/>
        <tr r="N39" s="65"/>
        <tr r="D63" s="65"/>
        <tr r="E26" s="65"/>
        <tr r="G22" s="65"/>
        <tr r="F27" s="65"/>
        <tr r="G20" s="65"/>
        <tr r="M30" s="65"/>
        <tr r="G60" s="65"/>
        <tr r="M45" s="65"/>
        <tr r="M57" s="65"/>
        <tr r="G35" s="65"/>
        <tr r="E48" s="65"/>
        <tr r="D59" s="65"/>
        <tr r="E27" s="65"/>
        <tr r="M32" s="65"/>
        <tr r="F53" s="65"/>
        <tr r="G19" s="65"/>
        <tr r="N29" s="65"/>
        <tr r="E25" s="65"/>
        <tr r="F60" s="65"/>
        <tr r="H41" s="65"/>
        <tr r="D51" s="65"/>
        <tr r="G63" s="65"/>
        <tr r="N51" s="65"/>
        <tr r="D45" s="65"/>
        <tr r="K32" s="65"/>
        <tr r="M41" s="65"/>
        <tr r="H55" s="65"/>
        <tr r="H35" s="65"/>
        <tr r="H40" s="65"/>
        <tr r="F36" s="65"/>
        <tr r="F54" s="65"/>
        <tr r="M62" s="65"/>
        <tr r="H32" s="65"/>
        <tr r="G37" s="65"/>
        <tr r="N21" s="65"/>
        <tr r="E35" s="65"/>
        <tr r="E36" s="65"/>
        <tr r="G47" s="65"/>
        <tr r="G28" s="65"/>
        <tr r="K51" s="65"/>
        <tr r="E30" s="65"/>
        <tr r="M60" s="65"/>
        <tr r="K44" s="65"/>
        <tr r="F21" s="65"/>
        <tr r="N58" s="65"/>
        <tr r="M25" s="65"/>
        <tr r="F33" s="65"/>
        <tr r="D55" s="65"/>
        <tr r="F61" s="65"/>
        <tr r="G54" s="65"/>
        <tr r="M49" s="65"/>
        <tr r="E17" s="65"/>
        <tr r="M40" s="65"/>
        <tr r="H33" s="65"/>
        <tr r="N27" s="65"/>
        <tr r="K23" s="65"/>
        <tr r="K48" s="65"/>
        <tr r="M31" s="65"/>
        <tr r="H30" s="65"/>
        <tr r="D34" s="65"/>
        <tr r="F25" s="65"/>
        <tr r="K21" s="65"/>
        <tr r="D28" s="65"/>
        <tr r="F16" s="65"/>
        <tr r="H21" s="65"/>
        <tr r="N60" s="65"/>
        <tr r="G50" s="65"/>
        <tr r="F58" s="65"/>
        <tr r="F39" s="65"/>
        <tr r="G46" s="65"/>
        <tr r="H60" s="65"/>
        <tr r="N32" s="65"/>
        <tr r="M58" s="65"/>
        <tr r="E51" s="65"/>
        <tr r="G29" s="65"/>
        <tr r="F29" s="65"/>
        <tr r="H36" s="65"/>
        <tr r="H20" s="65"/>
        <tr r="E49" s="65"/>
        <tr r="F34" s="65"/>
        <tr r="M29" s="65"/>
        <tr r="M20" s="65"/>
        <tr r="K41" s="65"/>
        <tr r="D20" s="65"/>
        <tr r="E53" s="65"/>
        <tr r="K35" s="65"/>
        <tr r="H34" s="65"/>
        <tr r="K58" s="65"/>
        <tr r="G55" s="65"/>
        <tr r="H56" s="65"/>
        <tr r="N61" s="65"/>
        <tr r="D25" s="65"/>
        <tr r="F38" s="65"/>
        <tr r="D32" s="65"/>
        <tr r="M17" s="65"/>
        <tr r="K55" s="65"/>
        <tr r="D40" s="65"/>
        <tr r="E64" s="65"/>
        <tr r="D18" s="65"/>
        <tr r="G32" s="65"/>
        <tr r="H46" s="65"/>
        <tr r="H25" s="65"/>
        <tr r="H16" s="65"/>
        <tr r="K42" s="65"/>
        <tr r="M50" s="65"/>
        <tr r="F51" s="65"/>
        <tr r="K63" s="65"/>
        <tr r="M53" s="65"/>
        <tr r="D41" s="65"/>
        <tr r="K50" s="65"/>
        <tr r="F20" s="65"/>
        <tr r="E44" s="65"/>
        <tr r="K43" s="65"/>
        <tr r="M54" s="65"/>
        <tr r="K26" s="65"/>
        <tr r="G48" s="65"/>
        <tr r="M35" s="65"/>
        <tr r="F31" s="65"/>
        <tr r="D27" s="65"/>
        <tr r="E62" s="65"/>
        <tr r="N56" s="65"/>
        <tr r="G59" s="65"/>
        <tr r="N42" s="65"/>
        <tr r="H27" s="65"/>
        <tr r="M56" s="65"/>
        <tr r="G53" s="65"/>
        <tr r="H44" s="65"/>
        <tr r="N34" s="65"/>
        <tr r="H23" s="65"/>
        <tr r="N43" s="65"/>
        <tr r="M36" s="65"/>
        <tr r="M27" s="65"/>
        <tr r="G34" s="65"/>
        <tr r="E59" s="65"/>
        <tr r="M21" s="65"/>
        <tr r="D35" s="65"/>
        <tr r="N20" s="65"/>
        <tr r="E39" s="65"/>
        <tr r="G16" s="65"/>
        <tr r="G18" s="65"/>
        <tr r="E45" s="65"/>
        <tr r="K40" s="65"/>
        <tr r="K19" s="65"/>
        <tr r="N18" s="65"/>
        <tr r="G25" s="65"/>
        <tr r="K54" s="65"/>
        <tr r="M26" s="65"/>
        <tr r="M52" s="65"/>
        <tr r="F24" s="65"/>
        <tr r="H28" s="65"/>
        <tr r="N57" s="65"/>
        <tr r="F18" s="65"/>
        <tr r="K17" s="65"/>
        <tr r="N38" s="65"/>
        <tr r="H59" s="65"/>
        <tr r="G15" s="65"/>
        <tr r="G44" s="65"/>
        <tr r="N64" s="65"/>
        <tr r="D19" s="65"/>
        <tr r="E38" s="65"/>
        <tr r="F47" s="65"/>
        <tr r="F19" s="65"/>
        <tr r="N62" s="65"/>
        <tr r="E57" s="65"/>
        <tr r="D38" s="65"/>
        <tr r="K25" s="65"/>
        <tr r="E40" s="65"/>
        <tr r="N50" s="65"/>
        <tr r="F23" s="65"/>
        <tr r="F43" s="65"/>
        <tr r="K39" s="65"/>
        <tr r="K33" s="65"/>
        <tr r="E63" s="65"/>
        <tr r="H54" s="65"/>
        <tr r="D17" s="65"/>
        <tr r="G52" s="65"/>
        <tr r="M39" s="65"/>
        <tr r="F22" s="65"/>
        <tr r="D39" s="65"/>
        <tr r="H50" s="65"/>
        <tr r="D49" s="65"/>
        <tr r="K64" s="65"/>
        <tr r="G27" s="65"/>
        <tr r="E50" s="65"/>
        <tr r="E21" s="65"/>
        <tr r="E42" s="65"/>
        <tr r="H38" s="65"/>
        <tr r="E19" s="65"/>
        <tr r="D15" s="65"/>
        <tr r="N33" s="65"/>
        <tr r="H31" s="65"/>
        <tr r="M43" s="65"/>
        <tr r="K36" s="65"/>
        <tr r="F52" s="65"/>
        <tr r="E54" s="65"/>
        <tr r="N48" s="65"/>
        <tr r="M33" s="65"/>
        <tr r="H63" s="65"/>
        <tr r="D54" s="65"/>
        <tr r="N45" s="65"/>
        <tr r="N19" s="65"/>
        <tr r="F62" s="65"/>
        <tr r="K28" s="65"/>
        <tr r="G23" s="65"/>
        <tr r="M24" s="65"/>
        <tr r="E20" s="65"/>
        <tr r="G17" s="65"/>
        <tr r="F64" s="65"/>
        <tr r="D53" s="65"/>
        <tr r="D48" s="65"/>
        <tr r="E41" s="65"/>
        <tr r="G57" s="65"/>
        <tr r="D52" s="65"/>
        <tr r="K57" s="65"/>
        <tr r="E60" s="65"/>
        <tr r="D22" s="65"/>
        <tr r="M55" s="65"/>
        <tr r="M28" s="65"/>
        <tr r="D37" s="65"/>
        <tr r="K16" s="65"/>
        <tr r="N46" s="65"/>
        <tr r="K22" s="65"/>
        <tr r="G43" s="65"/>
        <tr r="K18" s="65"/>
        <tr r="H22" s="65"/>
        <tr r="F48" s="65"/>
        <tr r="E28" s="65"/>
        <tr r="E37" s="65"/>
        <tr r="H18" s="65"/>
        <tr r="F30" s="65"/>
        <tr r="F32" s="65"/>
        <tr r="K15" s="65"/>
        <tr r="D50" s="65"/>
        <tr r="D21" s="65"/>
        <tr r="N22" s="65"/>
        <tr r="D23" s="65"/>
        <tr r="K27" s="65"/>
        <tr r="E32" s="65"/>
        <tr r="H53" s="65"/>
        <tr r="N37" s="65"/>
        <tr r="H45" s="65"/>
        <tr r="M51" s="65"/>
        <tr r="E52" s="65"/>
        <tr r="F42" s="65"/>
        <tr r="G45" s="65"/>
        <tr r="E61" s="65"/>
        <tr r="M18" s="65"/>
        <tr r="G38" s="65"/>
        <tr r="H37" s="65"/>
        <tr r="E22" s="65"/>
        <tr r="N44" s="65"/>
        <tr r="N17" s="65"/>
        <tr r="M37" s="65"/>
        <tr r="H62" s="65"/>
        <tr r="K24" s="65"/>
        <tr r="G21" s="65"/>
        <tr r="N47" s="65"/>
        <tr r="N63" s="65"/>
        <tr r="M23" s="65"/>
        <tr r="H24" s="65"/>
        <tr r="N36" s="65"/>
        <tr r="M44" s="65"/>
        <tr r="N25" s="65"/>
        <tr r="H48" s="65"/>
        <tr r="M63" s="65"/>
        <tr r="E46" s="65"/>
        <tr r="E29" s="65"/>
        <tr r="H43" s="65"/>
        <tr r="G36" s="65"/>
        <tr r="D61" s="65"/>
        <tr r="M16" s="65"/>
        <tr r="N52" s="65"/>
        <tr r="F15" s="65"/>
        <tr r="E56" s="65"/>
        <tr r="D46" s="65"/>
        <tr r="M42" s="65"/>
        <tr r="H26" s="65"/>
        <tr r="H58" s="65"/>
        <tr r="F37" s="65"/>
        <tr r="M48" s="65"/>
        <tr r="H61" s="65"/>
        <tr r="M47" s="65"/>
        <tr r="K61" s="65"/>
        <tr r="G51" s="65"/>
        <tr r="N53" s="65"/>
        <tr r="D16" s="65"/>
        <tr r="H51" s="65"/>
        <tr r="F41" s="65"/>
        <tr r="F35" s="65"/>
        <tr r="E47" s="65"/>
        <tr r="D29" s="65"/>
        <tr r="D44" s="65"/>
        <tr r="G33" s="65"/>
        <tr r="K60" s="65"/>
        <tr r="H57" s="65"/>
        <tr r="H19" s="65"/>
        <tr r="D56" s="65"/>
        <tr r="D42" s="65"/>
        <tr r="N55" s="65"/>
        <tr r="F56" s="65"/>
        <tr r="G26" s="65"/>
        <tr r="E18" s="65"/>
        <tr r="K37" s="65"/>
        <tr r="F63" s="65"/>
        <tr r="D62" s="65"/>
        <tr r="G42" s="65"/>
        <tr r="M34" s="65"/>
        <tr r="K29" s="65"/>
        <tr r="F50" s="65"/>
        <tr r="D60" s="65"/>
        <tr r="K34" s="65"/>
        <tr r="K38" s="65"/>
        <tr r="F59" s="65"/>
        <tr r="E15" s="65"/>
        <tr r="K46" s="65"/>
        <tr r="N59" s="65"/>
        <tr r="M15" s="65"/>
        <tr r="D23" s="67"/>
        <tr r="E23" s="67"/>
        <tr r="H23" s="67"/>
        <tr r="D25" s="67"/>
        <tr r="K23" s="67"/>
        <tr r="N25" s="67"/>
        <tr r="G23" s="67"/>
        <tr r="G25" s="67"/>
        <tr r="N23" s="67"/>
        <tr r="F23" s="67"/>
        <tr r="E25" s="67"/>
        <tr r="K25" s="67"/>
        <tr r="H25" s="67"/>
        <tr r="M25" s="67"/>
        <tr r="M23" s="67"/>
        <tr r="F25" s="67"/>
        <tr r="H26" s="67"/>
        <tr r="E35" s="67"/>
        <tr r="D16" s="67"/>
        <tr r="D39" s="67"/>
        <tr r="K61" s="67"/>
        <tr r="H49" s="67"/>
        <tr r="G38" s="67"/>
        <tr r="E64" s="67"/>
        <tr r="M52" s="67"/>
        <tr r="F55" s="67"/>
        <tr r="N55" s="67"/>
        <tr r="M21" s="67"/>
        <tr r="E52" s="67"/>
        <tr r="E45" s="67"/>
        <tr r="F34" s="67"/>
        <tr r="H37" s="67"/>
        <tr r="D26" s="67"/>
        <tr r="F31" s="67"/>
        <tr r="G48" s="67"/>
        <tr r="E34" s="67"/>
        <tr r="M59" s="67"/>
        <tr r="D40" s="67"/>
        <tr r="G30" s="67"/>
        <tr r="K46" s="67"/>
        <tr r="D27" s="67"/>
        <tr r="E55" s="67"/>
        <tr r="K29" s="67"/>
        <tr r="N52" s="67"/>
        <tr r="G62" s="67"/>
        <tr r="H39" s="67"/>
        <tr r="D53" s="67"/>
        <tr r="H63" s="67"/>
        <tr r="M37" s="67"/>
        <tr r="E40" s="67"/>
        <tr r="H21" s="67"/>
        <tr r="M48" s="67"/>
        <tr r="K47" s="67"/>
        <tr r="E17" s="67"/>
        <tr r="F57" s="67"/>
        <tr r="M62" s="67"/>
        <tr r="N33" s="67"/>
        <tr r="G55" s="67"/>
        <tr r="N28" s="67"/>
        <tr r="G21" s="67"/>
        <tr r="H22" s="67"/>
        <tr r="D28" s="67"/>
        <tr r="H20" s="67"/>
        <tr r="M39" s="67"/>
        <tr r="D29" s="67"/>
        <tr r="D33" s="67"/>
        <tr r="F54" s="67"/>
        <tr r="E56" s="67"/>
        <tr r="N62" s="67"/>
        <tr r="D43" s="67"/>
        <tr r="E41" s="67"/>
        <tr r="N61" s="67"/>
        <tr r="K45" s="67"/>
        <tr r="G27" s="67"/>
        <tr r="G49" s="67"/>
        <tr r="N44" s="67"/>
        <tr r="N39" s="67"/>
        <tr r="D17" s="67"/>
        <tr r="N51" s="67"/>
        <tr r="G63" s="67"/>
        <tr r="F46" s="67"/>
        <tr r="E42" s="67"/>
        <tr r="M42" s="67"/>
        <tr r="E50" s="67"/>
        <tr r="G31" s="67"/>
        <tr r="H60" s="67"/>
        <tr r="G53" s="67"/>
        <tr r="M31" s="67"/>
        <tr r="D15" s="67"/>
        <tr r="K51" s="67"/>
        <tr r="K33" s="67"/>
        <tr r="N45" s="67"/>
        <tr r="F59" s="67"/>
        <tr r="M61" s="67"/>
        <tr r="D20" s="67"/>
        <tr r="G45" s="67"/>
        <tr r="K21" s="67"/>
        <tr r="D32" s="67"/>
        <tr r="H47" s="67"/>
        <tr r="N63" s="67"/>
        <tr r="E15" s="67"/>
        <tr r="H19" s="67"/>
        <tr r="D63" s="67"/>
        <tr r="N50" s="67"/>
        <tr r="E57" s="67"/>
        <tr r="H24" s="67"/>
        <tr r="M45" s="67"/>
        <tr r="N54" s="67"/>
        <tr r="G42" s="67"/>
        <tr r="N36" s="67"/>
        <tr r="G19" s="67"/>
        <tr r="K20" s="67"/>
        <tr r="D36" s="67"/>
        <tr r="H54" s="67"/>
        <tr r="D59" s="67"/>
        <tr r="H30" s="67"/>
        <tr r="F17" s="67"/>
        <tr r="K49" s="67"/>
        <tr r="F48" s="67"/>
        <tr r="G22" s="67"/>
        <tr r="G47" s="67"/>
        <tr r="E49" s="67"/>
        <tr r="E38" s="67"/>
        <tr r="K27" s="67"/>
        <tr r="D42" s="67"/>
        <tr r="H29" s="67"/>
        <tr r="F44" s="67"/>
        <tr r="F63" s="67"/>
        <tr r="G61" s="67"/>
        <tr r="E18" s="67"/>
        <tr r="E58" s="67"/>
        <tr r="G34" s="67"/>
        <tr r="G18" s="67"/>
        <tr r="N48" s="67"/>
        <tr r="N58" s="67"/>
        <tr r="F35" s="67"/>
        <tr r="H59" s="67"/>
        <tr r="M57" s="67"/>
        <tr r="G32" s="67"/>
        <tr r="M51" s="67"/>
        <tr r="E46" s="67"/>
        <tr r="F33" s="67"/>
        <tr r="K60" s="67"/>
        <tr r="N21" s="67"/>
        <tr r="G50" s="67"/>
        <tr r="M32" s="67"/>
        <tr r="D54" s="67"/>
        <tr r="G56" s="67"/>
        <tr r="K19" s="67"/>
        <tr r="D52" s="67"/>
        <tr r="H34" s="67"/>
        <tr r="N47" s="67"/>
        <tr r="F45" s="67"/>
        <tr r="H43" s="67"/>
        <tr r="D47" s="67"/>
        <tr r="N37" s="67"/>
        <tr r="E22" s="67"/>
        <tr r="H40" s="67"/>
        <tr r="M56" s="67"/>
        <tr r="K26" s="67"/>
        <tr r="H28" s="67"/>
        <tr r="D46" s="67"/>
        <tr r="G43" s="67"/>
        <tr r="K54" s="67"/>
        <tr r="K52" s="67"/>
        <tr r="K30" s="67"/>
        <tr r="D58" s="67"/>
        <tr r="M60" s="67"/>
        <tr r="K34" s="67"/>
        <tr r="H61" s="67"/>
        <tr r="E39" s="67"/>
        <tr r="N64" s="67"/>
        <tr r="D64" s="67"/>
        <tr r="F58" s="67"/>
        <tr r="K38" s="67"/>
        <tr r="H46" s="67"/>
        <tr r="F26" s="67"/>
        <tr r="G51" s="67"/>
        <tr r="F16" s="67"/>
        <tr r="F50" s="67"/>
        <tr r="H41" s="67"/>
        <tr r="F39" s="67"/>
        <tr r="E51" s="67"/>
        <tr r="D19" s="67"/>
        <tr r="N17" s="67"/>
        <tr r="H58" s="67"/>
        <tr r="D61" s="67"/>
        <tr r="G52" s="67"/>
        <tr r="K63" s="67"/>
        <tr r="E33" s="67"/>
        <tr r="F60" s="67"/>
        <tr r="M24" s="67"/>
        <tr r="E26" s="67"/>
        <tr r="G37" s="67"/>
        <tr r="M34" s="67"/>
        <tr r="D30" s="67"/>
        <tr r="F20" s="67"/>
        <tr r="K43" s="67"/>
        <tr r="F38" s="67"/>
        <tr r="K31" s="67"/>
        <tr r="N34" s="67"/>
        <tr r="G46" s="67"/>
        <tr r="K24" s="67"/>
        <tr r="D34" s="67"/>
        <tr r="N35" s="67"/>
        <tr r="F22" s="67"/>
        <tr r="H15" s="67"/>
        <tr r="D50" s="67"/>
        <tr r="F47" s="67"/>
        <tr r="H36" s="67"/>
        <tr r="G24" s="67"/>
        <tr r="F41" s="67"/>
        <tr r="K62" s="67"/>
        <tr r="H51" s="67"/>
        <tr r="K64" s="67"/>
        <tr r="G59" s="67"/>
        <tr r="D22" s="67"/>
        <tr r="F61" s="67"/>
        <tr r="M29" s="67"/>
        <tr r="F15" s="67"/>
        <tr r="E27" s="67"/>
        <tr r="H55" s="67"/>
        <tr r="G17" s="67"/>
        <tr r="E28" s="67"/>
        <tr r="K58" s="67"/>
        <tr r="H33" s="67"/>
        <tr r="F27" s="67"/>
        <tr r="E44" s="67"/>
        <tr r="N56" s="67"/>
        <tr r="M27" s="67"/>
        <tr r="N49" s="67"/>
        <tr r="H38" s="67"/>
        <tr r="N38" s="67"/>
        <tr r="E60" s="67"/>
        <tr r="H62" s="67"/>
        <tr r="M40" s="67"/>
        <tr r="F32" s="67"/>
        <tr r="G35" s="67"/>
        <tr r="K55" s="67"/>
        <tr r="E21" s="67"/>
        <tr r="F19" s="67"/>
        <tr r="M20" s="67"/>
        <tr r="F53" s="67"/>
        <tr r="M63" s="67"/>
        <tr r="D49" s="67"/>
        <tr r="G33" s="67"/>
        <tr r="K40" s="67"/>
        <tr r="H35" s="67"/>
        <tr r="D62" s="67"/>
        <tr r="G64" s="67"/>
        <tr r="K16" s="67"/>
        <tr r="D37" s="67"/>
        <tr r="E36" s="67"/>
        <tr r="K37" s="67"/>
        <tr r="D60" s="67"/>
        <tr r="F30" s="67"/>
        <tr r="K35" s="67"/>
        <tr r="G40" s="67"/>
        <tr r="K18" s="67"/>
        <tr r="N43" s="67"/>
        <tr r="E54" s="67"/>
        <tr r="M33" s="67"/>
        <tr r="E32" s="67"/>
        <tr r="M43" s="67"/>
        <tr r="K59" s="67"/>
        <tr r="M22" s="67"/>
        <tr r="G58" s="67"/>
        <tr r="E62" s="67"/>
        <tr r="N46" s="67"/>
        <tr r="K28" s="67"/>
        <tr r="K44" s="67"/>
        <tr r="E61" s="67"/>
        <tr r="K50" s="67"/>
        <tr r="F56" s="67"/>
        <tr r="N19" s="67"/>
        <tr r="M41" s="67"/>
        <tr r="K39" s="67"/>
        <tr r="N18" s="67"/>
        <tr r="G57" s="67"/>
        <tr r="E29" s="67"/>
        <tr r="N42" s="67"/>
        <tr r="N15" s="67"/>
        <tr r="H31" s="67"/>
        <tr r="N31" s="67"/>
        <tr r="F49" s="67"/>
        <tr r="H45" s="67"/>
        <tr r="M15" s="67"/>
        <tr r="F28" s="67"/>
        <tr r="H53" s="67"/>
        <tr r="M53" s="67"/>
        <tr r="E19" s="67"/>
        <tr r="F43" s="67"/>
        <tr r="M54" s="67"/>
        <tr r="N16" s="67"/>
        <tr r="M47" s="67"/>
        <tr r="D18" s="67"/>
        <tr r="G60" s="67"/>
        <tr r="K32" s="67"/>
        <tr r="D45" s="67"/>
        <tr r="G44" s="67"/>
        <tr r="K17" s="67"/>
        <tr r="D35" s="67"/>
        <tr r="E31" s="67"/>
        <tr r="M28" s="67"/>
        <tr r="E20" s="67"/>
        <tr r="H16" s="67"/>
        <tr r="M46" s="67"/>
        <tr r="G15" s="67"/>
        <tr r="K48" s="67"/>
        <tr r="E63" s="67"/>
        <tr r="H17" s="67"/>
        <tr r="M44" s="67"/>
        <tr r="N57" s="67"/>
        <tr r="D55" s="67"/>
        <tr r="M26" s="67"/>
        <tr r="D41" s="67"/>
        <tr r="H50" s="67"/>
        <tr r="G16" s="67"/>
        <tr r="E53" s="67"/>
        <tr r="N29" s="67"/>
        <tr r="M16" s="67"/>
        <tr r="E37" s="67"/>
        <tr r="M55" s="67"/>
        <tr r="H18" s="67"/>
        <tr r="F51" s="67"/>
        <tr r="N41" s="67"/>
        <tr r="M17" s="67"/>
        <tr r="E59" s="67"/>
        <tr r="H48" s="67"/>
        <tr r="N24" s="67"/>
        <tr r="D57" s="67"/>
        <tr r="F42" s="67"/>
        <tr r="H27" s="67"/>
        <tr r="N27" s="67"/>
        <tr r="G20" s="67"/>
        <tr r="H56" s="67"/>
        <tr r="D38" s="67"/>
        <tr r="E47" s="67"/>
        <tr r="H32" s="67"/>
        <tr r="N53" s="67"/>
        <tr r="E43" s="67"/>
        <tr r="H64" s="67"/>
        <tr r="M30" s="67"/>
        <tr r="G28" s="67"/>
        <tr r="M35" s="67"/>
        <tr r="D48" s="67"/>
        <tr r="F62" s="67"/>
        <tr r="M49" s="67"/>
        <tr r="M50" s="67"/>
        <tr r="D56" s="67"/>
        <tr r="G39" s="67"/>
        <tr r="K57" s="67"/>
        <tr r="M58" s="67"/>
        <tr r="M64" s="67"/>
        <tr r="G41" s="67"/>
        <tr r="N20" s="67"/>
        <tr r="N26" s="67"/>
        <tr r="H42" s="67"/>
        <tr r="M38" s="67"/>
        <tr r="F18" s="67"/>
        <tr r="F36" s="67"/>
        <tr r="D21" s="67"/>
        <tr r="D51" s="67"/>
        <tr r="F37" s="67"/>
        <tr r="K42" s="67"/>
        <tr r="K56" s="67"/>
        <tr r="N60" s="67"/>
        <tr r="D44" s="67"/>
        <tr r="N59" s="67"/>
        <tr r="G29" s="67"/>
        <tr r="M19" s="67"/>
        <tr r="F52" s="67"/>
        <tr r="E48" s="67"/>
        <tr r="N40" s="67"/>
        <tr r="K53" s="67"/>
        <tr r="D24" s="67"/>
        <tr r="G54" s="67"/>
        <tr r="F24" s="67"/>
        <tr r="D31" s="67"/>
        <tr r="F29" s="67"/>
        <tr r="H52" s="67"/>
        <tr r="N32" s="67"/>
        <tr r="F21" s="67"/>
        <tr r="H44" s="67"/>
        <tr r="N22" s="67"/>
        <tr r="G36" s="67"/>
        <tr r="K41" s="67"/>
        <tr r="E24" s="67"/>
        <tr r="F40" s="67"/>
        <tr r="M18" s="67"/>
        <tr r="M36" s="67"/>
        <tr r="E16" s="67"/>
        <tr r="F64" s="67"/>
        <tr r="K22" s="67"/>
        <tr r="N30" s="67"/>
        <tr r="G26" s="67"/>
        <tr r="K36" s="67"/>
        <tr r="E30" s="67"/>
        <tr r="H57" s="67"/>
        <tr r="K18" s="66"/>
        <tr r="D18" s="66"/>
        <tr r="H18" s="66"/>
        <tr r="G18" s="66"/>
        <tr r="F18" s="66"/>
        <tr r="E18" s="66"/>
        <tr r="E60" s="66"/>
        <tr r="F19" s="66"/>
        <tr r="D59" s="66"/>
        <tr r="E52" s="66"/>
        <tr r="K25" s="66"/>
        <tr r="K27" s="66"/>
        <tr r="F26" s="66"/>
        <tr r="K19" s="66"/>
        <tr r="K48" s="66"/>
        <tr r="E32" s="66"/>
        <tr r="D63" s="66"/>
        <tr r="E41" s="66"/>
        <tr r="F42" s="66"/>
        <tr r="D37" s="66"/>
        <tr r="E63" s="66"/>
        <tr r="D57" s="66"/>
        <tr r="D17" s="66"/>
        <tr r="D30" s="66"/>
        <tr r="G56" s="66"/>
        <tr r="E35" s="66"/>
        <tr r="G39" s="66"/>
        <tr r="G26" s="66"/>
        <tr r="H62" s="66"/>
        <tr r="K16" s="66"/>
        <tr r="D40" s="66"/>
        <tr r="H22" s="66"/>
        <tr r="F23" s="66"/>
        <tr r="F46" s="66"/>
        <tr r="F38" s="66"/>
        <tr r="F34" s="66"/>
        <tr r="F49" s="66"/>
        <tr r="E42" s="66"/>
        <tr r="E40" s="66"/>
        <tr r="H21" s="66"/>
        <tr r="H45" s="66"/>
        <tr r="E54" s="66"/>
        <tr r="F25" s="66"/>
        <tr r="E43" s="66"/>
        <tr r="E34" s="66"/>
        <tr r="H37" s="66"/>
        <tr r="H23" s="66"/>
        <tr r="G55" s="66"/>
        <tr r="K59" s="66"/>
        <tr r="G36" s="66"/>
        <tr r="F31" s="66"/>
        <tr r="H39" s="66"/>
        <tr r="G31" s="66"/>
        <tr r="H41" s="66"/>
        <tr r="H25" s="66"/>
        <tr r="H30" s="66"/>
        <tr r="E50" s="66"/>
        <tr r="G37" s="66"/>
        <tr r="G23" s="66"/>
        <tr r="F63" s="66"/>
        <tr r="K39" s="66"/>
        <tr r="G61" s="66"/>
        <tr r="F35" s="66"/>
        <tr r="G43" s="66"/>
        <tr r="K37" s="66"/>
        <tr r="K50" s="66"/>
        <tr r="D60" s="66"/>
        <tr r="H58" s="66"/>
        <tr r="G53" s="66"/>
        <tr r="D47" s="66"/>
        <tr r="H32" s="66"/>
        <tr r="H57" s="66"/>
        <tr r="H17" s="66"/>
        <tr r="H47" s="66"/>
        <tr r="G16" s="66"/>
        <tr r="D50" s="66"/>
        <tr r="F51" s="66"/>
        <tr r="G62" s="66"/>
        <tr r="K53" s="66"/>
        <tr r="G20" s="66"/>
        <tr r="H64" s="66"/>
        <tr r="F57" s="66"/>
        <tr r="G34" s="66"/>
        <tr r="F50" s="66"/>
        <tr r="F43" s="66"/>
        <tr r="D15" s="66"/>
        <tr r="H53" s="66"/>
        <tr r="K43" s="66"/>
        <tr r="K35" s="66"/>
        <tr r="E26" s="66"/>
        <tr r="E55" s="66"/>
        <tr r="G32" s="66"/>
        <tr r="H19" s="66"/>
        <tr r="E39" s="66"/>
        <tr r="H42" s="66"/>
        <tr r="G27" s="66"/>
        <tr r="E44" s="66"/>
        <tr r="F52" s="66"/>
        <tr r="E51" s="66"/>
        <tr r="K51" s="66"/>
        <tr r="K20" s="66"/>
        <tr r="K34" s="66"/>
        <tr r="D64" s="66"/>
        <tr r="D32" s="66"/>
        <tr r="D58" s="66"/>
        <tr r="D42" s="66"/>
        <tr r="K44" s="66"/>
        <tr r="D61" s="66"/>
        <tr r="D25" s="66"/>
        <tr r="E64" s="66"/>
        <tr r="F22" s="66"/>
        <tr r="G59" s="66"/>
        <tr r="G49" s="66"/>
        <tr r="E53" s="66"/>
        <tr r="H50" s="66"/>
        <tr r="K40" s="66"/>
        <tr r="E38" s="66"/>
        <tr r="D23" s="66"/>
        <tr r="G17" s="66"/>
        <tr r="H27" s="66"/>
        <tr r="D45" s="66"/>
        <tr r="H34" s="66"/>
        <tr r="E20" s="66"/>
        <tr r="G33" s="66"/>
        <tr r="E48" s="66"/>
        <tr r="D29" s="66"/>
        <tr r="E19" s="66"/>
        <tr r="E24" s="66"/>
        <tr r="K26" s="66"/>
        <tr r="H48" s="66"/>
        <tr r="E56" s="66"/>
        <tr r="K36" s="66"/>
        <tr r="E23" s="66"/>
        <tr r="G50" s="66"/>
        <tr r="E58" s="66"/>
        <tr r="E31" s="66"/>
        <tr r="H15" s="66"/>
        <tr r="D62" s="66"/>
        <tr r="F33" s="66"/>
        <tr r="D55" s="66"/>
        <tr r="E15" s="66"/>
        <tr r="F21" s="66"/>
        <tr r="F29" s="66"/>
        <tr r="F56" s="66"/>
        <tr r="F39" s="66"/>
        <tr r="E17" s="66"/>
        <tr r="E33" s="66"/>
        <tr r="H55" s="66"/>
        <tr r="G21" s="66"/>
        <tr r="K64" s="66"/>
        <tr r="K58" s="66"/>
        <tr r="K60" s="66"/>
        <tr r="G44" s="66"/>
        <tr r="E30" s="66"/>
        <tr r="H61" s="66"/>
        <tr r="F32" s="66"/>
        <tr r="G15" s="66"/>
        <tr r="K42" s="66"/>
        <tr r="E49" s="66"/>
        <tr r="F17" s="66"/>
        <tr r="E37" s="66"/>
        <tr r="F48" s="66"/>
        <tr r="F47" s="66"/>
        <tr r="H35" s="66"/>
        <tr r="K29" s="66"/>
        <tr r="F60" s="66"/>
        <tr r="D53" s="66"/>
        <tr r="F58" s="66"/>
        <tr r="H44" s="66"/>
        <tr r="K32" s="66"/>
        <tr r="K46" s="66"/>
        <tr r="E25" s="66"/>
        <tr r="K33" s="66"/>
        <tr r="E46" s="66"/>
        <tr r="E62" s="66"/>
        <tr r="H38" s="66"/>
        <tr r="D19" s="66"/>
        <tr r="D39" s="66"/>
        <tr r="K63" s="66"/>
        <tr r="H46" s="66"/>
        <tr r="D36" s="66"/>
        <tr r="F44" s="66"/>
        <tr r="D38" s="66"/>
        <tr r="G38" s="66"/>
        <tr r="H36" s="66"/>
        <tr r="F40" s="66"/>
        <tr r="E27" s="66"/>
        <tr r="K62" s="66"/>
        <tr r="H43" s="66"/>
        <tr r="K15" s="66"/>
        <tr r="G22" s="66"/>
        <tr r="D56" s="66"/>
        <tr r="F62" s="66"/>
        <tr r="H29" s="66"/>
        <tr r="F15" s="66"/>
        <tr r="F20" s="66"/>
        <tr r="K38" s="66"/>
        <tr r="H51" s="66"/>
        <tr r="D52" s="66"/>
        <tr r="H60" s="66"/>
        <tr r="D49" s="66"/>
        <tr r="G52" s="66"/>
        <tr r="G19" s="66"/>
        <tr r="E57" s="66"/>
        <tr r="E21" s="66"/>
        <tr r="G47" s="66"/>
        <tr r="K57" s="66"/>
        <tr r="G48" s="66"/>
        <tr r="F61" s="66"/>
        <tr r="K47" s="66"/>
        <tr r="G58" s="66"/>
        <tr r="G57" s="66"/>
        <tr r="G40" s="66"/>
        <tr r="D16" s="66"/>
        <tr r="G60" s="66"/>
        <tr r="F37" s="66"/>
        <tr r="E22" s="66"/>
        <tr r="G30" s="66"/>
        <tr r="K41" s="66"/>
        <tr r="E28" s="66"/>
        <tr r="E61" s="66"/>
        <tr r="K17" s="66"/>
        <tr r="G63" s="66"/>
        <tr r="K28" s="66"/>
        <tr r="D31" s="66"/>
        <tr r="K49" s="66"/>
        <tr r="D44" s="66"/>
        <tr r="D26" s="66"/>
        <tr r="K45" s="66"/>
        <tr r="H33" s="66"/>
        <tr r="H40" s="66"/>
        <tr r="F24" s="66"/>
        <tr r="D51" s="66"/>
        <tr r="D34" s="66"/>
        <tr r="K23" s="66"/>
        <tr r="F64" s="66"/>
        <tr r="K21" s="66"/>
        <tr r="K24" s="66"/>
        <tr r="K30" s="66"/>
        <tr r="F53" s="66"/>
        <tr r="K31" s="66"/>
        <tr r="K61" s="66"/>
        <tr r="F28" s="66"/>
        <tr r="H56" s="66"/>
        <tr r="G64" s="66"/>
        <tr r="F59" s="66"/>
        <tr r="G29" s="66"/>
        <tr r="G54" s="66"/>
        <tr r="K56" s="66"/>
        <tr r="H63" s="66"/>
        <tr r="H26" s="66"/>
        <tr r="H54" s="66"/>
        <tr r="H16" s="66"/>
        <tr r="D46" s="66"/>
        <tr r="G45" s="66"/>
        <tr r="K22" s="66"/>
        <tr r="E59" s="66"/>
        <tr r="G42" s="66"/>
        <tr r="G51" s="66"/>
        <tr r="F54" s="66"/>
        <tr r="K55" s="66"/>
        <tr r="E29" s="66"/>
        <tr r="F41" s="66"/>
        <tr r="D35" s="66"/>
        <tr r="H24" s="66"/>
        <tr r="G25" s="66"/>
        <tr r="F27" s="66"/>
        <tr r="G24" s="66"/>
        <tr r="F55" s="66"/>
        <tr r="F45" s="66"/>
        <tr r="G46" s="66"/>
        <tr r="F36" s="66"/>
        <tr r="H31" s="66"/>
        <tr r="G28" s="66"/>
        <tr r="E36" s="66"/>
        <tr r="D54" s="66"/>
        <tr r="H59" s="66"/>
        <tr r="D24" s="66"/>
        <tr r="E16" s="66"/>
        <tr r="H49" s="66"/>
        <tr r="D22" s="66"/>
        <tr r="D41" s="66"/>
        <tr r="D48" s="66"/>
        <tr r="G41" s="66"/>
        <tr r="D28" s="66"/>
        <tr r="H28" s="66"/>
        <tr r="E47" s="66"/>
        <tr r="G35" s="66"/>
        <tr r="H52" s="66"/>
        <tr r="F30" s="66"/>
        <tr r="H20" s="66"/>
        <tr r="E45" s="66"/>
        <tr r="D33" s="66"/>
        <tr r="D43" s="66"/>
        <tr r="K54" s="66"/>
        <tr r="D21" s="66"/>
        <tr r="K52" s="66"/>
        <tr r="D27" s="66"/>
        <tr r="F16" s="66"/>
        <tr r="D20" s="66"/>
        <tr r="D41" s="57"/>
        <tr r="D25" s="57"/>
        <tr r="D29" s="57"/>
        <tr r="D40" s="57"/>
        <tr r="D15" s="57"/>
        <tr r="D37" s="57"/>
        <tr r="D61" s="57"/>
        <tr r="D45" s="57"/>
        <tr r="D58" s="57"/>
        <tr r="D55" s="57"/>
        <tr r="D28" s="57"/>
        <tr r="D50" s="57"/>
        <tr r="D23" s="57"/>
        <tr r="D52" s="57"/>
        <tr r="D59" s="57"/>
        <tr r="D57" s="57"/>
        <tr r="D31" s="57"/>
        <tr r="D60" s="57"/>
        <tr r="D22" s="57"/>
        <tr r="D64" s="57"/>
        <tr r="D46" s="57"/>
        <tr r="D51" s="57"/>
        <tr r="D44" s="57"/>
        <tr r="D21" s="57"/>
        <tr r="D16" s="57"/>
        <tr r="D49" s="57"/>
        <tr r="D35" s="57"/>
        <tr r="D34" s="57"/>
        <tr r="D32" s="57"/>
        <tr r="D36" s="57"/>
        <tr r="D27" s="57"/>
        <tr r="D42" s="57"/>
        <tr r="D43" s="57"/>
        <tr r="D56" s="57"/>
        <tr r="D53" s="57"/>
        <tr r="D54" s="57"/>
        <tr r="D62" s="57"/>
        <tr r="D48" s="57"/>
        <tr r="D30" s="57"/>
        <tr r="D17" s="57"/>
        <tr r="B31" s="55"/>
        <tr r="B29" s="55"/>
        <tr r="B44" s="55"/>
        <tr r="B58" s="55"/>
        <tr r="B41" s="55"/>
        <tr r="B55" s="55"/>
        <tr r="B19" s="55"/>
        <tr r="B15" s="55"/>
        <tr r="S13" s="55"/>
        <tr r="B42" s="55"/>
        <tr r="G13" s="55"/>
        <tr r="B59" s="55"/>
        <tr r="B25" s="55"/>
        <tr r="B50" s="55"/>
        <tr r="B53" s="55"/>
        <tr r="B54" s="55"/>
        <tr r="B62" s="55"/>
        <tr r="B28" s="55"/>
        <tr r="B43" s="55"/>
        <tr r="B26" s="55"/>
        <tr r="B23" s="55"/>
        <tr r="B51" s="55"/>
        <tr r="B34" s="55"/>
        <tr r="B46" s="55"/>
        <tr r="B32" s="55"/>
        <tr r="B30" s="55"/>
        <tr r="B52" s="55"/>
        <tr r="K13" s="55"/>
        <tr r="M13" s="55"/>
        <tr r="B56" s="55"/>
        <tr r="B38" s="55"/>
        <tr r="B49" s="55"/>
        <tr r="B16" s="55"/>
        <tr r="B35" s="55"/>
        <tr r="B39" s="55"/>
        <tr r="B21" s="55"/>
        <tr r="B22" s="55"/>
        <tr r="B33" s="55"/>
        <tr r="B47" s="55"/>
        <tr r="D13" s="55"/>
        <tr r="B48" s="55"/>
        <tr r="N13" s="55"/>
        <tr r="B14" s="55"/>
        <tr r="B40" s="55"/>
        <tr r="B45" s="55"/>
        <tr r="B57" s="55"/>
        <tr r="H13" s="55"/>
        <tr r="B18" s="55"/>
        <tr r="B63" s="55"/>
        <tr r="B61" s="55"/>
        <tr r="B60" s="55"/>
        <tr r="B37" s="55"/>
        <tr r="B20" s="55"/>
        <tr r="B24" s="55"/>
        <tr r="F13" s="55"/>
        <tr r="B17" s="55"/>
        <tr r="Q13" s="55"/>
        <tr r="B36" s="55"/>
        <tr r="B27" s="55"/>
        <tr r="E13" s="55"/>
        <tr r="K17" s="55"/>
        <tr r="D25" s="55"/>
        <tr r="F57" s="55"/>
        <tr r="M41" s="55"/>
        <tr r="S25" s="55"/>
        <tr r="AD10" s="48"/>
        <tr r="B41" s="48"/>
        <tr r="K62" s="55"/>
        <tr r="F42" s="55"/>
        <tr r="M26" s="55"/>
        <tr r="Q58" s="55"/>
        <tr r="K31" s="55"/>
        <tr r="G59" s="55"/>
        <tr r="B44" s="48"/>
        <tr r="E44" s="55"/>
        <tr r="H28" s="55"/>
        <tr r="N60" s="55"/>
        <tr r="B48" s="52"/>
        <tr r="K33" s="55"/>
        <tr r="F29" s="55"/>
        <tr r="H62" s="55"/>
        <tr r="Q45" s="55"/>
        <tr r="K18" s="55"/>
        <tr r="E46" s="55"/>
        <tr r="H30" s="55"/>
        <tr r="Q63" s="55"/>
        <tr r="B62" s="52"/>
        <tr r="E56" s="55"/>
        <tr r="D15" s="55"/>
        <tr r="F47" s="55"/>
        <tr r="M31" s="55"/>
        <tr r="S15" s="55"/>
        <tr r="B4" s="48"/>
        <tr r="G10" s="48"/>
        <tr r="S56" s="55"/>
        <tr r="D32" s="55"/>
        <tr r="G16" s="55"/>
        <tr r="M48" s="55"/>
        <tr r="S32" s="55"/>
        <tr r="B31" s="48"/>
        <tr r="G56" s="55"/>
        <tr r="E17" s="55"/>
        <tr r="G49" s="55"/>
        <tr r="N33" s="55"/>
        <tr r="H14" s="55"/>
        <tr r="B32" s="48"/>
        <tr r="B54" s="48"/>
        <tr r="S40" s="55"/>
        <tr r="D50" s="55"/>
        <tr r="G34" s="55"/>
        <tr r="N18" s="55"/>
        <tr r="S50" s="55"/>
        <tr r="D19" s="55"/>
        <tr r="F51" s="55"/>
        <tr r="M35" s="55"/>
        <tr r="S19" s="55"/>
        <tr r="X10" s="48"/>
        <tr r="N36" s="55"/>
        <tr r="S43" s="55"/>
        <tr r="E36" s="55"/>
        <tr r="N52" s="55"/>
        <tr r="B55" s="48"/>
        <tr r="D53" s="55"/>
        <tr r="G37" s="55"/>
        <tr r="N21" s="55"/>
        <tr r="S53" s="55"/>
        <tr r="B52" s="48"/>
        <tr r="G23" s="55"/>
        <tr r="S39" s="55"/>
        <tr r="F56" s="55"/>
        <tr r="K47" s="55"/>
        <tr r="B12" s="48"/>
        <tr r="E38" s="55"/>
        <tr r="H22" s="55"/>
        <tr r="N54" s="55"/>
        <tr r="B54" s="52"/>
        <tr r="D55" s="55"/>
        <tr r="M39" s="55"/>
        <tr r="D24" s="55"/>
        <tr r="G32" s="55"/>
        <tr r="Q24" s="55"/>
        <tr r="E33" s="55"/>
        <tr r="N49" s="55"/>
        <tr r="B3" s="48"/>
        <tr r="B52" s="52"/>
        <tr r="D35" s="55"/>
        <tr r="Q20" s="55"/>
        <tr r="B42" s="48"/>
        <tr r="B37" s="48"/>
        <tr r="G55" s="55"/>
        <tr r="G40" s="55"/>
        <tr r="G27" s="55"/>
        <tr r="K26" s="55"/>
        <tr r="H38" s="55"/>
        <tr r="Q22" s="55"/>
        <tr r="E23" s="55"/>
        <tr r="N23" s="55"/>
        <tr r="B39" s="48"/>
        <tr r="E27" s="55"/>
        <tr r="B37" s="52"/>
        <tr r="K10" s="48"/>
        <tr r="D41" s="55"/>
        <tr r="G25" s="55"/>
        <tr r="M57" s="55"/>
        <tr r="S41" s="55"/>
        <tr r="B24" s="48"/>
        <tr r="K14" s="55"/>
        <tr r="D26" s="55"/>
        <tr r="F58" s="55"/>
        <tr r="M42" s="55"/>
        <tr r="S26" s="55"/>
        <tr r="K63" s="55"/>
        <tr r="H59" s="55"/>
        <tr r="K15" s="55"/>
        <tr r="E60" s="55"/>
        <tr r="H44" s="55"/>
        <tr r="Q28" s="55"/>
        <tr r="B32" s="52"/>
        <tr r="K49" s="55"/>
        <tr r="F45" s="55"/>
        <tr r="M29" s="55"/>
        <tr r="Q62" s="55"/>
        <tr r="K34" s="55"/>
        <tr r="F63" s="55"/>
        <tr r="H46" s="55"/>
        <tr r="Q30" s="55"/>
        <tr r="B46" s="52"/>
        <tr r="AC10" s="48"/>
        <tr r="D31" s="55"/>
        <tr r="G15" s="55"/>
        <tr r="M47" s="55"/>
        <tr r="S31" s="55"/>
        <tr r="T10" s="48"/>
        <tr r="B33" s="48"/>
        <tr r="B20" s="52"/>
        <tr r="D48" s="55"/>
        <tr r="N16" s="55"/>
        <tr r="S48" s="55"/>
        <tr r="B42" s="52"/>
        <tr r="H17" s="55"/>
        <tr r="B48" s="48"/>
        <tr r="K44" s="55"/>
        <tr r="E18" s="55"/>
        <tr r="G50" s="55"/>
        <tr r="N34" s="55"/>
        <tr r="M14" s="55"/>
        <tr r="G19" s="55"/>
        <tr r="M51" s="55"/>
        <tr r="S35" s="55"/>
        <tr r="B18" s="48"/>
        <tr r="E52" s="55"/>
        <tr r="Q52" s="55"/>
        <tr r="E59" s="55"/>
        <tr r="E21" s="55"/>
        <tr r="G53" s="55"/>
        <tr r="N37" s="55"/>
        <tr r="B55" s="52"/>
        <tr r="E61" s="55"/>
        <tr r="E54" s="55"/>
        <tr r="B38" s="52"/>
        <tr r="N55" s="55"/>
        <tr r="M23" s="55"/>
        <tr r="N27" s="55"/>
        <tr r="K58" s="55"/>
        <tr r="M22" s="55"/>
        <tr r="Q39" s="55"/>
        <tr r="M27" s="55"/>
        <tr r="H55" s="55"/>
        <tr r="D57" s="55"/>
        <tr r="G41" s="55"/>
        <tr r="N25" s="55"/>
        <tr r="S57" s="55"/>
        <tr r="B40" s="48"/>
        <tr r="G43" s="55"/>
        <tr r="D42" s="55"/>
        <tr r="G26" s="55"/>
        <tr r="M58" s="55"/>
        <tr r="S42" s="55"/>
        <tr r="D27" s="55"/>
        <tr r="M43" s="55"/>
        <tr r="K32" s="55"/>
        <tr r="F28" s="55"/>
        <tr r="H60" s="55"/>
        <tr r="Q44" s="55"/>
        <tr r="B16" s="52"/>
        <tr r="D29" s="55"/>
        <tr r="F62" s="55"/>
        <tr r="M45" s="55"/>
        <tr r="S29" s="55"/>
        <tr r="K50" s="55"/>
        <tr r="F30" s="55"/>
        <tr r="M63" s="55"/>
        <tr r="Q46" s="55"/>
        <tr r="B30" s="52"/>
        <tr r="D59" s="55"/>
        <tr r="D47" s="55"/>
        <tr r="G31" s="55"/>
        <tr r="N15" s="55"/>
        <tr r="S47" s="55"/>
        <tr r="B14" s="48"/>
        <tr r="F52" s="55"/>
        <tr r="H27" s="55"/>
        <tr r="E16" s="55"/>
        <tr r="G48" s="55"/>
        <tr r="N32" s="55"/>
        <tr r="G14" s="55"/>
        <tr r="W10" s="48"/>
        <tr r="K21" s="55"/>
        <tr r="E49" s="55"/>
        <tr r="H33" s="55"/>
        <tr r="Q17" s="55"/>
        <tr r="B59" s="52"/>
        <tr r="B26" s="52"/>
        <tr r="F24" s="55"/>
        <tr r="N59" s="55"/>
        <tr r="E34" s="55"/>
        <tr r="H18" s="55"/>
        <tr r="N50" s="55"/>
        <tr r="M36" s="55"/>
        <tr r="D51" s="55"/>
        <tr r="G35" s="55"/>
        <tr r="N19" s="55"/>
        <tr r="S51" s="55"/>
        <tr r="B34" s="48"/>
        <tr r="S20" s="55"/>
        <tr r="K24" s="55"/>
        <tr r="F20" s="55"/>
        <tr r="Q14" s="55"/>
        <tr r="P10" s="48"/>
        <tr r="E37" s="55"/>
        <tr r="H21" s="55"/>
        <tr r="N53" s="55"/>
        <tr r="B39" s="52"/>
        <tr r="B53" s="48"/>
        <tr r="H39" s="55"/>
        <tr r="B53" s="52"/>
        <tr r="H40" s="55"/>
        <tr r="H43" s="55"/>
        <tr r="K42" s="55"/>
        <tr r="F22" s="55"/>
        <tr r="H54" s="55"/>
        <tr r="Q38" s="55"/>
        <tr r="B22" s="52"/>
        <tr r="E55" s="55"/>
        <tr r="K43" s="55"/>
        <tr r="M40" s="55"/>
        <tr r="F38" s="55"/>
        <tr r="F23" s="55"/>
        <tr r="B22" s="48"/>
        <tr r="E25" s="55"/>
        <tr r="G57" s="55"/>
        <tr r="N41" s="55"/>
        <tr r="G61" s="55"/>
        <tr r="B56" s="48"/>
        <tr r="N43" s="55"/>
        <tr r="D58" s="55"/>
        <tr r="G42" s="55"/>
        <tr r="N26" s="55"/>
        <tr r="S58" s="55"/>
        <tr r="D43" s="55"/>
        <tr r="Q27" s="55"/>
        <tr r="K48" s="55"/>
        <tr r="F44" s="55"/>
        <tr r="M28" s="55"/>
        <tr r="Q60" s="55"/>
        <tr r="Q10" s="48"/>
        <tr r="D45" s="55"/>
        <tr r="G29" s="55"/>
        <tr r="M62" s="55"/>
        <tr r="S45" s="55"/>
        <tr r="D63" s="55"/>
        <tr r="F46" s="55"/>
        <tr r="M30" s="55"/>
        <tr r="S63" s="55"/>
        <tr r="B14" s="52"/>
        <tr r="M59" s="55"/>
        <tr r="E15" s="55"/>
        <tr r="G47" s="55"/>
        <tr r="N31" s="55"/>
        <tr r="F14" s="55"/>
        <tr r="B30" s="48"/>
        <tr r="Q36" s="55"/>
        <tr r="B60" s="48"/>
        <tr r="E32" s="55"/>
        <tr r="H16" s="55"/>
        <tr r="N48" s="55"/>
        <tr r="B60" s="52"/>
        <tr r="B49" s="48"/>
        <tr r="K37" s="55"/>
        <tr r="F17" s="55"/>
        <tr r="H49" s="55"/>
        <tr r="Q33" s="55"/>
        <tr r="B43" s="52"/>
        <tr r="B17" s="48"/>
        <tr r="G24" s="55"/>
        <tr r="K22" s="55"/>
        <tr r="E50" s="55"/>
        <tr r="H34" s="55"/>
        <tr r="Q18" s="55"/>
        <tr r="S36" s="55"/>
        <tr r="E19" s="55"/>
        <tr r="G51" s="55"/>
        <tr r="N35" s="55"/>
        <tr r="N14" s="55"/>
        <tr r="B50" s="48"/>
        <tr r="S52" s="55"/>
        <tr r="K40" s="55"/>
        <tr r="F36" s="55"/>
        <tr r="B24" s="52"/>
        <tr r="K25" s="55"/>
        <tr r="E53" s="55"/>
        <tr r="H37" s="55"/>
        <tr r="Q21" s="55"/>
        <tr r="B23" s="52"/>
        <tr r="Q54" s="55"/>
        <tr r="E41" s="55"/>
        <tr r="H25" s="55"/>
        <tr r="N57" s="55"/>
        <tr r="B51" s="52"/>
        <tr r="B50" s="52"/>
        <tr r="M61" s="55"/>
        <tr r="E26" s="55"/>
        <tr r="G58" s="55"/>
        <tr r="N42" s="55"/>
        <tr r="H61" s="55"/>
        <tr r="E43" s="55"/>
        <tr r="S27" s="55"/>
        <tr r="D28" s="55"/>
        <tr r="F60" s="55"/>
        <tr r="M44" s="55"/>
        <tr r="S28" s="55"/>
        <tr r="B27" s="48"/>
        <tr r="D62" s="55"/>
        <tr r="G45" s="55"/>
        <tr r="N29" s="55"/>
        <tr r="S62" s="55"/>
        <tr r="D30" s="55"/>
        <tr r="G63" s="55"/>
        <tr r="M46" s="55"/>
        <tr r="S30" s="55"/>
        <tr r="S10" s="48"/>
        <tr r="S59" s="55"/>
        <tr r="E31" s="55"/>
        <tr r="H15" s="55"/>
        <tr r="N47" s="55"/>
        <tr r="D14" s="55"/>
        <tr r="B46" s="48"/>
        <tr r="B40" s="52"/>
        <tr r="K20" s="55"/>
        <tr r="E48" s="55"/>
        <tr r="H32" s="55"/>
        <tr r="Q16" s="55"/>
        <tr r="B44" s="52"/>
        <tr r="H52" s="55"/>
        <tr r="K53" s="55"/>
        <tr r="F33" s="55"/>
        <tr r="M17" s="55"/>
        <tr r="Q49" s="55"/>
        <tr r="B27" s="52"/>
        <tr r="G52" s="55"/>
        <tr r="H24" s="55"/>
        <tr r="K38" s="55"/>
        <tr r="F18" s="55"/>
        <tr r="H50" s="55"/>
        <tr r="Q34" s="55"/>
        <tr r="Y10" s="48"/>
        <tr r="E35" s="55"/>
        <tr r="H19" s="55"/>
        <tr r="N51" s="55"/>
        <tr r="B57" s="52"/>
        <tr r="D36" s="55"/>
        <tr r="B19" s="48"/>
        <tr r="K56" s="55"/>
        <tr r="G36" s="55"/>
        <tr r="B35" s="48"/>
        <tr r="K41" s="55"/>
        <tr r="F21" s="55"/>
        <tr r="H53" s="55"/>
        <tr r="Q37" s="55"/>
        <tr r="J10" s="48"/>
        <tr r="K59" s="55"/>
        <tr r="M55" s="55"/>
        <tr r="L10" s="48"/>
        <tr r="N24" s="55"/>
        <tr r="Q59" s="55"/>
        <tr r="D22" s="55"/>
        <tr r="F54" s="55"/>
        <tr r="M38" s="55"/>
        <tr r="S22" s="55"/>
        <tr r="AA10" s="48"/>
        <tr r="F55" s="55"/>
        <tr r="S23" s="55"/>
        <tr r="Q43" s="55"/>
        <tr r="D20" s="55"/>
        <tr r="D40" s="55"/>
        <tr r="F37" s="55"/>
        <tr r="Q53" s="55"/>
        <tr r="D39" s="55"/>
        <tr r="N39" s="55"/>
        <tr r="K60" s="55"/>
        <tr r="S24" s="55"/>
        <tr r="B49" s="52"/>
        <tr r="G22" s="55"/>
        <tr r="G39" s="55"/>
        <tr r="S55" s="55"/>
        <tr r="B33" s="52"/>
        <tr r="F41" s="55"/>
        <tr r="M25" s="55"/>
        <tr r="Q57" s="55"/>
        <tr r="B25" s="48"/>
        <tr r="Q42" s="55"/>
        <tr r="F59" s="55"/>
        <tr r="B15" s="52"/>
        <tr r="G60" s="55"/>
        <tr r="N61" s="55"/>
        <tr r="K16" s="55"/>
        <tr r="E62" s="55"/>
        <tr r="H45" s="55"/>
        <tr r="Q29" s="55"/>
        <tr r="E30" s="55"/>
        <tr r="H63" s="55"/>
        <tr r="N46" s="55"/>
        <tr r="S61" s="55"/>
        <tr r="B45" s="48"/>
        <tr r="F31" s="55"/>
        <tr r="Q47" s="55"/>
        <tr r="B58" s="52"/>
        <tr r="F48" s="55"/>
        <tr r="AB10" s="48"/>
        <tr r="F35" s="55"/>
        <tr r="M52" s="55"/>
        <tr r="E20" s="55"/>
        <tr r="N20" s="55"/>
        <tr r="B36" s="52"/>
        <tr r="G21" s="55"/>
        <tr r="Q55" s="55"/>
        <tr r="M10" s="48"/>
        <tr r="G54" s="55"/>
        <tr r="S14" s="55"/>
        <tr r="K29" s="55"/>
        <tr r="E57" s="55"/>
        <tr r="H41" s="55"/>
        <tr r="Q25" s="55"/>
        <tr r="B35" s="52"/>
        <tr r="B18" s="52"/>
        <tr r="B26" s="48"/>
        <tr r="E42" s="55"/>
        <tr r="H26" s="55"/>
        <tr r="N58" s="55"/>
        <tr r="B34" s="52"/>
        <tr r="F27" s="55"/>
        <tr r="B17" s="52"/>
        <tr r="D44" s="55"/>
        <tr r="G28" s="55"/>
        <tr r="M60" s="55"/>
        <tr r="S44" s="55"/>
        <tr r="B43" s="48"/>
        <tr r="E29" s="55"/>
        <tr r="G62" s="55"/>
        <tr r="N45" s="55"/>
        <tr r="Q61" s="55"/>
        <tr r="D46" s="55"/>
        <tr r="G30" s="55"/>
        <tr r="N63" s="55"/>
        <tr r="S46" s="55"/>
        <tr r="B13" s="48"/>
        <tr r="K19" s="55"/>
        <tr r="E47" s="55"/>
        <tr r="H31" s="55"/>
        <tr r="Q15" s="55"/>
        <tr r="B61" s="52"/>
        <tr r="B15" s="48"/>
        <tr r="E24" s="55"/>
        <tr r="K36" s="55"/>
        <tr r="F16" s="55"/>
        <tr r="H48" s="55"/>
        <tr r="Q32" s="55"/>
        <tr r="B28" s="52"/>
        <tr r="I10" s="48"/>
        <tr r="D17" s="55"/>
        <tr r="F49" s="55"/>
        <tr r="M33" s="55"/>
        <tr r="S17" s="55"/>
        <tr r="F10" s="48"/>
        <tr r="B56" s="52"/>
        <tr r="M24" s="55"/>
        <tr r="K54" s="55"/>
        <tr r="F34" s="55"/>
        <tr r="M18" s="55"/>
        <tr r="Q50" s="55"/>
        <tr r="K23" s="55"/>
        <tr r="E51" s="55"/>
        <tr r="H35" s="55"/>
        <tr r="Q19" s="55"/>
        <tr r="B41" s="52"/>
        <tr r="G20" s="55"/>
        <tr r="D56" s="55"/>
        <tr r="H20" s="55"/>
        <tr r="K57" s="55"/>
        <tr r="M21" s="55"/>
        <tr r="Z10" s="48"/>
        <tr r="D38" s="55"/>
        <tr r="M54" s="55"/>
        <tr r="S38" s="55"/>
        <tr r="B21" s="48"/>
        <tr r="K61" s="55"/>
        <tr r="N10" s="48"/>
        <tr r="E28" s="55"/>
        <tr r="R10" s="48"/>
        <tr r="K51" s="55"/>
        <tr r="M15" s="55"/>
        <tr r="B29" s="52"/>
        <tr r="D16" s="55"/>
        <tr r="K28" s="55"/>
        <tr r="G33" s="55"/>
        <tr r="N17" s="55"/>
        <tr r="B16" s="48"/>
        <tr r="G18" s="55"/>
        <tr r="H10" s="48"/>
        <tr r="F39" s="55"/>
        <tr r="E22" s="55"/>
        <tr r="D61" s="55"/>
        <tr r="D23" s="55"/>
        <tr r="K45" s="55"/>
        <tr r="F25" s="55"/>
        <tr r="H57" s="55"/>
        <tr r="Q41" s="55"/>
        <tr r="B19" s="52"/>
        <tr r="O10" s="48"/>
        <tr r="K30" s="55"/>
        <tr r="E58" s="55"/>
        <tr r="H42" s="55"/>
        <tr r="Q26" s="55"/>
        <tr r="D10" s="48"/>
        <tr r="F43" s="55"/>
        <tr r="B31" s="52"/>
        <tr r="D60" s="55"/>
        <tr r="G44" s="55"/>
        <tr r="N28" s="55"/>
        <tr r="S60" s="55"/>
        <tr r="B59" s="48"/>
        <tr r="E45" s="55"/>
        <tr r="H29" s="55"/>
        <tr r="N62" s="55"/>
        <tr r="B13" s="52"/>
        <tr r="E63" s="55"/>
        <tr r="G46" s="55"/>
        <tr r="N30" s="55"/>
        <tr r="E14" s="55"/>
        <tr r="B29" s="48"/>
        <tr r="K35" s="55"/>
        <tr r="F15" s="55"/>
        <tr r="H47" s="55"/>
        <tr r="Q31" s="55"/>
        <tr r="B45" s="52"/>
        <tr r="B47" s="48"/>
        <tr r="H56" s="55"/>
        <tr r="K52" s="55"/>
        <tr r="F32" s="55"/>
        <tr r="M16" s="55"/>
        <tr r="Q48" s="55"/>
        <tr r="E10" s="48"/>
        <tr r="B38" s="48"/>
        <tr r="D33" s="55"/>
        <tr r="G17" s="55"/>
        <tr r="M49" s="55"/>
        <tr r="S33" s="55"/>
        <tr r="V10" s="48"/>
        <tr r="B51" s="48"/>
        <tr r="M56" s="55"/>
        <tr r="D18" s="55"/>
        <tr r="F50" s="55"/>
        <tr r="M34" s="55"/>
        <tr r="S18" s="55"/>
        <tr r="K39" s="55"/>
        <tr r="F19" s="55"/>
        <tr r="H51" s="55"/>
        <tr r="Q35" s="55"/>
        <tr r="B25" s="52"/>
        <tr r="H36" s="55"/>
        <tr r="Q56" s="55"/>
        <tr r="D52" s="55"/>
        <tr r="M20" s="55"/>
        <tr r="N56" s="55"/>
        <tr r="D21" s="55"/>
        <tr r="F53" s="55"/>
        <tr r="M37" s="55"/>
        <tr r="S21" s="55"/>
        <tr r="B20" s="48"/>
        <tr r="E39" s="55"/>
        <tr r="Q23" s="55"/>
        <tr r="E40" s="55"/>
        <tr r="F61" s="55"/>
        <tr r="B58" s="48"/>
        <tr r="D54" s="55"/>
        <tr r="G38" s="55"/>
        <tr r="N22" s="55"/>
        <tr r="S54" s="55"/>
        <tr r="K27" s="55"/>
        <tr r="H23" s="55"/>
        <tr r="B21" s="52"/>
        <tr r="B28" s="48"/>
        <tr r="K46" s="55"/>
        <tr r="F26" s="55"/>
        <tr r="H58" s="55"/>
        <tr r="B57" s="48"/>
        <tr r="N44" s="55"/>
        <tr r="N40" s="55"/>
        <tr r="M32" s="55"/>
        <tr r="S16" s="55"/>
        <tr r="U10" s="48"/>
        <tr r="D49" s="55"/>
        <tr r="S49" s="55"/>
        <tr r="Q40" s="55"/>
        <tr r="D34" s="55"/>
        <tr r="M50" s="55"/>
        <tr r="S34" s="55"/>
        <tr r="K55" s="55"/>
        <tr r="M19" s="55"/>
        <tr r="Q51" s="55"/>
        <tr r="B23" s="48"/>
        <tr r="D37" s="55"/>
        <tr r="M53" s="55"/>
        <tr r="S37" s="55"/>
        <tr r="B36" s="48"/>
        <tr r="F40" s="55"/>
        <tr r="B47" s="52"/>
        <tr r="N38" s="55"/>
        <tr r="AD14" s="48"/>
        <tr r="AB19" s="48"/>
        <tr r="Z24" s="48"/>
        <tr r="X29" s="48"/>
        <tr r="V34" s="48"/>
        <tr r="T39" s="48"/>
        <tr r="R44" s="48"/>
        <tr r="P49" s="48"/>
        <tr r="N54" s="48"/>
        <tr r="N59" s="48"/>
        <tr r="I37" s="48"/>
        <tr r="Y13" s="48"/>
        <tr r="W18" s="48"/>
        <tr r="K24" s="48"/>
        <tr r="I29" s="48"/>
        <tr r="W34" s="48"/>
        <tr r="AC43" s="48"/>
        <tr r="W15" s="48"/>
        <tr r="U20" s="48"/>
        <tr r="S25" s="48"/>
        <tr r="Q30" s="48"/>
        <tr r="O35" s="48"/>
        <tr r="M40" s="48"/>
        <tr r="K45" s="48"/>
        <tr r="L13" s="48"/>
        <tr r="J18" s="48"/>
        <tr r="H23" s="48"/>
        <tr r="F28" s="48"/>
        <tr r="AD32" s="48"/>
        <tr r="AB37" s="48"/>
        <tr r="Z42" s="48"/>
        <tr r="X47" s="48"/>
        <tr r="V52" s="48"/>
        <tr r="T57" s="48"/>
        <tr r="AB58" s="48"/>
        <tr r="M13" s="48"/>
        <tr r="K18" s="48"/>
        <tr r="I23" s="48"/>
        <tr r="G28" s="48"/>
        <tr r="E33" s="48"/>
        <tr r="AC37" s="48"/>
        <tr r="AA42" s="48"/>
        <tr r="Y47" s="48"/>
        <tr r="W52" s="48"/>
        <tr r="U57" s="48"/>
        <tr r="F46" s="48"/>
        <tr r="J15" s="48"/>
        <tr r="H20" s="48"/>
        <tr r="F25" s="48"/>
        <tr r="AD29" s="48"/>
        <tr r="AB34" s="48"/>
        <tr r="Z39" s="48"/>
        <tr r="X44" s="48"/>
        <tr r="V49" s="48"/>
        <tr r="T54" s="48"/>
        <tr r="T59" s="48"/>
        <tr r="O13" s="48"/>
        <tr r="M18" s="48"/>
        <tr r="K23" s="48"/>
        <tr r="I28" s="48"/>
        <tr r="G33" s="48"/>
        <tr r="E38" s="48"/>
        <tr r="AC42" s="48"/>
        <tr r="AA47" s="48"/>
        <tr r="Y52" s="48"/>
        <tr r="W57" s="48"/>
        <tr r="L47" s="48"/>
        <tr r="AB15" s="48"/>
        <tr r="Z20" s="48"/>
        <tr r="X25" s="48"/>
        <tr r="V30" s="48"/>
        <tr r="T35" s="48"/>
        <tr r="J44" s="48"/>
        <tr r="AD15" s="48"/>
        <tr r="AB20" s="48"/>
        <tr r="Z25" s="48"/>
        <tr r="X30" s="48"/>
        <tr r="V35" s="48"/>
        <tr r="T40" s="48"/>
        <tr r="I14" s="48"/>
        <tr r="G19" s="48"/>
        <tr r="E24" s="48"/>
        <tr r="AC28" s="48"/>
        <tr r="AA33" s="48"/>
        <tr r="Y38" s="48"/>
        <tr r="N12" s="48"/>
        <tr r="L17" s="48"/>
        <tr r="J22" s="48"/>
        <tr r="H27" s="48"/>
        <tr r="F32" s="48"/>
        <tr r="AD36" s="48"/>
        <tr r="AB41" s="48"/>
        <tr r="Z46" s="48"/>
        <tr r="W16" s="48"/>
        <tr r="U21" s="48"/>
        <tr r="S26" s="48"/>
        <tr r="Q31" s="48"/>
        <tr r="O36" s="48"/>
        <tr r="M41" s="48"/>
        <tr r="M14" s="48"/>
        <tr r="K19" s="48"/>
        <tr r="I24" s="48"/>
        <tr r="G29" s="48"/>
        <tr r="E34" s="48"/>
        <tr r="AC38" s="48"/>
        <tr r="AA43" s="48"/>
        <tr r="Y48" s="48"/>
        <tr r="W53" s="48"/>
        <tr r="V58" s="48"/>
        <tr r="T15" s="48"/>
        <tr r="R20" s="48"/>
        <tr r="P25" s="48"/>
        <tr r="N30" s="48"/>
        <tr r="L35" s="48"/>
        <tr r="J40" s="48"/>
        <tr r="H45" s="48"/>
        <tr r="F50" s="48"/>
        <tr r="AD54" s="48"/>
        <tr r="AD59" s="48"/>
        <tr r="O38" s="48"/>
        <tr r="O14" s="48"/>
        <tr r="M19" s="48"/>
        <tr r="AA24" s="48"/>
        <tr r="Y29" s="48"/>
        <tr r="M35" s="48"/>
        <tr r="S44" s="48"/>
        <tr r="M16" s="48"/>
        <tr r="K21" s="48"/>
        <tr r="I26" s="48"/>
        <tr r="G31" s="48"/>
        <tr r="E36" s="48"/>
        <tr r="AC40" s="48"/>
        <tr r="AA45" s="48"/>
        <tr r="AB13" s="48"/>
        <tr r="Z18" s="48"/>
        <tr r="X23" s="48"/>
        <tr r="V28" s="48"/>
        <tr r="T33" s="48"/>
        <tr r="R38" s="48"/>
        <tr r="P43" s="48"/>
        <tr r="N48" s="48"/>
        <tr r="L53" s="48"/>
        <tr r="J58" s="48"/>
        <tr r="I60" s="48"/>
        <tr r="AC13" s="48"/>
        <tr r="AA18" s="48"/>
        <tr r="Y23" s="48"/>
        <tr r="W28" s="48"/>
        <tr r="U33" s="48"/>
        <tr r="S38" s="48"/>
        <tr r="Q43" s="48"/>
        <tr r="O48" s="48"/>
        <tr r="M53" s="48"/>
        <tr r="K58" s="48"/>
        <tr r="R48" s="48"/>
        <tr r="Z15" s="48"/>
        <tr r="X20" s="48"/>
        <tr r="V25" s="48"/>
        <tr r="T30" s="48"/>
        <tr r="R35" s="48"/>
        <tr r="P40" s="48"/>
        <tr r="N45" s="48"/>
        <tr r="L50" s="48"/>
        <tr r="J55" s="48"/>
        <tr r="Z60" s="48"/>
        <tr r="E14" s="48"/>
        <tr r="AC18" s="48"/>
        <tr r="AA23" s="48"/>
        <tr r="Y28" s="48"/>
        <tr r="W33" s="48"/>
        <tr r="U38" s="48"/>
        <tr r="S43" s="48"/>
        <tr r="Q48" s="48"/>
        <tr r="O53" s="48"/>
        <tr r="M58" s="48"/>
        <tr r="X11" s="48"/>
        <tr r="R16" s="48"/>
        <tr r="P21" s="48"/>
        <tr r="N26" s="48"/>
        <tr r="L31" s="48"/>
        <tr r="J36" s="48"/>
        <tr r="V46" s="48"/>
        <tr r="T16" s="48"/>
        <tr r="R21" s="48"/>
        <tr r="P26" s="48"/>
        <tr r="N31" s="48"/>
        <tr r="L36" s="48"/>
        <tr r="J41" s="48"/>
        <tr r="Y14" s="48"/>
        <tr r="W19" s="48"/>
        <tr r="U24" s="48"/>
        <tr r="S29" s="48"/>
        <tr r="Q34" s="48"/>
        <tr r="O39" s="48"/>
        <tr r="AD12" s="48"/>
        <tr r="AB17" s="48"/>
        <tr r="Z22" s="48"/>
        <tr r="X27" s="48"/>
        <tr r="V32" s="48"/>
        <tr r="T37" s="48"/>
        <tr r="R42" s="48"/>
        <tr r="O12" s="48"/>
        <tr r="M17" s="48"/>
        <tr r="K22" s="48"/>
        <tr r="I27" s="48"/>
        <tr r="G32" s="48"/>
        <tr r="E37" s="48"/>
        <tr r="AC41" s="48"/>
        <tr r="AC14" s="48"/>
        <tr r="AA19" s="48"/>
        <tr r="Y24" s="48"/>
        <tr r="W29" s="48"/>
        <tr r="U34" s="48"/>
        <tr r="S39" s="48"/>
        <tr r="Q44" s="48"/>
        <tr r="O49" s="48"/>
        <tr r="M54" s="48"/>
        <tr r="M59" s="48"/>
        <tr r="N33" s="48"/>
        <tr r="AB49" s="48"/>
        <tr r="Z57" s="48"/>
        <tr r="V23" s="48"/>
        <tr r="P46" s="48"/>
        <tr r="AC55" s="48"/>
        <tr r="T20" s="48"/>
        <tr r="I45" s="48"/>
        <tr r="F54" s="48"/>
        <tr r="AB11" s="48"/>
        <tr r="J49" s="48"/>
        <tr r="H24" s="48"/>
        <tr r="X46" s="48"/>
        <tr r="E55" s="48"/>
        <tr r="F21" s="48"/>
        <tr r="J16" s="48"/>
        <tr r="H21" s="48"/>
        <tr r="F26" s="48"/>
        <tr r="AD30" s="48"/>
        <tr r="AB35" s="48"/>
        <tr r="Z40" s="48"/>
        <tr r="X45" s="48"/>
        <tr r="V50" s="48"/>
        <tr r="T55" s="48"/>
        <tr r="T60" s="48"/>
        <tr r="U39" s="48"/>
        <tr r="E15" s="48"/>
        <tr r="AC19" s="48"/>
        <tr r="Q25" s="48"/>
        <tr r="O30" s="48"/>
        <tr r="S36" s="48"/>
        <tr r="E12" s="48"/>
        <tr r="AC16" s="48"/>
        <tr r="AA21" s="48"/>
        <tr r="Y26" s="48"/>
        <tr r="W31" s="48"/>
        <tr r="U36" s="48"/>
        <tr r="S41" s="48"/>
        <tr r="Q46" s="48"/>
        <tr r="R14" s="48"/>
        <tr r="P19" s="48"/>
        <tr r="N24" s="48"/>
        <tr r="L29" s="48"/>
        <tr r="J34" s="48"/>
        <tr r="H39" s="48"/>
        <tr r="F44" s="48"/>
        <tr r="AD48" s="48"/>
        <tr r="AB53" s="48"/>
        <tr r="AA58" s="48"/>
        <tr r="K11" s="48"/>
        <tr r="S14" s="48"/>
        <tr r="Q19" s="48"/>
        <tr r="O24" s="48"/>
        <tr r="M29" s="48"/>
        <tr r="K34" s="48"/>
        <tr r="I39" s="48"/>
        <tr r="G44" s="48"/>
        <tr r="E49" s="48"/>
        <tr r="AC53" s="48"/>
        <tr r="S59" s="48"/>
        <tr r="AD58" s="48"/>
        <tr r="P16" s="48"/>
        <tr r="N21" s="48"/>
        <tr r="L26" s="48"/>
        <tr r="J31" s="48"/>
        <tr r="H36" s="48"/>
        <tr r="F41" s="48"/>
        <tr r="AD45" s="48"/>
        <tr r="AB50" s="48"/>
        <tr r="Z55" s="48"/>
        <tr r="F38" s="48"/>
        <tr r="U14" s="48"/>
        <tr r="S19" s="48"/>
        <tr r="Q24" s="48"/>
        <tr r="O29" s="48"/>
        <tr r="M34" s="48"/>
        <tr r="K39" s="48"/>
        <tr r="I44" s="48"/>
        <tr r="G49" s="48"/>
        <tr r="E54" s="48"/>
        <tr r="E59" s="48"/>
        <tr r="J12" s="48"/>
        <tr r="H17" s="48"/>
        <tr r="F22" s="48"/>
        <tr r="AD26" s="48"/>
        <tr r="AB31" s="48"/>
        <tr r="Z36" s="48"/>
        <tr r="L12" s="48"/>
        <tr r="J17" s="48"/>
        <tr r="H22" s="48"/>
        <tr r="F27" s="48"/>
        <tr r="AD31" s="48"/>
        <tr r="AB36" s="48"/>
        <tr r="Z41" s="48"/>
        <tr r="O15" s="48"/>
        <tr r="M20" s="48"/>
        <tr r="K25" s="48"/>
        <tr r="I30" s="48"/>
        <tr r="G35" s="48"/>
        <tr r="E40" s="48"/>
        <tr r="T13" s="48"/>
        <tr r="R18" s="48"/>
        <tr r="P23" s="48"/>
        <tr r="N28" s="48"/>
        <tr r="L33" s="48"/>
        <tr r="J38" s="48"/>
        <tr r="H43" s="48"/>
        <tr r="E13" s="48"/>
        <tr r="AC17" s="48"/>
        <tr r="AA22" s="48"/>
        <tr r="Y27" s="48"/>
        <tr r="W32" s="48"/>
        <tr r="U37" s="48"/>
        <tr r="S42" s="48"/>
        <tr r="S15" s="48"/>
        <tr r="Q20" s="48"/>
        <tr r="O25" s="48"/>
        <tr r="M30" s="48"/>
        <tr r="K35" s="48"/>
        <tr r="I40" s="48"/>
        <tr r="G45" s="48"/>
        <tr r="E50" s="48"/>
        <tr r="AC54" s="48"/>
        <tr r="AC59" s="48"/>
        <tr r="Z16" s="48"/>
        <tr r="X21" s="48"/>
        <tr r="V26" s="48"/>
        <tr r="T31" s="48"/>
        <tr r="R36" s="48"/>
        <tr r="P41" s="48"/>
        <tr r="N46" s="48"/>
        <tr r="L51" s="48"/>
        <tr r="J56" s="48"/>
        <tr r="P11" s="48"/>
        <tr r="AA40" s="48"/>
        <tr r="U15" s="48"/>
        <tr r="S20" s="48"/>
        <tr r="G26" s="48"/>
        <tr r="E31" s="48"/>
        <tr r="Y37" s="48"/>
        <tr r="U12" s="48"/>
        <tr r="S17" s="48"/>
        <tr r="Q22" s="48"/>
        <tr r="O27" s="48"/>
        <tr r="M32" s="48"/>
        <tr r="K37" s="48"/>
        <tr r="I42" s="48"/>
        <tr r="G47" s="48"/>
        <tr r="H15" s="48"/>
        <tr r="F20" s="48"/>
        <tr r="AD24" s="48"/>
        <tr r="AB29" s="48"/>
        <tr r="Z34" s="48"/>
        <tr r="X39" s="48"/>
        <tr r="V44" s="48"/>
        <tr r="T49" s="48"/>
        <tr r="R54" s="48"/>
        <tr r="R59" s="48"/>
        <tr r="J60" s="48"/>
        <tr r="I15" s="48"/>
        <tr r="G20" s="48"/>
        <tr r="E25" s="48"/>
        <tr r="AC29" s="48"/>
        <tr r="AA34" s="48"/>
        <tr r="Y39" s="48"/>
        <tr r="W44" s="48"/>
        <tr r="U49" s="48"/>
        <tr r="S54" s="48"/>
        <tr r="Y60" s="48"/>
        <tr r="H12" s="48"/>
        <tr r="F17" s="48"/>
        <tr r="AD21" s="48"/>
        <tr r="AB26" s="48"/>
        <tr r="Z31" s="48"/>
        <tr r="X36" s="48"/>
        <tr r="V41" s="48"/>
        <tr r="T46" s="48"/>
        <tr r="R51" s="48"/>
        <tr r="P56" s="48"/>
        <tr r="Z44" s="48"/>
        <tr r="K15" s="48"/>
        <tr r="I20" s="48"/>
        <tr r="G25" s="48"/>
        <tr r="E30" s="48"/>
        <tr r="AC34" s="48"/>
        <tr r="AA39" s="48"/>
        <tr r="Y44" s="48"/>
        <tr r="W49" s="48"/>
        <tr r="U54" s="48"/>
        <tr r="U59" s="48"/>
        <tr r="Z12" s="48"/>
        <tr r="X17" s="48"/>
        <tr r="V22" s="48"/>
        <tr r="T27" s="48"/>
        <tr r="R32" s="48"/>
        <tr r="V38" s="48"/>
        <tr r="AB12" s="48"/>
        <tr r="Z17" s="48"/>
        <tr r="X22" s="48"/>
        <tr r="V27" s="48"/>
        <tr r="T32" s="48"/>
        <tr r="R37" s="48"/>
        <tr r="P42" s="48"/>
        <tr r="E16" s="48"/>
        <tr r="AC20" s="48"/>
        <tr r="AA25" s="48"/>
        <tr r="Y30" s="48"/>
        <tr r="W35" s="48"/>
        <tr r="U40" s="48"/>
        <tr r="J14" s="48"/>
        <tr r="H19" s="48"/>
        <tr r="F24" s="48"/>
        <tr r="AD28" s="48"/>
        <tr r="AB33" s="48"/>
        <tr r="Z38" s="48"/>
        <tr r="X43" s="48"/>
        <tr r="U13" s="48"/>
        <tr r="S18" s="48"/>
        <tr r="Q23" s="48"/>
        <tr r="O28" s="48"/>
        <tr r="M33" s="48"/>
        <tr r="K38" s="48"/>
        <tr r="I43" s="48"/>
        <tr r="I16" s="48"/>
        <tr r="G21" s="48"/>
        <tr r="E26" s="48"/>
        <tr r="AC30" s="48"/>
        <tr r="AA35" s="48"/>
        <tr r="Y40" s="48"/>
        <tr r="W45" s="48"/>
        <tr r="U50" s="48"/>
        <tr r="S55" s="48"/>
        <tr r="V13" s="48"/>
        <tr r="AC39" s="48"/>
        <tr r="Z51" s="48"/>
        <tr r="Z59" s="48"/>
        <tr r="L30" s="48"/>
        <tr r="AC48" s="48"/>
        <tr r="Z58" s="48"/>
        <tr r="J27" s="48"/>
        <tr r="AD47" s="48"/>
        <tr r="AD55" s="48"/>
        <tr r="Y17" s="48"/>
        <tr r="F53" s="48"/>
        <tr r="W30" s="48"/>
        <tr r="I49" s="48"/>
        <tr r="AC56" s="48"/>
        <tr r="H34" s="48"/>
        <tr r="W14" s="48"/>
        <tr r="AB40" s="48"/>
        <tr r="H13" s="48"/>
        <tr r="F18" s="48"/>
        <tr r="AD22" s="48"/>
        <tr r="AB27" s="48"/>
        <tr r="Z32" s="48"/>
        <tr r="X37" s="48"/>
        <tr r="V42" s="48"/>
        <tr r="T47" s="48"/>
        <tr r="R52" s="48"/>
        <tr r="P57" s="48"/>
        <tr r="U23" s="48"/>
        <tr r="M43" s="48"/>
        <tr r="AA16" s="48"/>
        <tr r="Y21" s="48"/>
        <tr r="M27" s="48"/>
        <tr r="K32" s="48"/>
        <tr r="K40" s="48"/>
        <tr r="AA13" s="48"/>
        <tr r="Y18" s="48"/>
        <tr r="W23" s="48"/>
        <tr r="U28" s="48"/>
        <tr r="S33" s="48"/>
        <tr r="Q38" s="48"/>
        <tr r="O43" s="48"/>
        <tr r="M48" s="48"/>
        <tr r="N16" s="48"/>
        <tr r="L21" s="48"/>
        <tr r="J26" s="48"/>
        <tr r="H31" s="48"/>
        <tr r="F36" s="48"/>
        <tr r="AD40" s="48"/>
        <tr r="AB45" s="48"/>
        <tr r="Z50" s="48"/>
        <tr r="X55" s="48"/>
        <tr r="X60" s="48"/>
        <tr r="P45" s="48"/>
        <tr r="O16" s="48"/>
        <tr r="M21" s="48"/>
        <tr r="K26" s="48"/>
        <tr r="I31" s="48"/>
        <tr r="G36" s="48"/>
        <tr r="E41" s="48"/>
        <tr r="AC45" s="48"/>
        <tr r="AA50" s="48"/>
        <tr r="Y55" s="48"/>
        <tr r="I11" s="48"/>
        <tr r="N13" s="48"/>
        <tr r="L18" s="48"/>
        <tr r="J23" s="48"/>
        <tr r="H28" s="48"/>
        <tr r="F33" s="48"/>
        <tr r="AD37" s="48"/>
        <tr r="AB42" s="48"/>
        <tr r="Z47" s="48"/>
        <tr r="X52" s="48"/>
        <tr r="V57" s="48"/>
        <tr r="S58" s="48"/>
        <tr r="Q16" s="48"/>
        <tr r="O21" s="48"/>
        <tr r="M26" s="48"/>
        <tr r="K31" s="48"/>
        <tr r="I36" s="48"/>
        <tr r="G41" s="48"/>
        <tr r="E46" s="48"/>
        <tr r="AC50" s="48"/>
        <tr r="AA55" s="48"/>
        <tr r="AA60" s="48"/>
        <tr r="F14" s="48"/>
        <tr r="AD18" s="48"/>
        <tr r="AB23" s="48"/>
        <tr r="Z28" s="48"/>
        <tr r="X33" s="48"/>
        <tr r="H41" s="48"/>
        <tr r="H14" s="48"/>
        <tr r="F19" s="48"/>
        <tr r="AD23" s="48"/>
        <tr r="AB28" s="48"/>
        <tr r="Z33" s="48"/>
        <tr r="X38" s="48"/>
        <tr r="M12" s="48"/>
        <tr r="K17" s="48"/>
        <tr r="I22" s="48"/>
        <tr r="G27" s="48"/>
        <tr r="E32" s="48"/>
        <tr r="AC36" s="48"/>
        <tr r="AA41" s="48"/>
        <tr r="P15" s="48"/>
        <tr r="N20" s="48"/>
        <tr r="L25" s="48"/>
        <tr r="J30" s="48"/>
        <tr r="H35" s="48"/>
        <tr r="F40" s="48"/>
        <tr r="AD44" s="48"/>
        <tr r="AA14" s="48"/>
        <tr r="Y19" s="48"/>
        <tr r="W24" s="48"/>
        <tr r="U29" s="48"/>
        <tr r="S34" s="48"/>
        <tr r="Q39" s="48"/>
        <tr r="Q12" s="48"/>
        <tr r="O17" s="48"/>
        <tr r="M22" s="48"/>
        <tr r="K27" s="48"/>
        <tr r="I32" s="48"/>
        <tr r="G37" s="48"/>
        <tr r="E42" s="48"/>
        <tr r="AC46" s="48"/>
        <tr r="AA51" s="48"/>
        <tr r="Y56" s="48"/>
        <tr r="K20" s="48"/>
        <tr r="E45" s="48"/>
        <tr r="Z53" s="48"/>
        <tr r="AD11" s="48"/>
        <tr r="AA36" s="48"/>
        <tr r="E51" s="48"/>
        <tr r="AC11" s="48"/>
        <tr r="Y33" s="48"/>
        <tr r="AD49" s="48"/>
        <tr r="AB57" s="48"/>
        <tr r="AB30" s="48"/>
        <tr r="Y11" s="48"/>
        <tr r="J37" s="48"/>
        <tr r="G51" s="48"/>
        <tr r="G59" s="48"/>
        <tr r="X13" s="48"/>
        <tr r="V18" s="48"/>
        <tr r="T23" s="48"/>
        <tr r="R28" s="48"/>
        <tr r="P33" s="48"/>
        <tr r="N38" s="48"/>
        <tr r="L43" s="48"/>
        <tr r="J48" s="48"/>
        <tr r="H53" s="48"/>
        <tr r="F58" s="48"/>
        <tr r="G34" s="48"/>
        <tr r="S12" s="48"/>
        <tr r="Q17" s="48"/>
        <tr r="O22" s="48"/>
        <tr r="AC27" s="48"/>
        <tr r="AA32" s="48"/>
        <tr r="Q41" s="48"/>
        <tr r="Q14" s="48"/>
        <tr r="O19" s="48"/>
        <tr r="M24" s="48"/>
        <tr r="K29" s="48"/>
        <tr r="I34" s="48"/>
        <tr r="G39" s="48"/>
        <tr r="E44" s="48"/>
        <tr r="F12" s="48"/>
        <tr r="AD16" s="48"/>
        <tr r="AB21" s="48"/>
        <tr r="Z26" s="48"/>
        <tr r="X31" s="48"/>
        <tr r="V36" s="48"/>
        <tr r="T41" s="48"/>
        <tr r="R46" s="48"/>
        <tr r="P51" s="48"/>
        <tr r="N56" s="48"/>
        <tr r="L11" s="48"/>
        <tr r="G12" s="48"/>
        <tr r="E17" s="48"/>
        <tr r="AC21" s="48"/>
        <tr r="AA26" s="48"/>
        <tr r="Y31" s="48"/>
        <tr r="W36" s="48"/>
        <tr r="U41" s="48"/>
        <tr r="S46" s="48"/>
        <tr r="Q51" s="48"/>
        <tr r="O56" s="48"/>
        <tr r="AB39" s="48"/>
        <tr r="AD13" s="48"/>
        <tr r="AB18" s="48"/>
        <tr r="Z23" s="48"/>
        <tr r="X28" s="48"/>
        <tr r="V33" s="48"/>
        <tr r="T38" s="48"/>
        <tr r="R43" s="48"/>
        <tr r="P48" s="48"/>
        <tr r="N53" s="48"/>
        <tr r="L58" s="48"/>
        <tr r="I12" s="48"/>
        <tr r="G17" s="48"/>
        <tr r="E22" s="48"/>
        <tr r="AC26" s="48"/>
        <tr r="AA31" s="48"/>
        <tr r="Y36" s="48"/>
        <tr r="W41" s="48"/>
        <tr r="U46" s="48"/>
        <tr r="S51" s="48"/>
        <tr r="Q56" s="48"/>
        <tr r="L39" s="48"/>
        <tr r="V14" s="48"/>
        <tr r="T19" s="48"/>
        <tr r="R24" s="48"/>
        <tr r="P29" s="48"/>
        <tr r="N34" s="48"/>
        <tr r="X41" s="48"/>
        <tr r="X14" s="48"/>
        <tr r="V19" s="48"/>
        <tr r="T24" s="48"/>
        <tr r="R29" s="48"/>
        <tr r="P34" s="48"/>
        <tr r="N39" s="48"/>
        <tr r="AC12" s="48"/>
        <tr r="AA17" s="48"/>
        <tr r="Y22" s="48"/>
        <tr r="W27" s="48"/>
        <tr r="U32" s="48"/>
        <tr r="S37" s="48"/>
        <tr r="Q42" s="48"/>
        <tr r="F16" s="48"/>
        <tr r="AD20" s="48"/>
        <tr r="AB25" s="48"/>
        <tr r="Z30" s="48"/>
        <tr r="X35" s="48"/>
        <tr r="V40" s="48"/>
        <tr r="T45" s="48"/>
        <tr r="Q15" s="48"/>
        <tr r="O20" s="48"/>
        <tr r="M25" s="48"/>
        <tr r="K30" s="48"/>
        <tr r="I35" s="48"/>
        <tr r="G40" s="48"/>
        <tr r="G13" s="48"/>
        <tr r="E18" s="48"/>
        <tr r="AC22" s="48"/>
        <tr r="AA27" s="48"/>
        <tr r="Y32" s="48"/>
        <tr r="W37" s="48"/>
        <tr r="U42" s="48"/>
        <tr r="S47" s="48"/>
        <tr r="Q52" s="48"/>
        <tr r="O57" s="48"/>
        <tr r="R23" s="48"/>
        <tr r="O46" s="48"/>
        <tr r="Z54" s="48"/>
        <tr r="Z13" s="48"/>
        <tr r="H40" s="48"/>
        <tr r="AC51" s="48"/>
        <tr r="H54" s="48"/>
        <tr r="F37" s="48"/>
        <tr r="F51" s="48"/>
        <tr r="F59" s="48"/>
        <tr r="Q37" s="48"/>
        <tr r="L14" s="48"/>
        <tr r="S40" s="48"/>
        <tr r="E52" s="48"/>
        <tr r="E60" s="48"/>
        <tr r="N14" s="48"/>
        <tr r="L19" s="48"/>
        <tr r="J24" s="48"/>
        <tr r="H29" s="48"/>
        <tr r="F34" s="48"/>
        <tr r="AD38" s="48"/>
        <tr r="AB43" s="48"/>
        <tr r="Z48" s="48"/>
        <tr r="X53" s="48"/>
        <tr r="W58" s="48"/>
        <tr r="AC35" s="48"/>
        <tr r="I13" s="48"/>
        <tr r="G18" s="48"/>
        <tr r="E23" s="48"/>
        <tr r="S28" s="48"/>
        <tr r="Q33" s="48"/>
        <tr r="W42" s="48"/>
        <tr r="G15" s="48"/>
        <tr r="E20" s="48"/>
        <tr r="AC24" s="48"/>
        <tr r="AA29" s="48"/>
        <tr r="Y34" s="48"/>
        <tr r="W39" s="48"/>
        <tr r="U44" s="48"/>
        <tr r="V12" s="48"/>
        <tr r="T17" s="48"/>
        <tr r="R22" s="48"/>
        <tr r="P27" s="48"/>
        <tr r="N32" s="48"/>
        <tr r="L37" s="48"/>
        <tr r="J42" s="48"/>
        <tr r="H47" s="48"/>
        <tr r="F52" s="48"/>
        <tr r="AD56" s="48"/>
        <tr r="U11" s="48"/>
        <tr r="W12" s="48"/>
        <tr r="U17" s="48"/>
        <tr r="S22" s="48"/>
        <tr r="Q27" s="48"/>
        <tr r="O32" s="48"/>
        <tr r="M37" s="48"/>
        <tr r="K42" s="48"/>
        <tr r="I47" s="48"/>
        <tr r="G52" s="48"/>
        <tr r="E57" s="48"/>
        <tr r="N42" s="48"/>
        <tr r="T14" s="48"/>
        <tr r="R19" s="48"/>
        <tr r="P24" s="48"/>
        <tr r="N29" s="48"/>
        <tr r="L34" s="48"/>
        <tr r="J39" s="48"/>
        <tr r="H44" s="48"/>
        <tr r="F49" s="48"/>
        <tr r="AD53" s="48"/>
        <tr r="AC58" s="48"/>
        <tr r="Y12" s="48"/>
        <tr r="W17" s="48"/>
        <tr r="U22" s="48"/>
        <tr r="S27" s="48"/>
        <tr r="Q32" s="48"/>
        <tr r="O37" s="48"/>
        <tr r="M42" s="48"/>
        <tr r="K47" s="48"/>
        <tr r="I52" s="48"/>
        <tr r="G57" s="48"/>
        <tr r="T43" s="48"/>
        <tr r="L15" s="48"/>
        <tr r="J20" s="48"/>
        <tr r="H25" s="48"/>
        <tr r="F30" s="48"/>
        <tr r="AD34" s="48"/>
        <tr r="AD42" s="48"/>
        <tr r="N15" s="48"/>
        <tr r="L20" s="48"/>
        <tr r="J25" s="48"/>
        <tr r="H30" s="48"/>
        <tr r="F35" s="48"/>
        <tr r="AD39" s="48"/>
        <tr r="S13" s="48"/>
        <tr r="Q18" s="48"/>
        <tr r="O23" s="48"/>
        <tr r="M28" s="48"/>
        <tr r="K33" s="48"/>
        <tr r="I38" s="48"/>
        <tr r="G43" s="48"/>
        <tr r="V16" s="48"/>
        <tr r="T21" s="48"/>
        <tr r="R26" s="48"/>
        <tr r="P31" s="48"/>
        <tr r="N36" s="48"/>
        <tr r="L41" s="48"/>
        <tr r="J46" s="48"/>
        <tr r="G16" s="48"/>
        <tr r="E21" s="48"/>
        <tr r="AC25" s="48"/>
        <tr r="AA30" s="48"/>
        <tr r="Y35" s="48"/>
        <tr r="W40" s="48"/>
        <tr r="W13" s="48"/>
        <tr r="U18" s="48"/>
        <tr r="S23" s="48"/>
        <tr r="Q28" s="48"/>
        <tr r="O33" s="48"/>
        <tr r="M38" s="48"/>
        <tr r="K43" s="48"/>
        <tr r="I48" s="48"/>
        <tr r="G53" s="48"/>
        <tr r="E58" s="48"/>
        <tr r="X26" s="48"/>
        <tr r="V47" s="48"/>
        <tr r="AB55" s="48"/>
        <tr r="I17" s="48"/>
        <tr r="R12" s="48"/>
        <tr r="AB51" s="48"/>
        <tr r="E39" s="48"/>
        <tr r="W47" s="48"/>
        <tr r="J50" s="48"/>
        <tr r="Q35" s="48"/>
        <tr r="T22" s="48"/>
        <tr r="AB47" s="48"/>
        <tr r="M50" s="48"/>
        <tr r="R40" s="48"/>
        <tr r="U16" s="48"/>
        <tr r="V24" s="48"/>
        <tr r="E29" s="48"/>
        <tr r="Q36" s="48"/>
        <tr r="J43" s="48"/>
        <tr r="E27" s="48"/>
        <tr r="AA56" s="48"/>
        <tr r="W46" s="48"/>
        <tr r="P14" s="48"/>
        <tr r="N27" s="48"/>
        <tr r="E56" s="48"/>
        <tr r="H50" s="48"/>
        <tr r="F31" s="48"/>
        <tr r="I50" s="48"/>
        <tr r="G58" s="48"/>
        <tr r="K59" s="48"/>
        <tr r="S57" s="48"/>
        <tr r="X24" s="48"/>
        <tr r="AB46" s="48"/>
        <tr r="L55" s="48"/>
        <tr r="V45" s="48"/>
        <tr r="U60" s="48"/>
        <tr r="G38" s="48"/>
        <tr r="M51" s="48"/>
        <tr r="N51" s="48"/>
        <tr r="Z21" s="48"/>
        <tr r="N49" s="48"/>
        <tr r="S16" s="48"/>
        <tr r="T28" s="48"/>
        <tr r="S48" s="48"/>
        <tr r="M56" s="48"/>
        <tr r="N11" s="48"/>
        <tr r="L22" s="48"/>
        <tr r="N47" s="48"/>
        <tr r="U58" s="48"/>
        <tr r="L32" s="48"/>
        <tr r="S49" s="48"/>
        <tr r="Q57" s="48"/>
        <tr r="AB44" s="48"/>
        <tr r="S32" s="48"/>
        <tr r="X49" s="48"/>
        <tr r="R57" s="48"/>
        <tr r="K36" s="48"/>
        <tr r="X32" s="48"/>
        <tr r="W51" s="48"/>
        <tr r="Q13" s="48"/>
        <tr r="V39" s="48"/>
        <tr r="Y51" s="48"/>
        <tr r="Y59" s="48"/>
        <tr r="E11" s="48"/>
        <tr r="L60" s="48"/>
        <tr r="X50" s="48"/>
        <tr r="M44" s="48"/>
        <tr r="O26" s="48"/>
        <tr r="Q54" s="48"/>
        <tr r="W48" s="48"/>
        <tr r="Z29" s="48"/>
        <tr r="Q29" s="48"/>
        <tr r="P17" s="48"/>
        <tr r="Z56" s="48"/>
        <tr r="K13" s="48"/>
        <tr r="X15" s="48"/>
        <tr r="H55" s="48"/>
        <tr r="O40" s="48"/>
        <tr r="R27" s="48"/>
        <tr r="AA15" s="48"/>
        <tr r="K55" s="48"/>
        <tr r="R13" s="48"/>
        <tr r="S21" s="48"/>
        <tr r="T29" s="48"/>
        <tr r="AC33" s="48"/>
        <tr r="O41" s="48"/>
        <tr r="AB48" s="48"/>
        <tr r="R33" s="48"/>
        <tr r="AA59" s="48"/>
        <tr r="H49" s="48"/>
        <tr r="L24" s="48"/>
        <tr r="AD33" s="48"/>
        <tr r="AC57" s="48"/>
        <tr r="J52" s="48"/>
        <tr r="O34" s="48"/>
        <tr r="I51" s="48"/>
        <tr r="I59" s="48"/>
        <tr r="L44" s="48"/>
        <tr r="F23" s="48"/>
        <tr r="AD27" s="48"/>
        <tr r="H48" s="48"/>
        <tr r="H56" s="48"/>
        <tr r="P53" s="48"/>
        <tr r="F15" s="48"/>
        <tr r="N41" s="48"/>
        <tr r="M52" s="48"/>
        <tr r="N55" s="48"/>
        <tr r="I25" s="48"/>
        <tr r="P50" s="48"/>
        <tr r="X42" s="48"/>
        <tr r="AC31" s="48"/>
        <tr r="Q49" s="48"/>
        <tr r="M57" s="48"/>
        <tr r="Z19" s="48"/>
        <tr r="R25" s="48"/>
        <tr r="T48" s="48"/>
        <tr r="AD57" s="48"/>
        <tr r="U35" s="48"/>
        <tr r="S50" s="48"/>
        <tr r="Q58" s="48"/>
        <tr r="X59" s="48"/>
        <tr r="Z35" s="48"/>
        <tr r="T50" s="48"/>
        <tr r="R58" s="48"/>
        <tr r="V53" s="48"/>
        <tr r="AD35" s="48"/>
        <tr r="U52" s="48"/>
        <tr r="X16" s="48"/>
        <tr r="E43" s="48"/>
        <tr r="AA52" s="48"/>
        <tr r="V60" s="48"/>
        <tr r="Q50" s="48"/>
        <tr r="R50" s="48"/>
        <tr r="AB38" s="48"/>
        <tr r="Q59" s="48"/>
        <tr r="F39" s="48"/>
        <tr r="V59" s="48"/>
        <tr r="M39" s="48"/>
        <tr r="AD19" s="48"/>
        <tr r="AC44" s="48"/>
        <tr r="P52" s="48"/>
        <tr r="O11" s="48"/>
        <tr r="W22" s="48"/>
        <tr r="AA48" s="48"/>
        <tr r="X58" s="48"/>
        <tr r="N22" s="48"/>
        <tr r="Z11" s="48"/>
        <tr r="I18" s="48"/>
        <tr r="V20" s="48"/>
        <tr r="H60" s="48"/>
        <tr r="M45" s="48"/>
        <tr r="P32" s="48"/>
        <tr r="Y20" s="48"/>
        <tr r="K60" s="48"/>
        <tr r="P18" s="48"/>
        <tr r="Q26" s="48"/>
        <tr r="R34" s="48"/>
        <tr r="AA38" s="48"/>
        <tr r="M46" s="48"/>
        <tr r="AD50" s="48"/>
        <tr r="N43" s="48"/>
        <tr r="G14" s="48"/>
        <tr r="AD51" s="48"/>
        <tr r="W43" s="48"/>
        <tr r="V43" s="48"/>
        <tr r="AD60" s="48"/>
        <tr r="F55" s="48"/>
        <tr r="V37" s="48"/>
        <tr r="K52" s="48"/>
        <tr r="G60" s="48"/>
        <tr r="N52" s="48"/>
        <tr r="R39" s="48"/>
        <tr r="M31" s="48"/>
        <tr r="L49" s="48"/>
        <tr r="J57" s="48"/>
        <tr r="N58" s="48"/>
        <tr r="O18" s="48"/>
        <tr r="K44" s="48"/>
        <tr r="K53" s="48"/>
        <tr r="N60" s="48"/>
        <tr r="P28" s="48"/>
        <tr r="L54" s="48"/>
        <tr r="X54" s="48"/>
        <tr r="J35" s="48"/>
        <tr r="O58" s="48"/>
        <tr r="R47" s="48"/>
        <tr r="AA28" s="48"/>
        <tr r="T12" s="48"/>
        <tr r="U51" s="48"/>
        <tr r="AA12" s="48"/>
        <tr r="V51" s="48"/>
        <tr r="F13" s="48"/>
        <tr r="U55" s="48"/>
        <tr r="Y53" s="48"/>
        <tr r="L52" s="48"/>
        <tr r="Q53" s="48"/>
        <tr r="Q47" s="48"/>
        <tr r="X48" s="48"/>
        <tr r="P36" s="48"/>
        <tr r="L27" s="48"/>
        <tr r="G42" s="48"/>
        <tr r="G23" s="48"/>
        <tr r="T25" s="48"/>
        <tr r="P37" s="48"/>
        <tr r="K50" s="48"/>
        <tr r="N37" s="48"/>
        <tr r="W25" s="48"/>
        <tr r="P13" s="48"/>
        <tr r="N23" s="48"/>
        <tr r="O31" s="48"/>
        <tr r="P39" s="48"/>
        <tr r="Y43" s="48"/>
        <tr r="K51" s="48"/>
        <tr r="AB52" s="48"/>
        <tr r="F45" s="48"/>
        <tr r="N17" s="48"/>
        <tr r="AD52" s="48"/>
        <tr r="Y46" s="48"/>
        <tr r="J45" s="48"/>
        <tr r="AA11" s="48"/>
        <tr r="H59" s="48"/>
        <tr r="Z43" s="48"/>
        <tr r="I53" s="48"/>
        <tr r="S11" s="48"/>
        <tr r="L57" s="48"/>
        <tr r="Z49" s="48"/>
        <tr r="T34" s="48"/>
        <tr r="N50" s="48"/>
        <tr r="H58" s="48"/>
        <tr r="T51" s="48"/>
        <tr r="V21" s="48"/>
        <tr r="U45" s="48"/>
        <tr r="K54" s="48"/>
        <tr r="R49" s="48"/>
        <tr r="V31" s="48"/>
        <tr r="L56" s="48"/>
        <tr r="K12" s="48"/>
        <tr r="P38" s="48"/>
        <tr r="O51" s="48"/>
        <tr r="O59" s="48"/>
        <tr r="X57" s="48"/>
        <tr r="H32" s="48"/>
        <tr r="P55" s="48"/>
        <tr r="AC15" s="48"/>
        <tr r="H42" s="48"/>
        <tr r="S52" s="48"/>
        <tr r="Q60" s="48"/>
        <tr r="H16" s="48"/>
        <tr r="O42" s="48"/>
        <tr r="T52" s="48"/>
        <tr r="R60" s="48"/>
        <tr r="L16" s="48"/>
        <tr r="T42" s="48"/>
        <tr r="J13" s="48"/>
        <tr r="M23" s="48"/>
        <tr r="L46" s="48"/>
        <tr r="Y54" s="48"/>
        <tr r="AA54" s="48"/>
        <tr r="AD17" s="48"/>
        <tr r="J51" s="48"/>
        <tr r="N57" s="48"/>
        <tr r="E47" s="48"/>
        <tr r="K57" s="48"/>
        <tr r="E35" s="48"/>
        <tr r="R15" s="48"/>
        <tr r="O52" s="48"/>
        <tr r="F60" s="48"/>
        <tr r="G11" s="48"/>
        <tr r="P44" s="48"/>
        <tr r="M11" s="48"/>
        <tr r="T44" s="48"/>
        <tr r="H11" s="48"/>
        <tr r="AA44" s="48"/>
        <tr r="T26" s="48"/>
        <tr r="W55" s="48"/>
        <tr r="H37" s="48"/>
        <tr r="AC32" s="48"/>
        <tr r="W20" s="48"/>
        <tr r="J11" s="48"/>
        <tr r="S35" s="48"/>
        <tr r="J33" s="48"/>
        <tr r="K14" s="48"/>
        <tr r="AB16" s="48"/>
        <tr r="AC49" s="48"/>
        <tr r="AB56" s="48"/>
        <tr r="G50" s="48"/>
        <tr r="J21" s="48"/>
        <tr r="G55" s="48"/>
        <tr r="I41" s="48"/>
        <tr r="U56" s="48"/>
        <tr r="K48" s="48"/>
        <tr r="L38" s="48"/>
        <tr r="X18" s="48"/>
        <tr r="W38" s="48"/>
        <tr r="G46" s="48"/>
        <tr r="V54" s="48"/>
        <tr r="AB22" s="48"/>
        <tr r="AB60" s="48"/>
        <tr r="Y50" s="48"/>
        <tr r="J32" s="48"/>
        <tr r="K16" s="48"/>
        <tr r="E28" s="48"/>
        <tr r="R30" s="48"/>
        <tr r="Y15" s="48"/>
        <tr r="I55" s="48"/>
        <tr r="L42" s="48"/>
        <tr r="U30" s="48"/>
        <tr r="N18" s="48"/>
        <tr r="L28" s="48"/>
        <tr r="M36" s="48"/>
        <tr r="N44" s="48"/>
        <tr r="Y16" s="48"/>
        <tr r="I56" s="48"/>
        <tr r="X56" s="48"/>
        <tr r="AC47" s="48"/>
        <tr r="AC23" s="48"/>
        <tr r="AB54" s="48"/>
        <tr r="H51" s="48"/>
        <tr r="E48" s="48"/>
        <tr r="U27" s="48"/>
        <tr r="R45" s="48"/>
        <tr r="I54" s="48"/>
        <tr r="W11" s="48"/>
        <tr r="Q11" s="48"/>
        <tr r="V56" s="48"/>
        <tr r="Z37" s="48"/>
        <tr r="J59" s="48"/>
        <tr r="AB24" s="48"/>
        <tr r="P59" s="48"/>
        <tr r="L59" s="48"/>
        <tr r="Y41" s="48"/>
        <tr r="O60" s="48"/>
        <tr r="N35" s="48"/>
        <tr r="J19" s="48"/>
        <tr r="S53" s="48"/>
        <tr r="N19" s="48"/>
        <tr r="T53" s="48"/>
        <tr r="U19" s="48"/>
        <tr r="V29" s="48"/>
        <tr r="U47" s="48"/>
        <tr r="AA57" s="48"/>
        <tr r="I21" s="48"/>
        <tr r="P35" s="48"/>
        <tr r="J47" s="48"/>
        <tr r="L23" s="48"/>
        <tr r="K41" s="48"/>
        <tr r="W21" s="48"/>
        <tr r="Y58" s="48"/>
        <tr r="P30" s="48"/>
        <tr r="H57" s="48"/>
        <tr r="X40" s="48"/>
        <tr r="AA46" s="48"/>
        <tr r="AB14" s="48"/>
        <tr r="T11" s="48"/>
        <tr r="K28" s="48"/>
        <tr r="I58" s="48"/>
        <tr r="R53" s="48"/>
        <tr r="P12" s="48"/>
        <tr r="P22" s="48"/>
        <tr r="H46" s="48"/>
        <tr r="I46" s="48"/>
        <tr r="W56" s="48"/>
        <tr r="F11" s="48"/>
        <tr r="F42" s="48"/>
        <tr r="W26" s="48"/>
        <tr r="AA37" s="48"/>
        <tr r="N40" s="48"/>
        <tr r="U25" s="48"/>
        <tr r="X12" s="48"/>
        <tr r="H52" s="48"/>
        <tr r="Q40" s="48"/>
        <tr r="J28" s="48"/>
        <tr r="H38" s="48"/>
        <tr r="Z14" s="48"/>
        <tr r="I19" s="48"/>
        <tr r="U26" s="48"/>
        <tr r="G30" s="48"/>
        <tr r="W60" s="48"/>
        <tr r="AC52" s="48"/>
        <tr r="L40" s="48"/>
        <tr r="AB59" s="48"/>
        <tr r="R17" s="48"/>
        <tr r="E53" s="48"/>
        <tr r="Q45" s="48"/>
        <tr r="S24" s="48"/>
        <tr r="G48" s="48"/>
        <tr r="G56" s="48"/>
        <tr r="V11" s="48"/>
        <tr r="R56" s="48"/>
        <tr r="H18" s="48"/>
        <tr r="AD43" s="48"/>
        <tr r="J53" s="48"/>
        <tr r="K56" s="48"/>
        <tr r="AB32" s="48"/>
        <tr r="R31" s="48"/>
        <tr r="M49" s="48"/>
        <tr r="R11" s="48"/>
        <tr r="M15" s="48"/>
        <tr r="R41" s="48"/>
        <tr r="P58" s="48"/>
        <tr r="G22" s="48"/>
        <tr r="Y45" s="48"/>
        <tr r="O54" s="48"/>
        <tr r="AD41" s="48"/>
        <tr r="V15" s="48"/>
        <tr r="O44" s="48"/>
        <tr r="K46" s="48"/>
        <tr r="Y25" s="48"/>
        <tr r="O47" s="48"/>
        <tr r="Q55" s="48"/>
        <tr r="W54" s="48"/>
        <tr r="AD25" s="48"/>
        <tr r="P47" s="48"/>
        <tr r="R55" s="48"/>
        <tr r="U53" s="48"/>
        <tr r="H26" s="48"/>
        <tr r="Y49" s="48"/>
        <tr r="V55" s="48"/>
        <tr r="I33" s="48"/>
        <tr r="AA49" s="48"/>
        <tr r="Y57" s="48"/>
        <tr r="F56" s="48"/>
        <tr r="AD46" s="48"/>
        <tr r="U31" s="48"/>
        <tr r="Y42" s="48"/>
        <tr r="L45" s="48"/>
        <tr r="S30" s="48"/>
        <tr r="V17" s="48"/>
        <tr r="F57" s="48"/>
        <tr r="O45" s="48"/>
        <tr r="H33" s="48"/>
        <tr r="F43" s="48"/>
        <tr r="X19" s="48"/>
        <tr r="G24" s="48"/>
        <tr r="S31" s="48"/>
        <tr r="T36" s="48"/>
        <tr r="P20" s="48"/>
        <tr r="AA53" s="48"/>
        <tr r="U43" s="48"/>
        <tr r="AC60" s="48"/>
        <tr r="AA20" s="48"/>
        <tr r="G54" s="48"/>
        <tr r="F48" s="48"/>
        <tr r="Z27" s="48"/>
        <tr r="K49" s="48"/>
        <tr r="I57" s="48"/>
        <tr r="M55" s="48"/>
        <tr r="P60" s="48"/>
        <tr r="Q21" s="48"/>
        <tr r="S45" s="48"/>
        <tr r="J54" s="48"/>
        <tr r="M60" s="48"/>
        <tr r="Z52" s="48"/>
        <tr r="X34" s="48"/>
        <tr r="O50" s="48"/>
        <tr r="F47" s="48"/>
        <tr r="T18" s="48"/>
        <tr r="L48" s="48"/>
        <tr r="S60" s="48"/>
        <tr r="N25" s="48"/>
        <tr r="M47" s="48"/>
        <tr r="O55" s="48"/>
        <tr r="P54" s="48"/>
        <tr r="E19" s="48"/>
        <tr r="Z45" s="48"/>
        <tr r="X51" s="48"/>
        <tr r="F29" s="48"/>
        <tr r="U48" s="48"/>
        <tr r="S56" s="48"/>
        <tr r="W59" s="48"/>
        <tr r="J29" s="48"/>
        <tr r="V48" s="48"/>
        <tr r="T56" s="48"/>
        <tr r="T58" s="48"/>
        <tr r="W50" s="48"/>
        <tr r="K12" s="52"/>
        <tr r="Q12" s="52"/>
        <tr r="F12" s="52"/>
        <tr r="Q35" s="52"/>
        <tr r="Q38" s="52"/>
        <tr r="Q41" s="52"/>
        <tr r="Q28" s="52"/>
        <tr r="Q46" s="52"/>
        <tr r="Q34" s="52"/>
        <tr r="F21" s="52"/>
        <tr r="F24" s="52"/>
        <tr r="F58" s="52"/>
        <tr r="F45" s="52"/>
        <tr r="F16" s="52"/>
        <tr r="F50" s="52"/>
        <tr r="M12" s="52"/>
        <tr r="Q53" s="52"/>
        <tr r="F53" s="52"/>
        <tr r="Q51" s="52"/>
        <tr r="Q54" s="52"/>
        <tr r="Q57" s="52"/>
        <tr r="Q44" s="52"/>
        <tr r="Q62" s="52"/>
        <tr r="Q50" s="52"/>
        <tr r="M48" s="52"/>
        <tr r="M35" s="52"/>
        <tr r="M38" s="52"/>
        <tr r="M25" s="52"/>
        <tr r="M59" s="52"/>
        <tr r="M61" s="52"/>
        <tr r="F37" s="52"/>
        <tr r="F40" s="52"/>
        <tr r="F27" s="52"/>
        <tr r="F61" s="52"/>
        <tr r="F32" s="52"/>
        <tr r="F20" s="52"/>
        <tr r="Q31" s="52"/>
        <tr r="K38" s="52"/>
        <tr r="K47" s="52"/>
        <tr r="K34" s="52"/>
        <tr r="K19" s="52"/>
        <tr r="K15" s="52"/>
        <tr r="K59" s="52"/>
        <tr r="K53" s="52"/>
        <tr r="K30" s="52"/>
        <tr r="K41" s="52"/>
        <tr r="K54" s="52"/>
        <tr r="K44" s="52"/>
        <tr r="K20" s="52"/>
        <tr r="K24" s="52"/>
        <tr r="K51" s="52"/>
        <tr r="K58" s="52"/>
        <tr r="M53" s="52"/>
        <tr r="J12" s="52"/>
        <tr r="G12" s="52"/>
        <tr r="Q20" s="52"/>
        <tr r="Q39" s="52"/>
        <tr r="Q26" s="52"/>
        <tr r="Q60" s="52"/>
        <tr r="Q15" s="52"/>
        <tr r="Q17" s="52"/>
        <tr r="M17" s="52"/>
        <tr r="M51" s="52"/>
        <tr r="M54" s="52"/>
        <tr r="M41" s="52"/>
        <tr r="M28" s="52"/>
        <tr r="M29" s="52"/>
        <tr r="J62" s="52"/>
        <tr r="J49" s="52"/>
        <tr r="J36" s="52"/>
        <tr r="J39" s="52"/>
        <tr r="J26" s="52"/>
        <tr r="J27" s="52"/>
        <tr r="G39" s="52"/>
        <tr r="G26" s="52"/>
        <tr r="G60" s="52"/>
        <tr r="G15" s="52"/>
        <tr r="G18" s="52"/>
        <tr r="G52" s="52"/>
        <tr r="F22" s="52"/>
        <tr r="F56" s="52"/>
        <tr r="F43" s="52"/>
        <tr r="F14" s="52"/>
        <tr r="F48" s="52"/>
        <tr r="F36" s="52"/>
        <tr r="Q13" s="52"/>
        <tr r="G31" s="52"/>
        <tr r="K27" s="52"/>
        <tr r="K22" s="52"/>
        <tr r="K35" s="52"/>
        <tr r="K33" s="52"/>
        <tr r="K56" s="52"/>
        <tr r="K40" s="52"/>
        <tr r="G13" s="52"/>
        <tr r="J31" s="52"/>
        <tr r="K55" s="52"/>
        <tr r="K17" s="52"/>
        <tr r="K31" s="52"/>
        <tr r="K45" s="52"/>
        <tr r="K49" s="52"/>
        <tr r="K29" s="52"/>
        <tr r="K42" s="52"/>
        <tr r="K16" s="52"/>
        <tr r="N12" s="52"/>
        <tr r="J53" s="52"/>
        <tr r="G53" s="52"/>
        <tr r="Q36" s="52"/>
        <tr r="Q55" s="52"/>
        <tr r="Q42" s="52"/>
        <tr r="Q29" s="52"/>
        <tr r="Q47" s="52"/>
        <tr r="Q33" s="52"/>
        <tr r="M33" s="52"/>
        <tr r="M20" s="52"/>
        <tr r="M23" s="52"/>
        <tr r="M57" s="52"/>
        <tr r="M44" s="52"/>
        <tr r="M45" s="52"/>
        <tr r="J15" s="52"/>
        <tr r="J18" s="52"/>
        <tr r="J52" s="52"/>
        <tr r="J55" s="52"/>
        <tr r="J42" s="52"/>
        <tr r="G55" s="52"/>
        <tr r="G42" s="52"/>
        <tr r="G29" s="52"/>
        <tr r="G47" s="52"/>
        <tr r="G34" s="52"/>
        <tr r="G22" s="52"/>
        <tr r="F38" s="52"/>
        <tr r="F25" s="52"/>
        <tr r="F59" s="52"/>
        <tr r="F30" s="52"/>
        <tr r="F17" s="52"/>
        <tr r="F52" s="52"/>
        <tr r="K36" s="52"/>
        <tr r="N53" s="52"/>
        <tr r="D12" s="52"/>
        <tr r="H12" s="52"/>
        <tr r="Q52" s="52"/>
        <tr r="Q24" s="52"/>
        <tr r="Q58" s="52"/>
        <tr r="Q45" s="52"/>
        <tr r="Q16" s="52"/>
        <tr r="Q49" s="52"/>
        <tr r="M49" s="52"/>
        <tr r="M36" s="52"/>
        <tr r="M39" s="52"/>
        <tr r="M26" s="52"/>
        <tr r="M60" s="52"/>
        <tr r="J29" s="52"/>
        <tr r="J47" s="52"/>
        <tr r="J34" s="52"/>
        <tr r="J21" s="52"/>
        <tr r="J24" s="52"/>
        <tr r="J58" s="52"/>
        <tr r="H57" s="52"/>
        <tr r="H44" s="52"/>
        <tr r="H62" s="52"/>
        <tr r="H49" s="52"/>
        <tr r="H36" s="52"/>
        <tr r="H40" s="52"/>
        <tr r="G24" s="52"/>
        <tr r="G58" s="52"/>
        <tr r="G45" s="52"/>
        <tr r="G16" s="52"/>
        <tr r="G50" s="52"/>
        <tr r="G38" s="52"/>
        <tr r="F54" s="52"/>
        <tr r="F41" s="52"/>
        <tr r="F28" s="52"/>
        <tr r="F46" s="52"/>
        <tr r="F33" s="52"/>
        <tr r="F19" s="52"/>
        <tr r="D19" s="52"/>
        <tr r="D22" s="52"/>
        <tr r="D56" s="52"/>
        <tr r="D43" s="52"/>
        <tr r="D14" s="52"/>
        <tr r="D13" s="52"/>
        <tr r="F31" s="52"/>
        <tr r="D53" s="52"/>
        <tr r="H53" s="52"/>
        <tr r="Q21" s="52"/>
        <tr r="Q40" s="52"/>
        <tr r="Q27" s="52"/>
        <tr r="Q61" s="52"/>
        <tr r="Q32" s="52"/>
        <tr r="M15" s="52"/>
        <tr r="M18" s="52"/>
        <tr r="M52" s="52"/>
        <tr r="M55" s="52"/>
        <tr r="M42" s="52"/>
        <tr r="M14" s="52"/>
        <tr r="J45" s="52"/>
        <tr r="J16" s="52"/>
        <tr r="J50" s="52"/>
        <tr r="J37" s="52"/>
        <tr r="J40" s="52"/>
        <tr r="J28" s="52"/>
        <tr r="H26" s="52"/>
        <tr r="H60" s="52"/>
        <tr r="H15" s="52"/>
        <tr r="H18" s="52"/>
        <tr r="H52" s="52"/>
        <tr r="H56" s="52"/>
        <tr r="G40" s="52"/>
        <tr r="G27" s="52"/>
        <tr r="G61" s="52"/>
        <tr r="G32" s="52"/>
        <tr r="G19" s="52"/>
        <tr r="G54" s="52"/>
        <tr r="F23" s="52"/>
        <tr r="F57" s="52"/>
        <tr r="F44" s="52"/>
        <tr r="F62" s="52"/>
        <tr r="F49" s="52"/>
        <tr r="F35" s="52"/>
        <tr r="D35" s="52"/>
        <tr r="D38" s="52"/>
        <tr r="D25" s="52"/>
        <tr r="D59" s="52"/>
        <tr r="D30" s="52"/>
        <tr r="D31" s="52"/>
        <tr r="F13" s="52"/>
        <tr r="H31" s="52"/>
        <tr r="N51" s="52"/>
        <tr r="N43" s="52"/>
        <tr r="N30" s="52"/>
        <tr r="N14" s="52"/>
        <tr r="K18" s="52"/>
        <tr r="K50" s="52"/>
        <tr r="S12" s="52"/>
        <tr r="E12" s="52"/>
        <tr r="I12" s="52"/>
        <tr r="S39" s="52"/>
        <tr r="S26" s="52"/>
        <tr r="S60" s="52"/>
        <tr r="S15" s="52"/>
        <tr r="S18" s="52"/>
        <tr r="S35" s="52"/>
        <tr r="Q37" s="52"/>
        <tr r="Q56" s="52"/>
        <tr r="Q43" s="52"/>
        <tr r="Q14" s="52"/>
        <tr r="Q48" s="52"/>
        <tr r="M47" s="52"/>
        <tr r="M34" s="52"/>
        <tr r="M21" s="52"/>
        <tr r="M24" s="52"/>
        <tr r="M58" s="52"/>
        <tr r="M30" s="52"/>
        <tr r="J61" s="52"/>
        <tr r="J32" s="52"/>
        <tr r="J19" s="52"/>
        <tr r="J22" s="52"/>
        <tr r="J56" s="52"/>
        <tr r="J44" s="52"/>
        <tr r="I28" s="52"/>
        <tr r="I46" s="52"/>
        <tr r="I33" s="52"/>
        <tr r="I20" s="52"/>
        <tr r="I23" s="52"/>
        <tr r="I58" s="52"/>
        <tr r="H42" s="52"/>
        <tr r="H29" s="52"/>
        <tr r="H47" s="52"/>
        <tr r="H34" s="52"/>
        <tr r="H21" s="52"/>
        <tr r="H23" s="52"/>
        <tr r="G56" s="52"/>
        <tr r="G43" s="52"/>
        <tr r="G14" s="52"/>
        <tr r="G48" s="52"/>
        <tr r="G35" s="52"/>
        <tr r="G21" s="52"/>
        <tr r="F39" s="52"/>
        <tr r="F26" s="52"/>
        <tr r="F60" s="52"/>
        <tr r="F15" s="52"/>
        <tr r="F18" s="52"/>
        <tr r="F51" s="52"/>
        <tr r="E37" s="52"/>
        <tr r="E40" s="52"/>
        <tr r="E27" s="52"/>
        <tr r="E61" s="52"/>
        <tr r="E32" s="52"/>
        <tr r="D17" s="52"/>
        <tr r="D51" s="52"/>
        <tr r="D54" s="52"/>
        <tr r="D41" s="52"/>
        <tr r="D28" s="52"/>
        <tr r="D46" s="52"/>
        <tr r="D47" s="52"/>
        <tr r="H13" s="52"/>
        <tr r="M31" s="52"/>
        <tr r="K52" s="52"/>
        <tr r="K37" s="52"/>
        <tr r="K28" s="52"/>
        <tr r="K26" s="52"/>
        <tr r="K43" s="52"/>
        <tr r="K14" s="52"/>
        <tr r="M13" s="52"/>
        <tr r="N59" s="52"/>
        <tr r="N55" s="52"/>
        <tr r="N50" s="52"/>
        <tr r="N46" s="52"/>
        <tr r="N42" s="52"/>
        <tr r="N38" s="52"/>
        <tr r="N34" s="52"/>
        <tr r="N29" s="52"/>
        <tr r="N25" s="52"/>
        <tr r="N21" s="52"/>
        <tr r="N17" s="52"/>
        <tr r="N31" s="52"/>
        <tr r="K23" s="52"/>
        <tr r="K21" s="52"/>
        <tr r="K60" s="52"/>
        <tr r="K46" s="52"/>
        <tr r="K25" s="52"/>
        <tr r="K62" s="52"/>
        <tr r="N13" s="52"/>
        <tr r="K13" s="52"/>
        <tr r="K57" s="52"/>
        <tr r="K48" s="52"/>
        <tr r="K61" s="52"/>
        <tr r="K39" s="52"/>
        <tr r="K32" s="52"/>
        <tr r="S53" s="52"/>
        <tr r="E53" s="52"/>
        <tr r="I53" s="52"/>
        <tr r="S55" s="52"/>
        <tr r="S42" s="52"/>
        <tr r="S29" s="52"/>
        <tr r="S47" s="52"/>
        <tr r="S34" s="52"/>
        <tr r="Q19" s="52"/>
        <tr r="Q22" s="52"/>
        <tr r="Q25" s="52"/>
        <tr r="Q59" s="52"/>
        <tr r="Q30" s="52"/>
        <tr r="Q18" s="52"/>
        <tr r="M16" s="52"/>
        <tr r="M50" s="52"/>
        <tr r="M37" s="52"/>
        <tr r="M40" s="52"/>
        <tr r="M27" s="52"/>
        <tr r="M46" s="52"/>
        <tr r="J14" s="52"/>
        <tr r="J48" s="52"/>
        <tr r="J35" s="52"/>
        <tr r="J38" s="52"/>
        <tr r="J25" s="52"/>
        <tr r="J60" s="52"/>
        <tr r="I44" s="52"/>
        <tr r="I62" s="52"/>
        <tr r="I49" s="52"/>
        <tr r="I36" s="52"/>
        <tr r="I39" s="52"/>
        <tr r="I25" s="52"/>
        <tr r="H58" s="52"/>
        <tr r="H45" s="52"/>
        <tr r="H16" s="52"/>
        <tr r="H50" s="52"/>
        <tr r="H37" s="52"/>
        <tr r="H39" s="52"/>
        <tr r="G25" s="52"/>
        <tr r="G59" s="52"/>
        <tr r="G30" s="52"/>
        <tr r="G17" s="52"/>
        <tr r="G51" s="52"/>
        <tr r="G37" s="52"/>
        <tr r="F55" s="52"/>
        <tr r="F42" s="52"/>
        <tr r="F29" s="52"/>
        <tr r="F47" s="52"/>
        <tr r="F34" s="52"/>
        <tr r="E19" s="52"/>
        <tr r="E22" s="52"/>
        <tr r="E56" s="52"/>
        <tr r="E43" s="52"/>
        <tr r="E14" s="52"/>
        <tr r="E48" s="52"/>
        <tr r="D33" s="52"/>
        <tr r="D20" s="52"/>
        <tr r="D23" s="52"/>
        <tr r="D57" s="52"/>
        <tr r="D44" s="52"/>
        <tr r="D62" s="52"/>
        <tr r="E31" s="52"/>
        <tr r="S31" s="52"/>
        <tr r="M62" s="52"/>
        <tr r="M43" s="52"/>
        <tr r="M56" s="52"/>
        <tr r="M22" s="52"/>
        <tr r="M19" s="52"/>
        <tr r="M32" s="52"/>
        <tr r="J13" s="52"/>
        <tr r="J59" s="52"/>
        <tr r="J57" s="52"/>
        <tr r="J23" s="52"/>
        <tr r="J20" s="52"/>
        <tr r="J33" s="52"/>
        <tr r="J46" s="52"/>
        <tr r="J43" s="52"/>
        <tr r="J41" s="52"/>
        <tr r="J54" s="52"/>
        <tr r="J51" s="52"/>
        <tr r="J17" s="52"/>
        <tr r="J30" s="52"/>
        <tr r="G36" s="52"/>
        <tr r="G49" s="52"/>
        <tr r="G62" s="52"/>
        <tr r="G44" s="52"/>
        <tr r="G57" s="52"/>
        <tr r="G23" s="52"/>
        <tr r="G20" s="52"/>
        <tr r="G33" s="52"/>
        <tr r="G46" s="52"/>
        <tr r="G28" s="52"/>
        <tr r="G41" s="52"/>
        <tr r="N18" s="52"/>
        <tr r="N26" s="52"/>
        <tr r="N39" s="52"/>
        <tr r="N47" s="52"/>
        <tr r="N60" s="52"/>
        <tr r="N15" s="52"/>
        <tr r="N19" s="52"/>
        <tr r="N23" s="52"/>
        <tr r="N27" s="52"/>
        <tr r="N32" s="52"/>
        <tr r="N36" s="52"/>
        <tr r="N44" s="52"/>
        <tr r="N48" s="52"/>
        <tr r="N52" s="52"/>
        <tr r="N57" s="52"/>
        <tr r="N61" s="52"/>
        <tr r="N22" s="52"/>
        <tr r="N35" s="52"/>
        <tr r="N56" s="52"/>
        <tr r="N40" s="52"/>
        <tr r="N16" s="52"/>
        <tr r="N20" s="52"/>
        <tr r="N24" s="52"/>
        <tr r="N28" s="52"/>
        <tr r="N33" s="52"/>
        <tr r="N37" s="52"/>
        <tr r="N41" s="52"/>
        <tr r="N45" s="52"/>
        <tr r="N49" s="52"/>
        <tr r="N54" s="52"/>
        <tr r="N58" s="52"/>
        <tr r="N62" s="52"/>
        <tr r="D15" s="52"/>
        <tr r="D61" s="52"/>
        <tr r="D27" s="52"/>
        <tr r="D40" s="52"/>
        <tr r="D37" s="52"/>
        <tr r="D50" s="52"/>
        <tr r="D48" s="52"/>
        <tr r="D45" s="52"/>
        <tr r="D58" s="52"/>
        <tr r="D24" s="52"/>
        <tr r="D21" s="52"/>
        <tr r="D34" s="52"/>
        <tr r="D32" s="52"/>
        <tr r="D29" s="52"/>
        <tr r="D42" s="52"/>
        <tr r="D55" s="52"/>
        <tr r="D52" s="52"/>
        <tr r="D18" s="52"/>
        <tr r="D16" s="52"/>
        <tr r="D60" s="52"/>
        <tr r="D26" s="52"/>
        <tr r="D39" s="52"/>
        <tr r="D36" s="52"/>
        <tr r="D49" s="52"/>
        <tr r="H24" s="52"/>
        <tr r="H20" s="52"/>
        <tr r="H33" s="52"/>
        <tr r="H46" s="52"/>
        <tr r="H28" s="52"/>
        <tr r="H41" s="52"/>
        <tr r="H54" s="52"/>
        <tr r="H51" s="52"/>
        <tr r="H17" s="52"/>
        <tr r="H30" s="52"/>
        <tr r="H59" s="52"/>
        <tr r="H25" s="52"/>
        <tr r="H38" s="52"/>
        <tr r="H35" s="52"/>
        <tr r="H48" s="52"/>
        <tr r="H14" s="52"/>
        <tr r="H43" s="52"/>
        <tr r="H55" s="52"/>
        <tr r="H22" s="52"/>
        <tr r="H19" s="52"/>
        <tr r="H32" s="52"/>
        <tr r="H61" s="52"/>
        <tr r="H27" s="52"/>
        <tr r="S51" s="52"/>
        <tr r="S49" s="52"/>
        <tr r="S62" s="52"/>
        <tr r="S44" s="52"/>
        <tr r="S57" s="52"/>
        <tr r="S23" s="52"/>
        <tr r="S19" s="52"/>
        <tr r="S33" s="52"/>
        <tr r="S46" s="52"/>
        <tr r="S28" s="52"/>
        <tr r="S41" s="52"/>
        <tr r="S54" s="52"/>
        <tr r="S52" s="52"/>
        <tr r="S17" s="52"/>
        <tr r="S30" s="52"/>
        <tr r="S59" s="52"/>
        <tr r="S25" s="52"/>
        <tr r="S38" s="52"/>
        <tr r="S36" s="52"/>
        <tr r="S48" s="52"/>
        <tr r="S14" s="52"/>
        <tr r="S43" s="52"/>
        <tr r="S56" s="52"/>
        <tr r="S22" s="52"/>
        <tr r="S20" s="52"/>
        <tr r="S32" s="52"/>
        <tr r="S61" s="52"/>
        <tr r="S27" s="52"/>
        <tr r="S40" s="52"/>
        <tr r="S37" s="52"/>
        <tr r="S13" s="52"/>
        <tr r="S50" s="52"/>
        <tr r="S16" s="52"/>
        <tr r="S45" s="52"/>
        <tr r="S58" s="52"/>
        <tr r="S24" s="52"/>
        <tr r="S21" s="52"/>
        <tr r="E33" s="52"/>
        <tr r="E16" s="52"/>
        <tr r="E45" s="52"/>
        <tr r="E58" s="52"/>
        <tr r="E24" s="52"/>
        <tr r="E21" s="52"/>
        <tr r="E17" s="52"/>
        <tr r="E47" s="52"/>
        <tr r="E29" s="52"/>
        <tr r="E42" s="52"/>
        <tr r="E55" s="52"/>
        <tr r="E52" s="52"/>
        <tr r="E49" s="52"/>
        <tr r="E15" s="52"/>
        <tr r="E60" s="52"/>
        <tr r="E26" s="52"/>
        <tr r="E39" s="52"/>
        <tr r="E36" s="52"/>
        <tr r="E50" s="52"/>
        <tr r="E62" s="52"/>
        <tr r="E44" s="52"/>
        <tr r="E57" s="52"/>
        <tr r="E23" s="52"/>
        <tr r="E20" s="52"/>
        <tr r="E34" s="52"/>
        <tr r="E46" s="52"/>
        <tr r="E28" s="52"/>
        <tr r="E41" s="52"/>
        <tr r="E54" s="52"/>
        <tr r="E51" s="52"/>
        <tr r="E13" s="52"/>
        <tr r="E18" s="52"/>
        <tr r="E30" s="52"/>
        <tr r="E59" s="52"/>
        <tr r="E25" s="52"/>
        <tr r="E38" s="52"/>
        <tr r="E35" s="52"/>
        <tr r="I42" s="52"/>
        <tr r="I54" s="52"/>
        <tr r="I51" s="52"/>
        <tr r="I17" s="52"/>
        <tr r="I30" s="52"/>
        <tr r="I59" s="52"/>
        <tr r="I26" s="52"/>
        <tr r="I38" s="52"/>
        <tr r="I35" s="52"/>
        <tr r="I48" s="52"/>
        <tr r="I14" s="52"/>
        <tr r="I43" s="52"/>
        <tr r="I56" s="52"/>
        <tr r="I22" s="52"/>
        <tr r="I19" s="52"/>
        <tr r="I32" s="52"/>
        <tr r="I61" s="52"/>
        <tr r="I27" s="52"/>
        <tr r="I40" s="52"/>
        <tr r="I37" s="52"/>
        <tr r="I50" s="52"/>
        <tr r="I16" s="52"/>
        <tr r="I45" s="52"/>
        <tr r="I13" s="52"/>
        <tr r="I57" s="52"/>
        <tr r="I24" s="52"/>
        <tr r="I21" s="52"/>
        <tr r="I34" s="52"/>
        <tr r="I47" s="52"/>
        <tr r="I29" s="52"/>
        <tr r="I31" s="52"/>
        <tr r="I41" s="52"/>
        <tr r="I55" s="52"/>
        <tr r="I52" s="52"/>
        <tr r="I18" s="52"/>
        <tr r="I15" s="52"/>
        <tr r="I60" s="52"/>
        <tr r="Q23" s="52"/>
      </tp>
    </main>
  </volType>
</volTypes>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pivotCacheDefinition" Target="pivotCache/pivotCacheDefinition7.xml"/><Relationship Id="rId26" Type="http://schemas.microsoft.com/office/2017/10/relationships/person" Target="persons/person.xml"/><Relationship Id="rId39" Type="http://schemas.openxmlformats.org/officeDocument/2006/relationships/customXml" Target="../customXml/item12.xml"/><Relationship Id="rId21" Type="http://schemas.openxmlformats.org/officeDocument/2006/relationships/connections" Target="connections.xml"/><Relationship Id="rId34" Type="http://schemas.openxmlformats.org/officeDocument/2006/relationships/customXml" Target="../customXml/item7.xml"/><Relationship Id="rId42" Type="http://schemas.openxmlformats.org/officeDocument/2006/relationships/customXml" Target="../customXml/item15.xml"/><Relationship Id="rId47" Type="http://schemas.openxmlformats.org/officeDocument/2006/relationships/customXml" Target="../customXml/item20.xml"/><Relationship Id="rId50" Type="http://schemas.openxmlformats.org/officeDocument/2006/relationships/customXml" Target="../customXml/item23.xml"/><Relationship Id="rId55" Type="http://schemas.openxmlformats.org/officeDocument/2006/relationships/customXml" Target="../customXml/item28.xml"/><Relationship Id="rId63" Type="http://schemas.openxmlformats.org/officeDocument/2006/relationships/customXml" Target="../customXml/item3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9" Type="http://schemas.openxmlformats.org/officeDocument/2006/relationships/customXml" Target="../customXml/item2.xml"/><Relationship Id="rId11" Type="http://schemas.openxmlformats.org/officeDocument/2006/relationships/externalLink" Target="externalLinks/externalLink1.xml"/><Relationship Id="rId24" Type="http://schemas.openxmlformats.org/officeDocument/2006/relationships/sheetMetadata" Target="metadata.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45" Type="http://schemas.openxmlformats.org/officeDocument/2006/relationships/customXml" Target="../customXml/item18.xml"/><Relationship Id="rId53" Type="http://schemas.openxmlformats.org/officeDocument/2006/relationships/customXml" Target="../customXml/item26.xml"/><Relationship Id="rId58" Type="http://schemas.openxmlformats.org/officeDocument/2006/relationships/customXml" Target="../customXml/item31.xml"/><Relationship Id="rId5" Type="http://schemas.openxmlformats.org/officeDocument/2006/relationships/worksheet" Target="worksheets/sheet5.xml"/><Relationship Id="rId61" Type="http://schemas.openxmlformats.org/officeDocument/2006/relationships/customXml" Target="../customXml/item33.xml"/><Relationship Id="rId19" Type="http://schemas.openxmlformats.org/officeDocument/2006/relationships/pivotCacheDefinition" Target="pivotCache/pivotCacheDefinition8.xml"/><Relationship Id="rId14" Type="http://schemas.openxmlformats.org/officeDocument/2006/relationships/pivotCacheDefinition" Target="pivotCache/pivotCacheDefinition3.xml"/><Relationship Id="rId22" Type="http://schemas.openxmlformats.org/officeDocument/2006/relationships/styles" Target="styles.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48" Type="http://schemas.openxmlformats.org/officeDocument/2006/relationships/customXml" Target="../customXml/item21.xml"/><Relationship Id="rId56"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24.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pivotCacheDefinition" Target="pivotCache/pivotCacheDefinition6.xml"/><Relationship Id="rId25" Type="http://schemas.openxmlformats.org/officeDocument/2006/relationships/powerPivotData" Target="model/item.data"/><Relationship Id="rId33" Type="http://schemas.openxmlformats.org/officeDocument/2006/relationships/customXml" Target="../customXml/item6.xml"/><Relationship Id="rId38" Type="http://schemas.openxmlformats.org/officeDocument/2006/relationships/customXml" Target="../customXml/item11.xml"/><Relationship Id="rId46" Type="http://schemas.openxmlformats.org/officeDocument/2006/relationships/customXml" Target="../customXml/item19.xml"/><Relationship Id="rId59" Type="http://schemas.openxmlformats.org/officeDocument/2006/relationships/customXml" Target="../customXml/item32.xml"/><Relationship Id="rId20" Type="http://schemas.openxmlformats.org/officeDocument/2006/relationships/theme" Target="theme/theme1.xml"/><Relationship Id="rId41" Type="http://schemas.openxmlformats.org/officeDocument/2006/relationships/customXml" Target="../customXml/item14.xml"/><Relationship Id="rId54" Type="http://schemas.openxmlformats.org/officeDocument/2006/relationships/customXml" Target="../customXml/item27.xml"/><Relationship Id="rId62" Type="http://schemas.openxmlformats.org/officeDocument/2006/relationships/customXml" Target="../customXml/item3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4.xml"/><Relationship Id="rId23" Type="http://schemas.openxmlformats.org/officeDocument/2006/relationships/sharedStrings" Target="sharedStrings.xml"/><Relationship Id="rId28" Type="http://schemas.openxmlformats.org/officeDocument/2006/relationships/customXml" Target="../customXml/item1.xml"/><Relationship Id="rId36" Type="http://schemas.openxmlformats.org/officeDocument/2006/relationships/customXml" Target="../customXml/item9.xml"/><Relationship Id="rId49" Type="http://schemas.openxmlformats.org/officeDocument/2006/relationships/customXml" Target="../customXml/item22.xml"/><Relationship Id="rId57" Type="http://schemas.openxmlformats.org/officeDocument/2006/relationships/customXml" Target="../customXml/item30.xml"/><Relationship Id="rId10" Type="http://schemas.openxmlformats.org/officeDocument/2006/relationships/worksheet" Target="worksheets/sheet10.xml"/><Relationship Id="rId31" Type="http://schemas.openxmlformats.org/officeDocument/2006/relationships/customXml" Target="../customXml/item4.xml"/><Relationship Id="rId44" Type="http://schemas.openxmlformats.org/officeDocument/2006/relationships/customXml" Target="../customXml/item17.xml"/><Relationship Id="rId52" Type="http://schemas.openxmlformats.org/officeDocument/2006/relationships/customXml" Target="../customXml/item25.xml"/><Relationship Id="rId60" Type="http://schemas.openxmlformats.org/officeDocument/2006/relationships/volatileDependencies" Target="volatileDependencie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Over (Under) Funding of In-State Volume CY14</a:t>
            </a:r>
            <a:endParaRPr lang="en-US">
              <a:effectLst/>
            </a:endParaRPr>
          </a:p>
          <a:p>
            <a:pPr>
              <a:defRPr/>
            </a:pPr>
            <a:r>
              <a:rPr lang="en-US" sz="1800" b="0" i="0" baseline="0">
                <a:effectLst/>
              </a:rPr>
              <a:t>Market Shift and Demographic Adjustment Funding</a:t>
            </a:r>
            <a:endParaRPr lang="en-US">
              <a:effectLst/>
            </a:endParaRPr>
          </a:p>
        </c:rich>
      </c:tx>
      <c:layout>
        <c:manualLayout>
          <c:xMode val="edge"/>
          <c:yMode val="edge"/>
          <c:x val="0.27274943179019506"/>
          <c:y val="2.0182901586105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'Individual CY'!$H$8</c:f>
              <c:strCache>
                <c:ptCount val="1"/>
                <c:pt idx="0">
                  <c:v> Expected FFS </c:v>
                </c:pt>
              </c:strCache>
            </c:strRef>
          </c:tx>
          <c:spPr>
            <a:solidFill>
              <a:schemeClr val="accent1"/>
            </a:solidFill>
            <a:ln>
              <a:noFill/>
            </a:ln>
            <a:effectLst/>
          </c:spPr>
          <c:invertIfNegative val="0"/>
          <c:cat>
            <c:strLit>
              <c:ptCount val="50"/>
              <c:pt idx="0">
                <c:v>Meritus</c:v>
              </c:pt>
              <c:pt idx="1">
                <c:v>UMMC</c:v>
              </c:pt>
              <c:pt idx="2">
                <c:v>UM-Capital Region</c:v>
              </c:pt>
              <c:pt idx="3">
                <c:v>Holy Cross</c:v>
              </c:pt>
              <c:pt idx="4">
                <c:v>Frederick</c:v>
              </c:pt>
              <c:pt idx="5">
                <c:v>UM-Harford</c:v>
              </c:pt>
              <c:pt idx="6">
                <c:v>Mercy</c:v>
              </c:pt>
              <c:pt idx="7">
                <c:v>Johns Hopkins</c:v>
              </c:pt>
              <c:pt idx="8">
                <c:v>UM-Cambridge</c:v>
              </c:pt>
              <c:pt idx="9">
                <c:v>Ascension St. Agnes Hospital</c:v>
              </c:pt>
              <c:pt idx="10">
                <c:v>Sinai</c:v>
              </c:pt>
              <c:pt idx="11">
                <c:v>Grace Medical Center</c:v>
              </c:pt>
              <c:pt idx="12">
                <c:v>MedStar Fr Square</c:v>
              </c:pt>
              <c:pt idx="13">
                <c:v>Adventist White Oak</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Christiana Care, Union</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Lit>
          </c:cat>
          <c:val>
            <c:numRef>
              <c:f>'Individual CY'!$H$11:$H$60</c:f>
              <c:numCache>
                <c:formatCode>_("$"* #,##0_);_("$"* \(#,##0\);_("$"* "-"??_);_(@_)</c:formatCode>
                <c:ptCount val="50"/>
                <c:pt idx="0">
                  <c:v>2821720.341800373</c:v>
                </c:pt>
                <c:pt idx="1">
                  <c:v>-5637687.7236775002</c:v>
                </c:pt>
                <c:pt idx="2">
                  <c:v>2921822.369644437</c:v>
                </c:pt>
                <c:pt idx="3">
                  <c:v>-3777635.3090751697</c:v>
                </c:pt>
                <c:pt idx="4">
                  <c:v>-1408137.986845158</c:v>
                </c:pt>
                <c:pt idx="5">
                  <c:v>-2773662.1645675935</c:v>
                </c:pt>
                <c:pt idx="6">
                  <c:v>8059782.183158352</c:v>
                </c:pt>
                <c:pt idx="7">
                  <c:v>13427424.732207341</c:v>
                </c:pt>
                <c:pt idx="8">
                  <c:v>-311251.21787237015</c:v>
                </c:pt>
                <c:pt idx="9">
                  <c:v>384944.04759238166</c:v>
                </c:pt>
                <c:pt idx="10">
                  <c:v>-14183658.46976934</c:v>
                </c:pt>
                <c:pt idx="11">
                  <c:v>-1543327.7990271393</c:v>
                </c:pt>
                <c:pt idx="12">
                  <c:v>-1834415.9826688934</c:v>
                </c:pt>
                <c:pt idx="13">
                  <c:v>2286208.3682832536</c:v>
                </c:pt>
                <c:pt idx="14">
                  <c:v>1193193.1824196957</c:v>
                </c:pt>
                <c:pt idx="15">
                  <c:v>-2998048.8960795072</c:v>
                </c:pt>
                <c:pt idx="16">
                  <c:v>-1930825.7396355979</c:v>
                </c:pt>
                <c:pt idx="17">
                  <c:v>-1508950.4920362094</c:v>
                </c:pt>
                <c:pt idx="18">
                  <c:v>2477836.8389243567</c:v>
                </c:pt>
                <c:pt idx="19">
                  <c:v>-5429898.5811149441</c:v>
                </c:pt>
                <c:pt idx="20">
                  <c:v>1473204.3575634251</c:v>
                </c:pt>
                <c:pt idx="21">
                  <c:v>2760526.5979641024</c:v>
                </c:pt>
                <c:pt idx="22">
                  <c:v>140047.51469336101</c:v>
                </c:pt>
                <c:pt idx="23">
                  <c:v>-610590.55000600638</c:v>
                </c:pt>
                <c:pt idx="24">
                  <c:v>-189271.62289871977</c:v>
                </c:pt>
                <c:pt idx="25">
                  <c:v>1343031.2992193149</c:v>
                </c:pt>
                <c:pt idx="26">
                  <c:v>-7096795.8094487432</c:v>
                </c:pt>
                <c:pt idx="27">
                  <c:v>-2208412.534265955</c:v>
                </c:pt>
                <c:pt idx="28">
                  <c:v>-966149.15909536707</c:v>
                </c:pt>
                <c:pt idx="29">
                  <c:v>-1142311.1903072079</c:v>
                </c:pt>
                <c:pt idx="30">
                  <c:v>276413.82992753712</c:v>
                </c:pt>
                <c:pt idx="31">
                  <c:v>-3690842.9110585549</c:v>
                </c:pt>
                <c:pt idx="32">
                  <c:v>-2568353.3266499043</c:v>
                </c:pt>
                <c:pt idx="33">
                  <c:v>-4159894.4727870096</c:v>
                </c:pt>
                <c:pt idx="34">
                  <c:v>244216.80580927088</c:v>
                </c:pt>
                <c:pt idx="35">
                  <c:v>4107923.2256999305</c:v>
                </c:pt>
                <c:pt idx="36">
                  <c:v>4364865.2151058121</c:v>
                </c:pt>
                <c:pt idx="37">
                  <c:v>276164.64326700196</c:v>
                </c:pt>
                <c:pt idx="38">
                  <c:v>-2574073.2531680781</c:v>
                </c:pt>
                <c:pt idx="39">
                  <c:v>-5974099.5290762819</c:v>
                </c:pt>
                <c:pt idx="40">
                  <c:v>-8266259.6070844214</c:v>
                </c:pt>
                <c:pt idx="41">
                  <c:v>-2163704.1233491618</c:v>
                </c:pt>
                <c:pt idx="42">
                  <c:v>-2404130.4660493475</c:v>
                </c:pt>
                <c:pt idx="43">
                  <c:v>-14768.089252818987</c:v>
                </c:pt>
                <c:pt idx="44">
                  <c:v>264348.24897103664</c:v>
                </c:pt>
                <c:pt idx="45">
                  <c:v>-3310085.3429912645</c:v>
                </c:pt>
                <c:pt idx="46">
                  <c:v>22727609.436911561</c:v>
                </c:pt>
                <c:pt idx="47">
                  <c:v>-1067251.9755045453</c:v>
                </c:pt>
                <c:pt idx="48">
                  <c:v>55341.812957568596</c:v>
                </c:pt>
                <c:pt idx="49">
                  <c:v>682142.5124217968</c:v>
                </c:pt>
              </c:numCache>
            </c:numRef>
          </c:val>
          <c:extLst>
            <c:ext xmlns:c16="http://schemas.microsoft.com/office/drawing/2014/chart" uri="{C3380CC4-5D6E-409C-BE32-E72D297353CC}">
              <c16:uniqueId val="{00000000-111A-4998-92E7-FF8476ADB256}"/>
            </c:ext>
          </c:extLst>
        </c:ser>
        <c:dLbls>
          <c:showLegendKey val="0"/>
          <c:showVal val="0"/>
          <c:showCatName val="0"/>
          <c:showSerName val="0"/>
          <c:showPercent val="0"/>
          <c:showBubbleSize val="0"/>
        </c:dLbls>
        <c:gapWidth val="219"/>
        <c:overlap val="-27"/>
        <c:axId val="906982360"/>
        <c:axId val="906981576"/>
      </c:barChart>
      <c:lineChart>
        <c:grouping val="standard"/>
        <c:varyColors val="0"/>
        <c:ser>
          <c:idx val="1"/>
          <c:order val="1"/>
          <c:tx>
            <c:strRef>
              <c:f>'Individual CY'!$K$8</c:f>
              <c:strCache>
                <c:ptCount val="1"/>
                <c:pt idx="0">
                  <c:v> Funding Relative to Volume Variable System with MS &amp; Demographic Adjustment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'Individual CY'!$C$11:$C$60</c:f>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f>'Individual CY'!$K$11:$K$60</c:f>
              <c:numCache>
                <c:formatCode>_("$"* #,##0_);_("$"* \(#,##0\);_("$"* "-"??_);_(@_)</c:formatCode>
                <c:ptCount val="50"/>
                <c:pt idx="0">
                  <c:v>-567672.05249440623</c:v>
                </c:pt>
                <c:pt idx="1">
                  <c:v>5590739.1252928665</c:v>
                </c:pt>
                <c:pt idx="2">
                  <c:v>-1142775.2743362915</c:v>
                </c:pt>
                <c:pt idx="3">
                  <c:v>1968276.4103291198</c:v>
                </c:pt>
                <c:pt idx="4">
                  <c:v>2393261.8730492033</c:v>
                </c:pt>
                <c:pt idx="5">
                  <c:v>913446.17580867698</c:v>
                </c:pt>
                <c:pt idx="6">
                  <c:v>377248.93887260649</c:v>
                </c:pt>
                <c:pt idx="7">
                  <c:v>2922520.9863971397</c:v>
                </c:pt>
                <c:pt idx="8">
                  <c:v>76513.122405584436</c:v>
                </c:pt>
                <c:pt idx="9">
                  <c:v>1651088.506409548</c:v>
                </c:pt>
                <c:pt idx="10">
                  <c:v>6747248.6898284573</c:v>
                </c:pt>
                <c:pt idx="11">
                  <c:v>1385009.5348733084</c:v>
                </c:pt>
                <c:pt idx="12">
                  <c:v>1754180.7102717548</c:v>
                </c:pt>
                <c:pt idx="13">
                  <c:v>42786.306808840483</c:v>
                </c:pt>
                <c:pt idx="14">
                  <c:v>-785721.73129241471</c:v>
                </c:pt>
                <c:pt idx="15">
                  <c:v>1134314.1054450283</c:v>
                </c:pt>
                <c:pt idx="16">
                  <c:v>1717110.8837599067</c:v>
                </c:pt>
                <c:pt idx="17">
                  <c:v>1536090.7881500486</c:v>
                </c:pt>
                <c:pt idx="18">
                  <c:v>3282383.5527280653</c:v>
                </c:pt>
                <c:pt idx="19">
                  <c:v>4029077.3393721785</c:v>
                </c:pt>
                <c:pt idx="20">
                  <c:v>-1091465.8959953852</c:v>
                </c:pt>
                <c:pt idx="21">
                  <c:v>-560776.81208410859</c:v>
                </c:pt>
                <c:pt idx="22">
                  <c:v>2464325.1272499049</c:v>
                </c:pt>
                <c:pt idx="23">
                  <c:v>714178.37966044713</c:v>
                </c:pt>
                <c:pt idx="24">
                  <c:v>1059941.0301285582</c:v>
                </c:pt>
                <c:pt idx="25">
                  <c:v>684366.04254094558</c:v>
                </c:pt>
                <c:pt idx="26">
                  <c:v>3232171.5671987412</c:v>
                </c:pt>
                <c:pt idx="27">
                  <c:v>1601431.5029816476</c:v>
                </c:pt>
                <c:pt idx="28">
                  <c:v>1515405.5634289826</c:v>
                </c:pt>
                <c:pt idx="29">
                  <c:v>1701042.971945765</c:v>
                </c:pt>
                <c:pt idx="30">
                  <c:v>90872.650024844101</c:v>
                </c:pt>
                <c:pt idx="31">
                  <c:v>2488089.3082601205</c:v>
                </c:pt>
                <c:pt idx="32">
                  <c:v>4814187.8158180369</c:v>
                </c:pt>
                <c:pt idx="33">
                  <c:v>4392688.207014286</c:v>
                </c:pt>
                <c:pt idx="34">
                  <c:v>-44160.995942373003</c:v>
                </c:pt>
                <c:pt idx="35">
                  <c:v>384828.40795955714</c:v>
                </c:pt>
                <c:pt idx="36">
                  <c:v>1354354.3088086862</c:v>
                </c:pt>
                <c:pt idx="37">
                  <c:v>803496.21702095889</c:v>
                </c:pt>
                <c:pt idx="38">
                  <c:v>920244.73269404378</c:v>
                </c:pt>
                <c:pt idx="39">
                  <c:v>4152766.0580923567</c:v>
                </c:pt>
                <c:pt idx="40">
                  <c:v>3648492.6512288749</c:v>
                </c:pt>
                <c:pt idx="41">
                  <c:v>1328435.2564598124</c:v>
                </c:pt>
                <c:pt idx="42">
                  <c:v>2971285.8733668379</c:v>
                </c:pt>
                <c:pt idx="43">
                  <c:v>491539.24466323911</c:v>
                </c:pt>
                <c:pt idx="44">
                  <c:v>5588244.6355191655</c:v>
                </c:pt>
                <c:pt idx="45">
                  <c:v>4398089.190426386</c:v>
                </c:pt>
                <c:pt idx="46">
                  <c:v>-6281673.354756806</c:v>
                </c:pt>
                <c:pt idx="47">
                  <c:v>24256.547629517503</c:v>
                </c:pt>
                <c:pt idx="48">
                  <c:v>-64995.223129209495</c:v>
                </c:pt>
                <c:pt idx="49">
                  <c:v>-486114.44734380243</c:v>
                </c:pt>
              </c:numCache>
            </c:numRef>
          </c:val>
          <c:smooth val="0"/>
          <c:extLst>
            <c:ext xmlns:c16="http://schemas.microsoft.com/office/drawing/2014/chart" uri="{C3380CC4-5D6E-409C-BE32-E72D297353CC}">
              <c16:uniqueId val="{00000001-111A-4998-92E7-FF8476ADB256}"/>
            </c:ext>
          </c:extLst>
        </c:ser>
        <c:dLbls>
          <c:showLegendKey val="0"/>
          <c:showVal val="0"/>
          <c:showCatName val="0"/>
          <c:showSerName val="0"/>
          <c:showPercent val="0"/>
          <c:showBubbleSize val="0"/>
        </c:dLbls>
        <c:marker val="1"/>
        <c:smooth val="0"/>
        <c:axId val="906982360"/>
        <c:axId val="906981576"/>
      </c:lineChart>
      <c:catAx>
        <c:axId val="906982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06981576"/>
        <c:crosses val="autoZero"/>
        <c:auto val="1"/>
        <c:lblAlgn val="ctr"/>
        <c:lblOffset val="100"/>
        <c:noMultiLvlLbl val="0"/>
      </c:catAx>
      <c:valAx>
        <c:axId val="9069815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982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Residual Funding of In-State Volume and Declines at 50% Variable Revenue Factor for CY14-CY22 with</a:t>
            </a:r>
            <a:r>
              <a:rPr lang="en-US" sz="2000" baseline="0"/>
              <a:t> Market Shift and Demographic Adjustment</a:t>
            </a:r>
            <a:endParaRPr lang="en-US" sz="2000"/>
          </a:p>
        </c:rich>
      </c:tx>
      <c:layout>
        <c:manualLayout>
          <c:xMode val="edge"/>
          <c:yMode val="edge"/>
          <c:x val="0.20711036410640329"/>
          <c:y val="2.2602392869685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53983001178008E-2"/>
          <c:y val="0.20897598648032603"/>
          <c:w val="0.85539491558584568"/>
          <c:h val="0.59132037066795229"/>
        </c:manualLayout>
      </c:layout>
      <c:barChart>
        <c:barDir val="col"/>
        <c:grouping val="clustered"/>
        <c:varyColors val="0"/>
        <c:ser>
          <c:idx val="1"/>
          <c:order val="1"/>
          <c:tx>
            <c:strRef>
              <c:f>'Cummulative CY'!$G$10</c:f>
              <c:strCache>
                <c:ptCount val="1"/>
                <c:pt idx="0">
                  <c:v> Expected FFS </c:v>
                </c:pt>
              </c:strCache>
            </c:strRef>
          </c:tx>
          <c:spPr>
            <a:solidFill>
              <a:schemeClr val="accent2"/>
            </a:solidFill>
            <a:ln>
              <a:noFill/>
            </a:ln>
            <a:effectLst/>
          </c:spPr>
          <c:invertIfNegative val="0"/>
          <c:cat>
            <c:strRef>
              <c:f>'Cummulative CY'!$C$13:$C$62</c:f>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f>'Cummulative CY'!$G$13:$G$62</c:f>
              <c:numCache>
                <c:formatCode>_("$"* #,##0_);_("$"* \(#,##0\);_("$"* "-"??_);_(@_)</c:formatCode>
                <c:ptCount val="50"/>
                <c:pt idx="0">
                  <c:v>13169252.438024424</c:v>
                </c:pt>
                <c:pt idx="1">
                  <c:v>3878027.1665499774</c:v>
                </c:pt>
                <c:pt idx="2">
                  <c:v>32714146.298959747</c:v>
                </c:pt>
                <c:pt idx="3">
                  <c:v>-18507002.835234355</c:v>
                </c:pt>
                <c:pt idx="4">
                  <c:v>651662.54497613944</c:v>
                </c:pt>
                <c:pt idx="5">
                  <c:v>-15784010.142986994</c:v>
                </c:pt>
                <c:pt idx="6">
                  <c:v>10622062.817810502</c:v>
                </c:pt>
                <c:pt idx="7">
                  <c:v>46903016.06768243</c:v>
                </c:pt>
                <c:pt idx="8">
                  <c:v>-17084863.139897279</c:v>
                </c:pt>
                <c:pt idx="9">
                  <c:v>-19503450.579007782</c:v>
                </c:pt>
                <c:pt idx="10">
                  <c:v>-73586459.926050454</c:v>
                </c:pt>
                <c:pt idx="11">
                  <c:v>-51018871.085946709</c:v>
                </c:pt>
                <c:pt idx="12">
                  <c:v>-5815785.8216942018</c:v>
                </c:pt>
                <c:pt idx="13">
                  <c:v>-832564.40487325937</c:v>
                </c:pt>
                <c:pt idx="14">
                  <c:v>1024574.9184332138</c:v>
                </c:pt>
                <c:pt idx="15">
                  <c:v>-1822300.8003198849</c:v>
                </c:pt>
                <c:pt idx="16">
                  <c:v>9589442.9496485181</c:v>
                </c:pt>
                <c:pt idx="17">
                  <c:v>11600763.067917604</c:v>
                </c:pt>
                <c:pt idx="18">
                  <c:v>-14803338.488459432</c:v>
                </c:pt>
                <c:pt idx="19">
                  <c:v>-25742340.510142028</c:v>
                </c:pt>
                <c:pt idx="20">
                  <c:v>-8976453.0776173621</c:v>
                </c:pt>
                <c:pt idx="21">
                  <c:v>253822.96440735413</c:v>
                </c:pt>
                <c:pt idx="22">
                  <c:v>7329404.8554897122</c:v>
                </c:pt>
                <c:pt idx="23">
                  <c:v>-10959217.801927932</c:v>
                </c:pt>
                <c:pt idx="24">
                  <c:v>-10607123.223705033</c:v>
                </c:pt>
                <c:pt idx="25">
                  <c:v>-9454901.4965204652</c:v>
                </c:pt>
                <c:pt idx="26">
                  <c:v>-28152635.364550151</c:v>
                </c:pt>
                <c:pt idx="27">
                  <c:v>-2639334.4300452606</c:v>
                </c:pt>
                <c:pt idx="28">
                  <c:v>19981044.871911913</c:v>
                </c:pt>
                <c:pt idx="29">
                  <c:v>942595.02299313527</c:v>
                </c:pt>
                <c:pt idx="30">
                  <c:v>-3561077.1814553533</c:v>
                </c:pt>
                <c:pt idx="31">
                  <c:v>-7833858.0392839108</c:v>
                </c:pt>
                <c:pt idx="32">
                  <c:v>-2685570.0391669618</c:v>
                </c:pt>
                <c:pt idx="33">
                  <c:v>-28979568.302861016</c:v>
                </c:pt>
                <c:pt idx="34">
                  <c:v>-3934400.5815996081</c:v>
                </c:pt>
                <c:pt idx="35">
                  <c:v>-5728951.3206546288</c:v>
                </c:pt>
                <c:pt idx="36">
                  <c:v>734762.20105277002</c:v>
                </c:pt>
                <c:pt idx="37">
                  <c:v>-1049085.1860205531</c:v>
                </c:pt>
                <c:pt idx="38">
                  <c:v>-36972786.748579256</c:v>
                </c:pt>
                <c:pt idx="39">
                  <c:v>-37375834.707259469</c:v>
                </c:pt>
                <c:pt idx="40">
                  <c:v>-22600717.826823134</c:v>
                </c:pt>
                <c:pt idx="41">
                  <c:v>-16153232.774199989</c:v>
                </c:pt>
                <c:pt idx="42">
                  <c:v>-7076477.8441163879</c:v>
                </c:pt>
                <c:pt idx="43">
                  <c:v>-1960388.0837078947</c:v>
                </c:pt>
                <c:pt idx="44">
                  <c:v>1677715.5219547835</c:v>
                </c:pt>
                <c:pt idx="45">
                  <c:v>17175373.554977551</c:v>
                </c:pt>
                <c:pt idx="46">
                  <c:v>49829689.613255471</c:v>
                </c:pt>
                <c:pt idx="47">
                  <c:v>-1872595.837952445</c:v>
                </c:pt>
                <c:pt idx="48">
                  <c:v>794032.58767001913</c:v>
                </c:pt>
                <c:pt idx="49">
                  <c:v>-1698510.6800141414</c:v>
                </c:pt>
              </c:numCache>
            </c:numRef>
          </c:val>
          <c:extLst>
            <c:ext xmlns:c16="http://schemas.microsoft.com/office/drawing/2014/chart" uri="{C3380CC4-5D6E-409C-BE32-E72D297353CC}">
              <c16:uniqueId val="{00000000-5507-48AB-9C28-AC75216BF53F}"/>
            </c:ext>
          </c:extLst>
        </c:ser>
        <c:dLbls>
          <c:showLegendKey val="0"/>
          <c:showVal val="0"/>
          <c:showCatName val="0"/>
          <c:showSerName val="0"/>
          <c:showPercent val="0"/>
          <c:showBubbleSize val="0"/>
        </c:dLbls>
        <c:gapWidth val="219"/>
        <c:axId val="1688002608"/>
        <c:axId val="1688000528"/>
        <c:extLst>
          <c:ext xmlns:c15="http://schemas.microsoft.com/office/drawing/2012/chart" uri="{02D57815-91ED-43cb-92C2-25804820EDAC}">
            <c15:filteredBarSeries>
              <c15:ser>
                <c:idx val="0"/>
                <c:order val="0"/>
                <c:tx>
                  <c:strRef>
                    <c:extLst>
                      <c:ext uri="{02D57815-91ED-43cb-92C2-25804820EDAC}">
                        <c15:formulaRef>
                          <c15:sqref>'Cummulative CY'!$D$10</c15:sqref>
                        </c15:formulaRef>
                      </c:ext>
                    </c:extLst>
                    <c:strCache>
                      <c:ptCount val="1"/>
                      <c:pt idx="0">
                        <c:v> CY14 to CY23 ECMAD Growth </c:v>
                      </c:pt>
                    </c:strCache>
                  </c:strRef>
                </c:tx>
                <c:spPr>
                  <a:solidFill>
                    <a:schemeClr val="accent1"/>
                  </a:solidFill>
                  <a:ln>
                    <a:noFill/>
                  </a:ln>
                  <a:effectLst/>
                </c:spPr>
                <c:invertIfNegative val="0"/>
                <c:cat>
                  <c:strRef>
                    <c:extLst>
                      <c:ext uri="{02D57815-91ED-43cb-92C2-25804820EDAC}">
                        <c15:formulaRef>
                          <c15:sqref>'Cummulative CY'!$C$13:$C$62</c15:sqref>
                        </c15:formulaRef>
                      </c:ext>
                    </c:extLst>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extLst>
                      <c:ext uri="{02D57815-91ED-43cb-92C2-25804820EDAC}">
                        <c15:formulaRef>
                          <c15:sqref>'Cummulative CY'!$D$13:$D$62</c15:sqref>
                        </c15:formulaRef>
                      </c:ext>
                    </c:extLst>
                    <c:numCache>
                      <c:formatCode>_(* #,##0_);_(* \(#,##0\);_(* "-"??_);_(@_)</c:formatCode>
                      <c:ptCount val="50"/>
                      <c:pt idx="0">
                        <c:v>3914.4830173731993</c:v>
                      </c:pt>
                      <c:pt idx="1">
                        <c:v>-1462.1252205441981</c:v>
                      </c:pt>
                      <c:pt idx="2">
                        <c:v>2847.657726398601</c:v>
                      </c:pt>
                      <c:pt idx="3">
                        <c:v>-5669.2803959659977</c:v>
                      </c:pt>
                      <c:pt idx="4">
                        <c:v>-559.48041213010129</c:v>
                      </c:pt>
                      <c:pt idx="5">
                        <c:v>-2162.4226461887997</c:v>
                      </c:pt>
                      <c:pt idx="6">
                        <c:v>1192.8563051655992</c:v>
                      </c:pt>
                      <c:pt idx="7">
                        <c:v>4035.418126569798</c:v>
                      </c:pt>
                      <c:pt idx="8">
                        <c:v>-3027.5648998938004</c:v>
                      </c:pt>
                      <c:pt idx="9">
                        <c:v>-4828.9340582940004</c:v>
                      </c:pt>
                      <c:pt idx="10">
                        <c:v>-9349.9110337127004</c:v>
                      </c:pt>
                      <c:pt idx="11">
                        <c:v>-6983.5499940803011</c:v>
                      </c:pt>
                      <c:pt idx="12">
                        <c:v>-299.51352557289783</c:v>
                      </c:pt>
                      <c:pt idx="13">
                        <c:v>1283.5259101645991</c:v>
                      </c:pt>
                      <c:pt idx="14">
                        <c:v>656.05558577279976</c:v>
                      </c:pt>
                      <c:pt idx="15">
                        <c:v>-403.03714814462376</c:v>
                      </c:pt>
                      <c:pt idx="16">
                        <c:v>2009.7163728753999</c:v>
                      </c:pt>
                      <c:pt idx="17">
                        <c:v>1644.3921810305978</c:v>
                      </c:pt>
                      <c:pt idx="18">
                        <c:v>-4812.5584251440732</c:v>
                      </c:pt>
                      <c:pt idx="19">
                        <c:v>-3180.2857227378895</c:v>
                      </c:pt>
                      <c:pt idx="20">
                        <c:v>-581.48753944360067</c:v>
                      </c:pt>
                      <c:pt idx="21">
                        <c:v>422.62690145650038</c:v>
                      </c:pt>
                      <c:pt idx="22">
                        <c:v>-693.05845022559913</c:v>
                      </c:pt>
                      <c:pt idx="23">
                        <c:v>-1816.3354462413999</c:v>
                      </c:pt>
                      <c:pt idx="24">
                        <c:v>-1082.1077608041003</c:v>
                      </c:pt>
                      <c:pt idx="25">
                        <c:v>-1005.1514799178017</c:v>
                      </c:pt>
                      <c:pt idx="26">
                        <c:v>-2976.1486059758004</c:v>
                      </c:pt>
                      <c:pt idx="27">
                        <c:v>-181.93437256640061</c:v>
                      </c:pt>
                      <c:pt idx="28">
                        <c:v>1851.1855734337003</c:v>
                      </c:pt>
                      <c:pt idx="29">
                        <c:v>-447.65947316870006</c:v>
                      </c:pt>
                      <c:pt idx="30">
                        <c:v>278.35460168689968</c:v>
                      </c:pt>
                      <c:pt idx="31">
                        <c:v>-1445.2755600573491</c:v>
                      </c:pt>
                      <c:pt idx="32">
                        <c:v>-550.75581767350218</c:v>
                      </c:pt>
                      <c:pt idx="33">
                        <c:v>-6299.6809663687027</c:v>
                      </c:pt>
                      <c:pt idx="34">
                        <c:v>-500.36042222050008</c:v>
                      </c:pt>
                      <c:pt idx="35">
                        <c:v>-462.4913263735744</c:v>
                      </c:pt>
                      <c:pt idx="36">
                        <c:v>604.24866595469848</c:v>
                      </c:pt>
                      <c:pt idx="37">
                        <c:v>-1895.9428857366988</c:v>
                      </c:pt>
                      <c:pt idx="38">
                        <c:v>-6774.1411179372271</c:v>
                      </c:pt>
                      <c:pt idx="39">
                        <c:v>-5259.4402371278748</c:v>
                      </c:pt>
                      <c:pt idx="40">
                        <c:v>-4345.9392661712</c:v>
                      </c:pt>
                      <c:pt idx="41">
                        <c:v>-2802.6630649594003</c:v>
                      </c:pt>
                      <c:pt idx="42">
                        <c:v>-907.65329106810009</c:v>
                      </c:pt>
                      <c:pt idx="43">
                        <c:v>-671.41038982389978</c:v>
                      </c:pt>
                      <c:pt idx="44">
                        <c:v>734.60578606400031</c:v>
                      </c:pt>
                      <c:pt idx="45">
                        <c:v>1873.7153860412905</c:v>
                      </c:pt>
                      <c:pt idx="46">
                        <c:v>10983.514305991901</c:v>
                      </c:pt>
                      <c:pt idx="47">
                        <c:v>-477.48950124829997</c:v>
                      </c:pt>
                      <c:pt idx="48">
                        <c:v>135.56841302659998</c:v>
                      </c:pt>
                      <c:pt idx="49">
                        <c:v>-675.95203276979987</c:v>
                      </c:pt>
                    </c:numCache>
                  </c:numRef>
                </c:val>
                <c:extLst>
                  <c:ext xmlns:c16="http://schemas.microsoft.com/office/drawing/2014/chart" uri="{C3380CC4-5D6E-409C-BE32-E72D297353CC}">
                    <c16:uniqueId val="{00000003-5507-48AB-9C28-AC75216BF53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'Cummulative CY'!$H$10</c15:sqref>
                        </c15:formulaRef>
                      </c:ext>
                    </c:extLst>
                    <c:strCache>
                      <c:ptCount val="1"/>
                      <c:pt idx="0">
                        <c:v> RY24 Demographic Adjustment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'Cummulative CY'!$C$13:$C$62</c15:sqref>
                        </c15:formulaRef>
                      </c:ext>
                    </c:extLst>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extLst xmlns:c15="http://schemas.microsoft.com/office/drawing/2012/chart">
                      <c:ext xmlns:c15="http://schemas.microsoft.com/office/drawing/2012/chart" uri="{02D57815-91ED-43cb-92C2-25804820EDAC}">
                        <c15:formulaRef>
                          <c15:sqref>'Cummulative CY'!$H$13:$H$62</c15:sqref>
                        </c15:formulaRef>
                      </c:ext>
                    </c:extLst>
                    <c:numCache>
                      <c:formatCode>_("$"* #,##0_);_("$"* \(#,##0\);_("$"* "-"??_);_(@_)</c:formatCode>
                      <c:ptCount val="50"/>
                      <c:pt idx="0">
                        <c:v>16513426</c:v>
                      </c:pt>
                      <c:pt idx="1">
                        <c:v>41971027</c:v>
                      </c:pt>
                      <c:pt idx="2">
                        <c:v>10680128</c:v>
                      </c:pt>
                      <c:pt idx="3">
                        <c:v>14593515</c:v>
                      </c:pt>
                      <c:pt idx="4">
                        <c:v>31496940</c:v>
                      </c:pt>
                      <c:pt idx="5">
                        <c:v>5315438</c:v>
                      </c:pt>
                      <c:pt idx="6">
                        <c:v>15130331</c:v>
                      </c:pt>
                      <c:pt idx="7">
                        <c:v>48205387</c:v>
                      </c:pt>
                      <c:pt idx="8">
                        <c:v>474962</c:v>
                      </c:pt>
                      <c:pt idx="9">
                        <c:v>12853137</c:v>
                      </c:pt>
                      <c:pt idx="10">
                        <c:v>19165198</c:v>
                      </c:pt>
                      <c:pt idx="11">
                        <c:v>-3159202</c:v>
                      </c:pt>
                      <c:pt idx="12">
                        <c:v>9070646</c:v>
                      </c:pt>
                      <c:pt idx="13">
                        <c:v>15268086</c:v>
                      </c:pt>
                      <c:pt idx="14">
                        <c:v>1653728</c:v>
                      </c:pt>
                      <c:pt idx="15">
                        <c:v>10177613</c:v>
                      </c:pt>
                      <c:pt idx="16">
                        <c:v>19567791</c:v>
                      </c:pt>
                      <c:pt idx="17">
                        <c:v>27413431</c:v>
                      </c:pt>
                      <c:pt idx="18">
                        <c:v>36408578</c:v>
                      </c:pt>
                      <c:pt idx="19">
                        <c:v>17141335</c:v>
                      </c:pt>
                      <c:pt idx="20">
                        <c:v>-6231000</c:v>
                      </c:pt>
                      <c:pt idx="21">
                        <c:v>11030311</c:v>
                      </c:pt>
                      <c:pt idx="22">
                        <c:v>16477250</c:v>
                      </c:pt>
                      <c:pt idx="23">
                        <c:v>1894204</c:v>
                      </c:pt>
                      <c:pt idx="24">
                        <c:v>9362158</c:v>
                      </c:pt>
                      <c:pt idx="25">
                        <c:v>13854017</c:v>
                      </c:pt>
                      <c:pt idx="26">
                        <c:v>2244694</c:v>
                      </c:pt>
                      <c:pt idx="27">
                        <c:v>11939354</c:v>
                      </c:pt>
                      <c:pt idx="28">
                        <c:v>11624170</c:v>
                      </c:pt>
                      <c:pt idx="29">
                        <c:v>-1497912</c:v>
                      </c:pt>
                      <c:pt idx="30">
                        <c:v>10222344</c:v>
                      </c:pt>
                      <c:pt idx="31">
                        <c:v>10019727</c:v>
                      </c:pt>
                      <c:pt idx="32">
                        <c:v>32285793</c:v>
                      </c:pt>
                      <c:pt idx="33">
                        <c:v>11251776</c:v>
                      </c:pt>
                      <c:pt idx="34">
                        <c:v>123191</c:v>
                      </c:pt>
                      <c:pt idx="35">
                        <c:v>19373602</c:v>
                      </c:pt>
                      <c:pt idx="36">
                        <c:v>24230152</c:v>
                      </c:pt>
                      <c:pt idx="37">
                        <c:v>18357889</c:v>
                      </c:pt>
                      <c:pt idx="38">
                        <c:v>3604509</c:v>
                      </c:pt>
                      <c:pt idx="39">
                        <c:v>4360524</c:v>
                      </c:pt>
                      <c:pt idx="40">
                        <c:v>20378199</c:v>
                      </c:pt>
                      <c:pt idx="41">
                        <c:v>3608005</c:v>
                      </c:pt>
                      <c:pt idx="42">
                        <c:v>3422187</c:v>
                      </c:pt>
                      <c:pt idx="43">
                        <c:v>6090662</c:v>
                      </c:pt>
                      <c:pt idx="44">
                        <c:v>16627327</c:v>
                      </c:pt>
                      <c:pt idx="45">
                        <c:v>18278830</c:v>
                      </c:pt>
                      <c:pt idx="46">
                        <c:v>3804252</c:v>
                      </c:pt>
                      <c:pt idx="47">
                        <c:v>62332</c:v>
                      </c:pt>
                      <c:pt idx="48">
                        <c:v>157579</c:v>
                      </c:pt>
                      <c:pt idx="49">
                        <c:v>-1625</c:v>
                      </c:pt>
                    </c:numCache>
                  </c:numRef>
                </c:val>
                <c:extLst xmlns:c15="http://schemas.microsoft.com/office/drawing/2012/chart">
                  <c:ext xmlns:c16="http://schemas.microsoft.com/office/drawing/2014/chart" uri="{C3380CC4-5D6E-409C-BE32-E72D297353CC}">
                    <c16:uniqueId val="{00000004-5507-48AB-9C28-AC75216BF53F}"/>
                  </c:ext>
                </c:extLst>
              </c15:ser>
            </c15:filteredBarSeries>
          </c:ext>
        </c:extLst>
      </c:barChart>
      <c:lineChart>
        <c:grouping val="standard"/>
        <c:varyColors val="0"/>
        <c:ser>
          <c:idx val="3"/>
          <c:order val="3"/>
          <c:tx>
            <c:strRef>
              <c:f>'Cummulative CY'!$J$10</c:f>
              <c:strCache>
                <c:ptCount val="1"/>
                <c:pt idx="0">
                  <c:v> Funding Relative to Volume Variable System with MS &amp; Demographic Adjustment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[1]Cumulative!$B$2:$B$50</c:f>
              <c:strCache>
                <c:ptCount val="49"/>
                <c:pt idx="0">
                  <c:v>UM-Laurel</c:v>
                </c:pt>
                <c:pt idx="1">
                  <c:v>Grace Medical Center</c:v>
                </c:pt>
                <c:pt idx="2">
                  <c:v>MedStar Harbor</c:v>
                </c:pt>
                <c:pt idx="3">
                  <c:v>UM-Easton</c:v>
                </c:pt>
                <c:pt idx="4">
                  <c:v>Western Maryland</c:v>
                </c:pt>
                <c:pt idx="5">
                  <c:v>MedStar Good Sam</c:v>
                </c:pt>
                <c:pt idx="6">
                  <c:v>MedStar Union Mem</c:v>
                </c:pt>
                <c:pt idx="7">
                  <c:v>Germantown ED</c:v>
                </c:pt>
                <c:pt idx="8">
                  <c:v>UM-Queen Anne's ED</c:v>
                </c:pt>
                <c:pt idx="9">
                  <c:v>UM-Bowie ED</c:v>
                </c:pt>
                <c:pt idx="10">
                  <c:v>MedStar Montgomery</c:v>
                </c:pt>
                <c:pt idx="11">
                  <c:v>Northwest</c:v>
                </c:pt>
                <c:pt idx="12">
                  <c:v>UM-Chestertown</c:v>
                </c:pt>
                <c:pt idx="13">
                  <c:v>Carroll</c:v>
                </c:pt>
                <c:pt idx="14">
                  <c:v>Holy Cross</c:v>
                </c:pt>
                <c:pt idx="15">
                  <c:v>UM-Harford</c:v>
                </c:pt>
                <c:pt idx="16">
                  <c:v>McCready</c:v>
                </c:pt>
                <c:pt idx="17">
                  <c:v>Calvert</c:v>
                </c:pt>
                <c:pt idx="18">
                  <c:v>UM-Cambridge</c:v>
                </c:pt>
                <c:pt idx="19">
                  <c:v>Christiana Care, Union</c:v>
                </c:pt>
                <c:pt idx="20">
                  <c:v>MedStar Southern MD</c:v>
                </c:pt>
                <c:pt idx="21">
                  <c:v>Ascension St. Agnes Hospital</c:v>
                </c:pt>
                <c:pt idx="22">
                  <c:v>Atlantic General</c:v>
                </c:pt>
                <c:pt idx="23">
                  <c:v>UM-Charles Regional</c:v>
                </c:pt>
                <c:pt idx="24">
                  <c:v>Howard County</c:v>
                </c:pt>
                <c:pt idx="25">
                  <c:v>UM-Upper Chesapeake</c:v>
                </c:pt>
                <c:pt idx="26">
                  <c:v>Adventist White Oak</c:v>
                </c:pt>
                <c:pt idx="27">
                  <c:v>UMMC Midtown</c:v>
                </c:pt>
                <c:pt idx="28">
                  <c:v>JH Bayview</c:v>
                </c:pt>
                <c:pt idx="29">
                  <c:v>GBMC</c:v>
                </c:pt>
                <c:pt idx="30">
                  <c:v>Suburban</c:v>
                </c:pt>
                <c:pt idx="31">
                  <c:v>Doctors</c:v>
                </c:pt>
                <c:pt idx="32">
                  <c:v>UMROI</c:v>
                </c:pt>
                <c:pt idx="33">
                  <c:v>UMMC</c:v>
                </c:pt>
                <c:pt idx="34">
                  <c:v>MedStar St. Mary's</c:v>
                </c:pt>
                <c:pt idx="35">
                  <c:v>Ft. Washington</c:v>
                </c:pt>
                <c:pt idx="36">
                  <c:v>Frederick</c:v>
                </c:pt>
                <c:pt idx="37">
                  <c:v>UM-BWMC</c:v>
                </c:pt>
                <c:pt idx="38">
                  <c:v>Garrett</c:v>
                </c:pt>
                <c:pt idx="39">
                  <c:v>UM-St. Joe</c:v>
                </c:pt>
                <c:pt idx="40">
                  <c:v>Peninsula</c:v>
                </c:pt>
                <c:pt idx="41">
                  <c:v>Johns Hopkins</c:v>
                </c:pt>
                <c:pt idx="42">
                  <c:v>MedStar Fr Square</c:v>
                </c:pt>
                <c:pt idx="43">
                  <c:v>Mercy</c:v>
                </c:pt>
                <c:pt idx="44">
                  <c:v>Meritus</c:v>
                </c:pt>
                <c:pt idx="45">
                  <c:v>UM-Capital Region</c:v>
                </c:pt>
                <c:pt idx="46">
                  <c:v>Sinai</c:v>
                </c:pt>
                <c:pt idx="47">
                  <c:v>Anne Arundel</c:v>
                </c:pt>
                <c:pt idx="48">
                  <c:v>Shady Grove</c:v>
                </c:pt>
              </c:strCache>
            </c:strRef>
          </c:cat>
          <c:val>
            <c:numRef>
              <c:f>'Cummulative CY'!$J$13:$J$62</c:f>
              <c:numCache>
                <c:formatCode>_("$"* #,##0_);_("$"* \(#,##0\);_("$"* "-"??_);_(@_)</c:formatCode>
                <c:ptCount val="50"/>
                <c:pt idx="0">
                  <c:v>6035225.6884420337</c:v>
                </c:pt>
                <c:pt idx="1">
                  <c:v>56128540.034111068</c:v>
                </c:pt>
                <c:pt idx="2">
                  <c:v>825259.62140338123</c:v>
                </c:pt>
                <c:pt idx="3">
                  <c:v>17691861.401445858</c:v>
                </c:pt>
                <c:pt idx="4">
                  <c:v>23833738.385067124</c:v>
                </c:pt>
                <c:pt idx="5">
                  <c:v>11528720.547335219</c:v>
                </c:pt>
                <c:pt idx="6">
                  <c:v>33306529.041409668</c:v>
                </c:pt>
                <c:pt idx="7">
                  <c:v>48773433.305746347</c:v>
                </c:pt>
                <c:pt idx="8">
                  <c:v>6983459.7618014775</c:v>
                </c:pt>
                <c:pt idx="9">
                  <c:v>24206892.618021909</c:v>
                </c:pt>
                <c:pt idx="10">
                  <c:v>56680643.497585483</c:v>
                </c:pt>
                <c:pt idx="11">
                  <c:v>22997783.622285835</c:v>
                </c:pt>
                <c:pt idx="12">
                  <c:v>18326519.375088908</c:v>
                </c:pt>
                <c:pt idx="13">
                  <c:v>22183539.656661548</c:v>
                </c:pt>
                <c:pt idx="14">
                  <c:v>2021888.4405163738</c:v>
                </c:pt>
                <c:pt idx="15">
                  <c:v>9779765.9694951549</c:v>
                </c:pt>
                <c:pt idx="16">
                  <c:v>10639717.597668957</c:v>
                </c:pt>
                <c:pt idx="17">
                  <c:v>19384163.074497849</c:v>
                </c:pt>
                <c:pt idx="18">
                  <c:v>50049860.479306072</c:v>
                </c:pt>
                <c:pt idx="19">
                  <c:v>33349414.086734071</c:v>
                </c:pt>
                <c:pt idx="20">
                  <c:v>2026500.4339594059</c:v>
                </c:pt>
                <c:pt idx="21">
                  <c:v>11815579.978269838</c:v>
                </c:pt>
                <c:pt idx="22">
                  <c:v>26604326.363187909</c:v>
                </c:pt>
                <c:pt idx="23">
                  <c:v>5320994.5135159837</c:v>
                </c:pt>
                <c:pt idx="24">
                  <c:v>15800453.700126264</c:v>
                </c:pt>
                <c:pt idx="25">
                  <c:v>16619057.584255096</c:v>
                </c:pt>
                <c:pt idx="26">
                  <c:v>15245174.269555677</c:v>
                </c:pt>
                <c:pt idx="27">
                  <c:v>13153573.355300257</c:v>
                </c:pt>
                <c:pt idx="28">
                  <c:v>4958100.3373807641</c:v>
                </c:pt>
                <c:pt idx="29">
                  <c:v>9450412.4704394806</c:v>
                </c:pt>
                <c:pt idx="30">
                  <c:v>15095954.271708231</c:v>
                </c:pt>
                <c:pt idx="31">
                  <c:v>17954396.971381377</c:v>
                </c:pt>
                <c:pt idx="32">
                  <c:v>38854344.51162605</c:v>
                </c:pt>
                <c:pt idx="33">
                  <c:v>31287840.356798716</c:v>
                </c:pt>
                <c:pt idx="34">
                  <c:v>2412881.5557911485</c:v>
                </c:pt>
                <c:pt idx="35">
                  <c:v>22416577.260115433</c:v>
                </c:pt>
                <c:pt idx="36">
                  <c:v>22529393.050702304</c:v>
                </c:pt>
                <c:pt idx="37">
                  <c:v>17418810.16651465</c:v>
                </c:pt>
                <c:pt idx="38">
                  <c:v>12882755.967540484</c:v>
                </c:pt>
                <c:pt idx="39">
                  <c:v>22010508.572144754</c:v>
                </c:pt>
                <c:pt idx="40">
                  <c:v>31792295.099139828</c:v>
                </c:pt>
                <c:pt idx="41">
                  <c:v>17757178.486731265</c:v>
                </c:pt>
                <c:pt idx="42">
                  <c:v>9049304.2507893499</c:v>
                </c:pt>
                <c:pt idx="43">
                  <c:v>8581597.2538149524</c:v>
                </c:pt>
                <c:pt idx="44">
                  <c:v>17794392.723137885</c:v>
                </c:pt>
                <c:pt idx="45">
                  <c:v>16720415.877520336</c:v>
                </c:pt>
                <c:pt idx="46">
                  <c:v>-11746223.185893925</c:v>
                </c:pt>
                <c:pt idx="47">
                  <c:v>337404.32179014216</c:v>
                </c:pt>
                <c:pt idx="48">
                  <c:v>-189315.96609005274</c:v>
                </c:pt>
                <c:pt idx="49">
                  <c:v>1240977.9110610795</c:v>
                </c:pt>
              </c:numCache>
            </c:numRef>
          </c:val>
          <c:smooth val="0"/>
          <c:extLst>
            <c:ext xmlns:c16="http://schemas.microsoft.com/office/drawing/2014/chart" uri="{C3380CC4-5D6E-409C-BE32-E72D297353CC}">
              <c16:uniqueId val="{00000002-5507-48AB-9C28-AC75216BF53F}"/>
            </c:ext>
          </c:extLst>
        </c:ser>
        <c:dLbls>
          <c:showLegendKey val="0"/>
          <c:showVal val="0"/>
          <c:showCatName val="0"/>
          <c:showSerName val="0"/>
          <c:showPercent val="0"/>
          <c:showBubbleSize val="0"/>
        </c:dLbls>
        <c:marker val="1"/>
        <c:smooth val="0"/>
        <c:axId val="1688002608"/>
        <c:axId val="1688000528"/>
      </c:lineChart>
      <c:catAx>
        <c:axId val="168800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0528"/>
        <c:crosses val="autoZero"/>
        <c:auto val="1"/>
        <c:lblAlgn val="ctr"/>
        <c:lblOffset val="100"/>
        <c:noMultiLvlLbl val="0"/>
      </c:catAx>
      <c:valAx>
        <c:axId val="16880005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Residual Funding of In-State Volume and Declines at 50% Variable Revenue Factor for CY14-CY22 with</a:t>
            </a:r>
            <a:r>
              <a:rPr lang="en-US" sz="2000" baseline="0"/>
              <a:t> Market Shift and Demographic Adjustment</a:t>
            </a:r>
            <a:endParaRPr lang="en-US" sz="2000"/>
          </a:p>
        </c:rich>
      </c:tx>
      <c:layout>
        <c:manualLayout>
          <c:xMode val="edge"/>
          <c:yMode val="edge"/>
          <c:x val="0.20711036410640329"/>
          <c:y val="2.2602392869685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53983001178008E-2"/>
          <c:y val="0.20897598648032603"/>
          <c:w val="0.85539491558584568"/>
          <c:h val="0.59132037066795229"/>
        </c:manualLayout>
      </c:layout>
      <c:barChart>
        <c:barDir val="col"/>
        <c:grouping val="clustered"/>
        <c:varyColors val="0"/>
        <c:ser>
          <c:idx val="1"/>
          <c:order val="1"/>
          <c:tx>
            <c:strRef>
              <c:f>'Cummulative Inf Adj CY'!$G$11</c:f>
              <c:strCache>
                <c:ptCount val="1"/>
                <c:pt idx="0">
                  <c:v> Expected FFS </c:v>
                </c:pt>
              </c:strCache>
            </c:strRef>
          </c:tx>
          <c:spPr>
            <a:solidFill>
              <a:schemeClr val="accent2"/>
            </a:solidFill>
            <a:ln>
              <a:noFill/>
            </a:ln>
            <a:effectLst/>
          </c:spPr>
          <c:invertIfNegative val="0"/>
          <c:cat>
            <c:strRef>
              <c:f>'Cummulative Inf Adj CY'!$C$14:$C$63</c:f>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f>'Cummulative Inf Adj CY'!$G$14:$G$63</c:f>
              <c:numCache>
                <c:formatCode>_("$"* #,##0_);_("$"* \(#,##0\);_("$"* "-"??_);_(@_)</c:formatCode>
                <c:ptCount val="50"/>
                <c:pt idx="0">
                  <c:v>13848265.422870945</c:v>
                </c:pt>
                <c:pt idx="1">
                  <c:v>8825172.1934100762</c:v>
                </c:pt>
                <c:pt idx="2">
                  <c:v>34224334.458094262</c:v>
                </c:pt>
                <c:pt idx="3">
                  <c:v>-18593665.180248585</c:v>
                </c:pt>
                <c:pt idx="4">
                  <c:v>1546303.5295266607</c:v>
                </c:pt>
                <c:pt idx="5">
                  <c:v>-17192561.710592914</c:v>
                </c:pt>
                <c:pt idx="6">
                  <c:v>11360044.797099087</c:v>
                </c:pt>
                <c:pt idx="7">
                  <c:v>54074498.407750808</c:v>
                </c:pt>
                <c:pt idx="8">
                  <c:v>-17680046.014033638</c:v>
                </c:pt>
                <c:pt idx="9">
                  <c:v>-22641572.525749184</c:v>
                </c:pt>
                <c:pt idx="10">
                  <c:v>-79755901.470441028</c:v>
                </c:pt>
                <c:pt idx="11">
                  <c:v>-54176885.688102722</c:v>
                </c:pt>
                <c:pt idx="12">
                  <c:v>-7922526.0588346757</c:v>
                </c:pt>
                <c:pt idx="13">
                  <c:v>-559821.95118894242</c:v>
                </c:pt>
                <c:pt idx="14">
                  <c:v>1334244.9306899416</c:v>
                </c:pt>
                <c:pt idx="15">
                  <c:v>-3585195.3311743373</c:v>
                </c:pt>
                <c:pt idx="16">
                  <c:v>10071959.201819122</c:v>
                </c:pt>
                <c:pt idx="17">
                  <c:v>12505943.803768164</c:v>
                </c:pt>
                <c:pt idx="18">
                  <c:v>-12887039.238547107</c:v>
                </c:pt>
                <c:pt idx="19">
                  <c:v>-28846830.954145767</c:v>
                </c:pt>
                <c:pt idx="20">
                  <c:v>-9169085.8355543856</c:v>
                </c:pt>
                <c:pt idx="21">
                  <c:v>788830.74340702686</c:v>
                </c:pt>
                <c:pt idx="22">
                  <c:v>10240659.440421164</c:v>
                </c:pt>
                <c:pt idx="23">
                  <c:v>-11714155.346001882</c:v>
                </c:pt>
                <c:pt idx="24">
                  <c:v>-11701879.598565368</c:v>
                </c:pt>
                <c:pt idx="25">
                  <c:v>-11277419.614674516</c:v>
                </c:pt>
                <c:pt idx="26">
                  <c:v>-32170202.501917325</c:v>
                </c:pt>
                <c:pt idx="27">
                  <c:v>-2670132.3938337602</c:v>
                </c:pt>
                <c:pt idx="28">
                  <c:v>21058268.249857511</c:v>
                </c:pt>
                <c:pt idx="29">
                  <c:v>1736404.6865549576</c:v>
                </c:pt>
                <c:pt idx="30">
                  <c:v>-3801916.9823419065</c:v>
                </c:pt>
                <c:pt idx="31">
                  <c:v>-8091260.8286365606</c:v>
                </c:pt>
                <c:pt idx="32">
                  <c:v>-2113415.8861054871</c:v>
                </c:pt>
                <c:pt idx="33">
                  <c:v>-29218248.504281554</c:v>
                </c:pt>
                <c:pt idx="34">
                  <c:v>-4129613.143403199</c:v>
                </c:pt>
                <c:pt idx="35">
                  <c:v>-5512250.498430456</c:v>
                </c:pt>
                <c:pt idx="36">
                  <c:v>353636.20354587492</c:v>
                </c:pt>
                <c:pt idx="37">
                  <c:v>229796.98195496202</c:v>
                </c:pt>
                <c:pt idx="38">
                  <c:v>-41189998.306157641</c:v>
                </c:pt>
                <c:pt idx="39">
                  <c:v>-43032657.264256746</c:v>
                </c:pt>
                <c:pt idx="40">
                  <c:v>-24182836.832161184</c:v>
                </c:pt>
                <c:pt idx="41">
                  <c:v>-17602160.396660216</c:v>
                </c:pt>
                <c:pt idx="42">
                  <c:v>-7993781.0542612756</c:v>
                </c:pt>
                <c:pt idx="43">
                  <c:v>-2202868.9048627005</c:v>
                </c:pt>
                <c:pt idx="44">
                  <c:v>-176052.63005300402</c:v>
                </c:pt>
                <c:pt idx="45">
                  <c:v>17688934.337839399</c:v>
                </c:pt>
                <c:pt idx="46">
                  <c:v>56345345.294176556</c:v>
                </c:pt>
                <c:pt idx="47">
                  <c:v>-2212189.5600218531</c:v>
                </c:pt>
                <c:pt idx="48">
                  <c:v>884067.49486038811</c:v>
                </c:pt>
                <c:pt idx="49">
                  <c:v>-1519607.1231906274</c:v>
                </c:pt>
              </c:numCache>
            </c:numRef>
          </c:val>
          <c:extLst>
            <c:ext xmlns:c16="http://schemas.microsoft.com/office/drawing/2014/chart" uri="{C3380CC4-5D6E-409C-BE32-E72D297353CC}">
              <c16:uniqueId val="{00000000-AC34-40AE-905A-000C947D2B79}"/>
            </c:ext>
          </c:extLst>
        </c:ser>
        <c:dLbls>
          <c:showLegendKey val="0"/>
          <c:showVal val="0"/>
          <c:showCatName val="0"/>
          <c:showSerName val="0"/>
          <c:showPercent val="0"/>
          <c:showBubbleSize val="0"/>
        </c:dLbls>
        <c:gapWidth val="219"/>
        <c:axId val="1688002608"/>
        <c:axId val="1688000528"/>
        <c:extLst>
          <c:ext xmlns:c15="http://schemas.microsoft.com/office/drawing/2012/chart" uri="{02D57815-91ED-43cb-92C2-25804820EDAC}">
            <c15:filteredBarSeries>
              <c15:ser>
                <c:idx val="0"/>
                <c:order val="0"/>
                <c:tx>
                  <c:strRef>
                    <c:extLst>
                      <c:ext uri="{02D57815-91ED-43cb-92C2-25804820EDAC}">
                        <c15:formulaRef>
                          <c15:sqref>'Cummulative Inf Adj CY'!$D$11</c15:sqref>
                        </c15:formulaRef>
                      </c:ext>
                    </c:extLst>
                    <c:strCache>
                      <c:ptCount val="1"/>
                      <c:pt idx="0">
                        <c:v> CY14 to CY23 ECMAD Growth </c:v>
                      </c:pt>
                    </c:strCache>
                  </c:strRef>
                </c:tx>
                <c:spPr>
                  <a:solidFill>
                    <a:schemeClr val="accent1"/>
                  </a:solidFill>
                  <a:ln>
                    <a:noFill/>
                  </a:ln>
                  <a:effectLst/>
                </c:spPr>
                <c:invertIfNegative val="0"/>
                <c:cat>
                  <c:strRef>
                    <c:extLst>
                      <c:ext uri="{02D57815-91ED-43cb-92C2-25804820EDAC}">
                        <c15:formulaRef>
                          <c15:sqref>'Cummulative Inf Adj CY'!$C$14:$C$63</c15:sqref>
                        </c15:formulaRef>
                      </c:ext>
                    </c:extLst>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extLst>
                      <c:ext uri="{02D57815-91ED-43cb-92C2-25804820EDAC}">
                        <c15:formulaRef>
                          <c15:sqref>'Cummulative Inf Adj CY'!$D$14:$D$63</c15:sqref>
                        </c15:formulaRef>
                      </c:ext>
                    </c:extLst>
                    <c:numCache>
                      <c:formatCode>_(* #,##0_);_(* \(#,##0\);_(* "-"??_);_(@_)</c:formatCode>
                      <c:ptCount val="50"/>
                      <c:pt idx="0">
                        <c:v>3914.4830173731993</c:v>
                      </c:pt>
                      <c:pt idx="1">
                        <c:v>-1462.1252205441981</c:v>
                      </c:pt>
                      <c:pt idx="2">
                        <c:v>2847.657726398601</c:v>
                      </c:pt>
                      <c:pt idx="3">
                        <c:v>-5669.2803959659987</c:v>
                      </c:pt>
                      <c:pt idx="4">
                        <c:v>-559.48041213010129</c:v>
                      </c:pt>
                      <c:pt idx="5">
                        <c:v>-2162.4226461887997</c:v>
                      </c:pt>
                      <c:pt idx="6">
                        <c:v>1192.8563051655992</c:v>
                      </c:pt>
                      <c:pt idx="7">
                        <c:v>4035.418126569798</c:v>
                      </c:pt>
                      <c:pt idx="8">
                        <c:v>-3027.5648998938004</c:v>
                      </c:pt>
                      <c:pt idx="9">
                        <c:v>-4828.9340582940004</c:v>
                      </c:pt>
                      <c:pt idx="10">
                        <c:v>-9349.9110337127004</c:v>
                      </c:pt>
                      <c:pt idx="11">
                        <c:v>-6983.5499940803011</c:v>
                      </c:pt>
                      <c:pt idx="12">
                        <c:v>-299.51352557289783</c:v>
                      </c:pt>
                      <c:pt idx="13">
                        <c:v>1283.5259101645991</c:v>
                      </c:pt>
                      <c:pt idx="14">
                        <c:v>656.05558577279976</c:v>
                      </c:pt>
                      <c:pt idx="15">
                        <c:v>-403.03714814462376</c:v>
                      </c:pt>
                      <c:pt idx="16">
                        <c:v>2009.7163728753999</c:v>
                      </c:pt>
                      <c:pt idx="17">
                        <c:v>1644.3921810305978</c:v>
                      </c:pt>
                      <c:pt idx="18">
                        <c:v>-4812.5584251440732</c:v>
                      </c:pt>
                      <c:pt idx="19">
                        <c:v>-3180.2857227378895</c:v>
                      </c:pt>
                      <c:pt idx="20">
                        <c:v>-581.48753944360067</c:v>
                      </c:pt>
                      <c:pt idx="21">
                        <c:v>422.62690145650038</c:v>
                      </c:pt>
                      <c:pt idx="22">
                        <c:v>-693.05845022559913</c:v>
                      </c:pt>
                      <c:pt idx="23">
                        <c:v>-1816.3354462413999</c:v>
                      </c:pt>
                      <c:pt idx="24">
                        <c:v>-1082.1077608041003</c:v>
                      </c:pt>
                      <c:pt idx="25">
                        <c:v>-1005.1514799178017</c:v>
                      </c:pt>
                      <c:pt idx="26">
                        <c:v>-2976.1486059758004</c:v>
                      </c:pt>
                      <c:pt idx="27">
                        <c:v>-181.93437256640055</c:v>
                      </c:pt>
                      <c:pt idx="28">
                        <c:v>1851.1855734337003</c:v>
                      </c:pt>
                      <c:pt idx="29">
                        <c:v>-447.65947316870006</c:v>
                      </c:pt>
                      <c:pt idx="30">
                        <c:v>278.35460168689968</c:v>
                      </c:pt>
                      <c:pt idx="31">
                        <c:v>-1445.2755600573491</c:v>
                      </c:pt>
                      <c:pt idx="32">
                        <c:v>-550.75581767350218</c:v>
                      </c:pt>
                      <c:pt idx="33">
                        <c:v>-6299.6809663687027</c:v>
                      </c:pt>
                      <c:pt idx="34">
                        <c:v>-500.36042222050008</c:v>
                      </c:pt>
                      <c:pt idx="35">
                        <c:v>-462.4913263735744</c:v>
                      </c:pt>
                      <c:pt idx="36">
                        <c:v>604.24866595469848</c:v>
                      </c:pt>
                      <c:pt idx="37">
                        <c:v>-1895.9428857366988</c:v>
                      </c:pt>
                      <c:pt idx="38">
                        <c:v>-6774.1411179372271</c:v>
                      </c:pt>
                      <c:pt idx="39">
                        <c:v>-5259.4402371278748</c:v>
                      </c:pt>
                      <c:pt idx="40">
                        <c:v>-4345.9392661712</c:v>
                      </c:pt>
                      <c:pt idx="41">
                        <c:v>-2802.6630649594003</c:v>
                      </c:pt>
                      <c:pt idx="42">
                        <c:v>-907.65329106810009</c:v>
                      </c:pt>
                      <c:pt idx="43">
                        <c:v>-671.41038982389978</c:v>
                      </c:pt>
                      <c:pt idx="44">
                        <c:v>734.60578606400031</c:v>
                      </c:pt>
                      <c:pt idx="45">
                        <c:v>1873.7153860412905</c:v>
                      </c:pt>
                      <c:pt idx="46">
                        <c:v>10983.514305991901</c:v>
                      </c:pt>
                      <c:pt idx="47">
                        <c:v>-477.48950124829997</c:v>
                      </c:pt>
                      <c:pt idx="48">
                        <c:v>135.56841302659998</c:v>
                      </c:pt>
                      <c:pt idx="49">
                        <c:v>-675.95203276979987</c:v>
                      </c:pt>
                    </c:numCache>
                  </c:numRef>
                </c:val>
                <c:extLst>
                  <c:ext xmlns:c16="http://schemas.microsoft.com/office/drawing/2014/chart" uri="{C3380CC4-5D6E-409C-BE32-E72D297353CC}">
                    <c16:uniqueId val="{00000003-AC34-40AE-905A-000C947D2B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'Cummulative Inf Adj CY'!$H$11</c15:sqref>
                        </c15:formulaRef>
                      </c:ext>
                    </c:extLst>
                    <c:strCache>
                      <c:ptCount val="1"/>
                      <c:pt idx="0">
                        <c:v> RY24 Demographic Adjustment </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'Cummulative Inf Adj CY'!$C$14:$C$63</c15:sqref>
                        </c15:formulaRef>
                      </c:ext>
                    </c:extLst>
                    <c:strCache>
                      <c:ptCount val="50"/>
                      <c:pt idx="0">
                        <c:v>Meritus</c:v>
                      </c:pt>
                      <c:pt idx="1">
                        <c:v>UMMC</c:v>
                      </c:pt>
                      <c:pt idx="2">
                        <c:v>UM-PGHC</c:v>
                      </c:pt>
                      <c:pt idx="3">
                        <c:v>Holy Cross</c:v>
                      </c:pt>
                      <c:pt idx="4">
                        <c:v>Frederick</c:v>
                      </c:pt>
                      <c:pt idx="5">
                        <c:v>UM-Harford</c:v>
                      </c:pt>
                      <c:pt idx="6">
                        <c:v>Mercy</c:v>
                      </c:pt>
                      <c:pt idx="7">
                        <c:v>Johns Hopkins</c:v>
                      </c:pt>
                      <c:pt idx="8">
                        <c:v>UM-Dorchester</c:v>
                      </c:pt>
                      <c:pt idx="9">
                        <c:v>St. Agnes </c:v>
                      </c:pt>
                      <c:pt idx="10">
                        <c:v>Sinai</c:v>
                      </c:pt>
                      <c:pt idx="11">
                        <c:v>Bon Secours</c:v>
                      </c:pt>
                      <c:pt idx="12">
                        <c:v>MedStar Fr Square</c:v>
                      </c:pt>
                      <c:pt idx="13">
                        <c:v>Washington Adventist</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Union of Cecil</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HC-Germantown</c:v>
                      </c:pt>
                      <c:pt idx="47">
                        <c:v>Germantown ED</c:v>
                      </c:pt>
                      <c:pt idx="48">
                        <c:v>UM-Queen Anne's ED</c:v>
                      </c:pt>
                      <c:pt idx="49">
                        <c:v>UM-Bowie ED</c:v>
                      </c:pt>
                    </c:strCache>
                  </c:strRef>
                </c:cat>
                <c:val>
                  <c:numRef>
                    <c:extLst xmlns:c15="http://schemas.microsoft.com/office/drawing/2012/chart">
                      <c:ext xmlns:c15="http://schemas.microsoft.com/office/drawing/2012/chart" uri="{02D57815-91ED-43cb-92C2-25804820EDAC}">
                        <c15:formulaRef>
                          <c15:sqref>'Cummulative Inf Adj CY'!$H$14:$H$63</c15:sqref>
                        </c15:formulaRef>
                      </c:ext>
                    </c:extLst>
                    <c:numCache>
                      <c:formatCode>_("$"* #,##0_);_("$"* \(#,##0\);_("$"* "-"??_);_(@_)</c:formatCode>
                      <c:ptCount val="50"/>
                      <c:pt idx="0">
                        <c:v>17968373.556182843</c:v>
                      </c:pt>
                      <c:pt idx="1">
                        <c:v>45777409.463243909</c:v>
                      </c:pt>
                      <c:pt idx="2">
                        <c:v>11648129.729557473</c:v>
                      </c:pt>
                      <c:pt idx="3">
                        <c:v>16253272.645247662</c:v>
                      </c:pt>
                      <c:pt idx="4">
                        <c:v>33746976.173675738</c:v>
                      </c:pt>
                      <c:pt idx="5">
                        <c:v>5695491.9263395909</c:v>
                      </c:pt>
                      <c:pt idx="6">
                        <c:v>16434491.357736602</c:v>
                      </c:pt>
                      <c:pt idx="7">
                        <c:v>52851024.585443109</c:v>
                      </c:pt>
                      <c:pt idx="8">
                        <c:v>579483.59015236213</c:v>
                      </c:pt>
                      <c:pt idx="9">
                        <c:v>14222412.62220782</c:v>
                      </c:pt>
                      <c:pt idx="10">
                        <c:v>20970941.319720633</c:v>
                      </c:pt>
                      <c:pt idx="11">
                        <c:v>-3422675.624378046</c:v>
                      </c:pt>
                      <c:pt idx="12">
                        <c:v>9803299.8983038217</c:v>
                      </c:pt>
                      <c:pt idx="13">
                        <c:v>16223687.26599828</c:v>
                      </c:pt>
                      <c:pt idx="14">
                        <c:v>1783624.6481185432</c:v>
                      </c:pt>
                      <c:pt idx="15">
                        <c:v>10969914.920410063</c:v>
                      </c:pt>
                      <c:pt idx="16">
                        <c:v>21007741.493876353</c:v>
                      </c:pt>
                      <c:pt idx="17">
                        <c:v>29573358.478875611</c:v>
                      </c:pt>
                      <c:pt idx="18">
                        <c:v>39689063.700940244</c:v>
                      </c:pt>
                      <c:pt idx="19">
                        <c:v>18273347.716132995</c:v>
                      </c:pt>
                      <c:pt idx="20">
                        <c:v>-6578014.5493056308</c:v>
                      </c:pt>
                      <c:pt idx="21">
                        <c:v>11918949.050713729</c:v>
                      </c:pt>
                      <c:pt idx="22">
                        <c:v>17946029.442181017</c:v>
                      </c:pt>
                      <c:pt idx="23">
                        <c:v>2115541.2145481538</c:v>
                      </c:pt>
                      <c:pt idx="24">
                        <c:v>10202482.552300617</c:v>
                      </c:pt>
                      <c:pt idx="25">
                        <c:v>15019110.992252223</c:v>
                      </c:pt>
                      <c:pt idx="26">
                        <c:v>2471988.3178016394</c:v>
                      </c:pt>
                      <c:pt idx="27">
                        <c:v>13034816.363252232</c:v>
                      </c:pt>
                      <c:pt idx="28">
                        <c:v>12503208.008491596</c:v>
                      </c:pt>
                      <c:pt idx="29">
                        <c:v>-1589834.0298874355</c:v>
                      </c:pt>
                      <c:pt idx="30">
                        <c:v>11106107.197744334</c:v>
                      </c:pt>
                      <c:pt idx="31">
                        <c:v>10970205.716590863</c:v>
                      </c:pt>
                      <c:pt idx="32">
                        <c:v>35156604.879513696</c:v>
                      </c:pt>
                      <c:pt idx="33">
                        <c:v>12495413.318659183</c:v>
                      </c:pt>
                      <c:pt idx="34">
                        <c:v>141788.60831966414</c:v>
                      </c:pt>
                      <c:pt idx="35">
                        <c:v>21287345.225526914</c:v>
                      </c:pt>
                      <c:pt idx="36">
                        <c:v>26566132.731464643</c:v>
                      </c:pt>
                      <c:pt idx="37">
                        <c:v>19961293.908036787</c:v>
                      </c:pt>
                      <c:pt idx="38">
                        <c:v>4154386.7675582091</c:v>
                      </c:pt>
                      <c:pt idx="39">
                        <c:v>4685673.6715673991</c:v>
                      </c:pt>
                      <c:pt idx="40">
                        <c:v>22514830.759572849</c:v>
                      </c:pt>
                      <c:pt idx="41">
                        <c:v>4051576.6971590463</c:v>
                      </c:pt>
                      <c:pt idx="42">
                        <c:v>3730900.9053789843</c:v>
                      </c:pt>
                      <c:pt idx="43">
                        <c:v>6553561.6528271483</c:v>
                      </c:pt>
                      <c:pt idx="44">
                        <c:v>18086436.74472056</c:v>
                      </c:pt>
                      <c:pt idx="45">
                        <c:v>20002901.291832518</c:v>
                      </c:pt>
                      <c:pt idx="46">
                        <c:v>3987601.5244153175</c:v>
                      </c:pt>
                      <c:pt idx="47">
                        <c:v>88816.031817084862</c:v>
                      </c:pt>
                      <c:pt idx="48">
                        <c:v>163658.16737088037</c:v>
                      </c:pt>
                      <c:pt idx="49">
                        <c:v>11309.716933921816</c:v>
                      </c:pt>
                    </c:numCache>
                  </c:numRef>
                </c:val>
                <c:extLst xmlns:c15="http://schemas.microsoft.com/office/drawing/2012/chart">
                  <c:ext xmlns:c16="http://schemas.microsoft.com/office/drawing/2014/chart" uri="{C3380CC4-5D6E-409C-BE32-E72D297353CC}">
                    <c16:uniqueId val="{00000004-AC34-40AE-905A-000C947D2B79}"/>
                  </c:ext>
                </c:extLst>
              </c15:ser>
            </c15:filteredBarSeries>
          </c:ext>
        </c:extLst>
      </c:barChart>
      <c:lineChart>
        <c:grouping val="standard"/>
        <c:varyColors val="0"/>
        <c:ser>
          <c:idx val="3"/>
          <c:order val="3"/>
          <c:tx>
            <c:strRef>
              <c:f>'Cummulative Inf Adj CY'!$J$11</c:f>
              <c:strCache>
                <c:ptCount val="1"/>
                <c:pt idx="0">
                  <c:v> Funding Relative to Volume Variable System with MS &amp; Demographic Adjustment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'[1]Cumulative (Inflation Adjusted)'!$B$4:$B$52</c:f>
              <c:strCache>
                <c:ptCount val="49"/>
                <c:pt idx="0">
                  <c:v>Meritus</c:v>
                </c:pt>
                <c:pt idx="1">
                  <c:v>UMMC</c:v>
                </c:pt>
                <c:pt idx="2">
                  <c:v>UM-Capital Region</c:v>
                </c:pt>
                <c:pt idx="3">
                  <c:v>Holy Cross</c:v>
                </c:pt>
                <c:pt idx="4">
                  <c:v>Frederick</c:v>
                </c:pt>
                <c:pt idx="5">
                  <c:v>UM-Harford</c:v>
                </c:pt>
                <c:pt idx="6">
                  <c:v>Mercy</c:v>
                </c:pt>
                <c:pt idx="7">
                  <c:v>Johns Hopkins</c:v>
                </c:pt>
                <c:pt idx="8">
                  <c:v>UM-Cambridge</c:v>
                </c:pt>
                <c:pt idx="9">
                  <c:v>Ascension St. Agnes Hospital</c:v>
                </c:pt>
                <c:pt idx="10">
                  <c:v>Sinai</c:v>
                </c:pt>
                <c:pt idx="11">
                  <c:v>Grace Medical Center</c:v>
                </c:pt>
                <c:pt idx="12">
                  <c:v>MedStar Fr Square</c:v>
                </c:pt>
                <c:pt idx="13">
                  <c:v>Adventist White Oak</c:v>
                </c:pt>
                <c:pt idx="14">
                  <c:v>Garrett</c:v>
                </c:pt>
                <c:pt idx="15">
                  <c:v>MedStar Montgomery</c:v>
                </c:pt>
                <c:pt idx="16">
                  <c:v>Peninsula</c:v>
                </c:pt>
                <c:pt idx="17">
                  <c:v>Suburban</c:v>
                </c:pt>
                <c:pt idx="18">
                  <c:v>Anne Arundel</c:v>
                </c:pt>
                <c:pt idx="19">
                  <c:v>MedStar Union Mem</c:v>
                </c:pt>
                <c:pt idx="20">
                  <c:v>Western Maryland</c:v>
                </c:pt>
                <c:pt idx="21">
                  <c:v>MedStar St. Mary's</c:v>
                </c:pt>
                <c:pt idx="22">
                  <c:v>JH Bayview</c:v>
                </c:pt>
                <c:pt idx="23">
                  <c:v>UM-Chestertown</c:v>
                </c:pt>
                <c:pt idx="24">
                  <c:v>Christiana Care, Union</c:v>
                </c:pt>
                <c:pt idx="25">
                  <c:v>Carroll</c:v>
                </c:pt>
                <c:pt idx="26">
                  <c:v>MedStar Harbor</c:v>
                </c:pt>
                <c:pt idx="27">
                  <c:v>UM-Charles Regional</c:v>
                </c:pt>
                <c:pt idx="28">
                  <c:v>UM-Easton</c:v>
                </c:pt>
                <c:pt idx="29">
                  <c:v>UMMC Midtown</c:v>
                </c:pt>
                <c:pt idx="30">
                  <c:v>Calvert</c:v>
                </c:pt>
                <c:pt idx="31">
                  <c:v>Northwest</c:v>
                </c:pt>
                <c:pt idx="32">
                  <c:v>UM-BWMC</c:v>
                </c:pt>
                <c:pt idx="33">
                  <c:v>GBMC</c:v>
                </c:pt>
                <c:pt idx="34">
                  <c:v>McCready</c:v>
                </c:pt>
                <c:pt idx="35">
                  <c:v>Howard County</c:v>
                </c:pt>
                <c:pt idx="36">
                  <c:v>UM-Upper Chesapeake</c:v>
                </c:pt>
                <c:pt idx="37">
                  <c:v>Doctors</c:v>
                </c:pt>
                <c:pt idx="38">
                  <c:v>UM-Laurel</c:v>
                </c:pt>
                <c:pt idx="39">
                  <c:v>MedStar Good Sam</c:v>
                </c:pt>
                <c:pt idx="40">
                  <c:v>Shady Grove</c:v>
                </c:pt>
                <c:pt idx="41">
                  <c:v>UMROI</c:v>
                </c:pt>
                <c:pt idx="42">
                  <c:v>Ft. Washington</c:v>
                </c:pt>
                <c:pt idx="43">
                  <c:v>Atlantic General</c:v>
                </c:pt>
                <c:pt idx="44">
                  <c:v>MedStar Southern MD</c:v>
                </c:pt>
                <c:pt idx="45">
                  <c:v>UM-St. Joe</c:v>
                </c:pt>
                <c:pt idx="46">
                  <c:v>Germantown ED</c:v>
                </c:pt>
                <c:pt idx="47">
                  <c:v>UM-Queen Anne's ED</c:v>
                </c:pt>
                <c:pt idx="48">
                  <c:v>UM-Bowie ED</c:v>
                </c:pt>
              </c:strCache>
            </c:strRef>
          </c:cat>
          <c:val>
            <c:numRef>
              <c:f>'Cummulative Inf Adj CY'!$J$14:$J$63</c:f>
              <c:numCache>
                <c:formatCode>_(* #,##0_);_(* \(#,##0\);_(* "-"??_);_(@_)</c:formatCode>
                <c:ptCount val="50"/>
                <c:pt idx="0">
                  <c:v>6851996.2496470697</c:v>
                </c:pt>
                <c:pt idx="1">
                  <c:v>58890782.50226786</c:v>
                </c:pt>
                <c:pt idx="2">
                  <c:v>558162.57263302058</c:v>
                </c:pt>
                <c:pt idx="3">
                  <c:v>19209832.901256651</c:v>
                </c:pt>
                <c:pt idx="4">
                  <c:v>25165631.739862926</c:v>
                </c:pt>
                <c:pt idx="5">
                  <c:v>12474912.774175392</c:v>
                </c:pt>
                <c:pt idx="6">
                  <c:v>35913432.231937557</c:v>
                </c:pt>
                <c:pt idx="7">
                  <c:v>51953081.602146573</c:v>
                </c:pt>
                <c:pt idx="8">
                  <c:v>7246445.6276682578</c:v>
                </c:pt>
                <c:pt idx="9">
                  <c:v>26782772.808263123</c:v>
                </c:pt>
                <c:pt idx="10">
                  <c:v>60690332.254660398</c:v>
                </c:pt>
                <c:pt idx="11">
                  <c:v>24174564.21959912</c:v>
                </c:pt>
                <c:pt idx="12">
                  <c:v>20441045.602564141</c:v>
                </c:pt>
                <c:pt idx="13">
                  <c:v>23071141.597693145</c:v>
                </c:pt>
                <c:pt idx="14">
                  <c:v>1998669.8738113982</c:v>
                </c:pt>
                <c:pt idx="15">
                  <c:v>10844143.735836707</c:v>
                </c:pt>
                <c:pt idx="16">
                  <c:v>11404993.412430555</c:v>
                </c:pt>
                <c:pt idx="17">
                  <c:v>21054280.064515017</c:v>
                </c:pt>
                <c:pt idx="18">
                  <c:v>52684128.562663279</c:v>
                </c:pt>
                <c:pt idx="19">
                  <c:v>36307499.246205568</c:v>
                </c:pt>
                <c:pt idx="20">
                  <c:v>1806495.4574866742</c:v>
                </c:pt>
                <c:pt idx="21">
                  <c:v>12548340.1107671</c:v>
                </c:pt>
                <c:pt idx="22">
                  <c:v>27899202.920988299</c:v>
                </c:pt>
                <c:pt idx="23">
                  <c:v>5734819.7930572014</c:v>
                </c:pt>
                <c:pt idx="24">
                  <c:v>17101205.840540756</c:v>
                </c:pt>
                <c:pt idx="25">
                  <c:v>18701452.889629051</c:v>
                </c:pt>
                <c:pt idx="26">
                  <c:v>17241440.601943895</c:v>
                </c:pt>
                <c:pt idx="27">
                  <c:v>14176494.739352971</c:v>
                </c:pt>
                <c:pt idx="28">
                  <c:v>5414711.968039982</c:v>
                </c:pt>
                <c:pt idx="29">
                  <c:v>9920568.2454533931</c:v>
                </c:pt>
                <c:pt idx="30">
                  <c:v>16117648.090220219</c:v>
                </c:pt>
                <c:pt idx="31">
                  <c:v>19103845.869571373</c:v>
                </c:pt>
                <c:pt idx="32">
                  <c:v>41945443.139858276</c:v>
                </c:pt>
                <c:pt idx="33">
                  <c:v>33306014.260423742</c:v>
                </c:pt>
                <c:pt idx="34">
                  <c:v>2492277.9696147698</c:v>
                </c:pt>
                <c:pt idx="35">
                  <c:v>24376557.737895127</c:v>
                </c:pt>
                <c:pt idx="36">
                  <c:v>25106919.971630484</c:v>
                </c:pt>
                <c:pt idx="37">
                  <c:v>18181406.42471372</c:v>
                </c:pt>
                <c:pt idx="38">
                  <c:v>14311119.175406642</c:v>
                </c:pt>
                <c:pt idx="39">
                  <c:v>24704576.584906589</c:v>
                </c:pt>
                <c:pt idx="40">
                  <c:v>34340750.825126752</c:v>
                </c:pt>
                <c:pt idx="41">
                  <c:v>19315810.723461341</c:v>
                </c:pt>
                <c:pt idx="42">
                  <c:v>10045918.165501393</c:v>
                </c:pt>
                <c:pt idx="43">
                  <c:v>9289977.3637719937</c:v>
                </c:pt>
                <c:pt idx="44">
                  <c:v>20402835.222618856</c:v>
                </c:pt>
                <c:pt idx="45">
                  <c:v>18382677.065535408</c:v>
                </c:pt>
                <c:pt idx="46">
                  <c:v>-13215337.385164291</c:v>
                </c:pt>
                <c:pt idx="47">
                  <c:v>392868.8009737141</c:v>
                </c:pt>
                <c:pt idx="48">
                  <c:v>-251422.44685124257</c:v>
                </c:pt>
                <c:pt idx="49">
                  <c:v>1137214.5020300741</c:v>
                </c:pt>
              </c:numCache>
            </c:numRef>
          </c:val>
          <c:smooth val="0"/>
          <c:extLst>
            <c:ext xmlns:c16="http://schemas.microsoft.com/office/drawing/2014/chart" uri="{C3380CC4-5D6E-409C-BE32-E72D297353CC}">
              <c16:uniqueId val="{00000002-AC34-40AE-905A-000C947D2B79}"/>
            </c:ext>
          </c:extLst>
        </c:ser>
        <c:dLbls>
          <c:showLegendKey val="0"/>
          <c:showVal val="0"/>
          <c:showCatName val="0"/>
          <c:showSerName val="0"/>
          <c:showPercent val="0"/>
          <c:showBubbleSize val="0"/>
        </c:dLbls>
        <c:marker val="1"/>
        <c:smooth val="0"/>
        <c:axId val="1688002608"/>
        <c:axId val="1688000528"/>
      </c:lineChart>
      <c:catAx>
        <c:axId val="168800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0528"/>
        <c:crosses val="autoZero"/>
        <c:auto val="1"/>
        <c:lblAlgn val="ctr"/>
        <c:lblOffset val="100"/>
        <c:noMultiLvlLbl val="0"/>
      </c:catAx>
      <c:valAx>
        <c:axId val="16880005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Funding Relative to Volume Variable System with MS</a:t>
            </a:r>
          </a:p>
          <a:p>
            <a:pPr>
              <a:defRPr/>
            </a:pPr>
            <a:r>
              <a:rPr lang="en-US"/>
              <a:t>(CY14</a:t>
            </a:r>
            <a:r>
              <a:rPr lang="en-US" baseline="0"/>
              <a:t> - CY23 at a 50% VCF)</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MS!$D$12</c:f>
              <c:strCache>
                <c:ptCount val="1"/>
                <c:pt idx="0">
                  <c:v> Funding Relative to Volume Variable System with MS  </c:v>
                </c:pt>
              </c:strCache>
            </c:strRef>
          </c:tx>
          <c:spPr>
            <a:solidFill>
              <a:schemeClr val="accent1"/>
            </a:solidFill>
            <a:ln>
              <a:noFill/>
            </a:ln>
            <a:effectLst/>
          </c:spPr>
          <c:invertIfNegative val="0"/>
          <c:cat>
            <c:strRef>
              <c:f>MS!$C$15:$C$64</c:f>
              <c:strCache>
                <c:ptCount val="50"/>
                <c:pt idx="0">
                  <c:v>HC-Germantown</c:v>
                </c:pt>
                <c:pt idx="1">
                  <c:v>Meritus</c:v>
                </c:pt>
                <c:pt idx="2">
                  <c:v>UM-PGHC</c:v>
                </c:pt>
                <c:pt idx="3">
                  <c:v>Peninsula</c:v>
                </c:pt>
                <c:pt idx="4">
                  <c:v>Suburban</c:v>
                </c:pt>
                <c:pt idx="5">
                  <c:v>Frederick</c:v>
                </c:pt>
                <c:pt idx="6">
                  <c:v>UM-Easton</c:v>
                </c:pt>
                <c:pt idx="7">
                  <c:v>UM-Upper Chesapeake</c:v>
                </c:pt>
                <c:pt idx="8">
                  <c:v>UM-St. Joe</c:v>
                </c:pt>
                <c:pt idx="9">
                  <c:v>Doctors</c:v>
                </c:pt>
                <c:pt idx="10">
                  <c:v>MedStar Montgomery</c:v>
                </c:pt>
                <c:pt idx="11">
                  <c:v>UM-Queen Anne's ED</c:v>
                </c:pt>
                <c:pt idx="12">
                  <c:v>Germantown ED</c:v>
                </c:pt>
                <c:pt idx="13">
                  <c:v>Garrett</c:v>
                </c:pt>
                <c:pt idx="14">
                  <c:v>Johns Hopkins</c:v>
                </c:pt>
                <c:pt idx="15">
                  <c:v>MedStar St. Mary's</c:v>
                </c:pt>
                <c:pt idx="16">
                  <c:v>MedStar Southern MD</c:v>
                </c:pt>
                <c:pt idx="17">
                  <c:v>UM-Charles Regional</c:v>
                </c:pt>
                <c:pt idx="18">
                  <c:v>UM-Bowie ED</c:v>
                </c:pt>
                <c:pt idx="19">
                  <c:v>McCready</c:v>
                </c:pt>
                <c:pt idx="20">
                  <c:v>Atlantic General</c:v>
                </c:pt>
                <c:pt idx="21">
                  <c:v>Carroll</c:v>
                </c:pt>
                <c:pt idx="22">
                  <c:v>Howard County</c:v>
                </c:pt>
                <c:pt idx="23">
                  <c:v>Holy Cross</c:v>
                </c:pt>
                <c:pt idx="24">
                  <c:v>UM-Chestertown</c:v>
                </c:pt>
                <c:pt idx="25">
                  <c:v>Calvert</c:v>
                </c:pt>
                <c:pt idx="26">
                  <c:v>Ft. Washington</c:v>
                </c:pt>
                <c:pt idx="27">
                  <c:v>UM-Harford</c:v>
                </c:pt>
                <c:pt idx="28">
                  <c:v>Union of Cecil</c:v>
                </c:pt>
                <c:pt idx="29">
                  <c:v>UM-Dorchester</c:v>
                </c:pt>
                <c:pt idx="30">
                  <c:v>UM-BWMC</c:v>
                </c:pt>
                <c:pt idx="31">
                  <c:v>Washington Adventist</c:v>
                </c:pt>
                <c:pt idx="32">
                  <c:v>Northwest</c:v>
                </c:pt>
                <c:pt idx="33">
                  <c:v>Western Maryland</c:v>
                </c:pt>
                <c:pt idx="34">
                  <c:v>MedStar Fr Square</c:v>
                </c:pt>
                <c:pt idx="35">
                  <c:v>UM-Laurel</c:v>
                </c:pt>
                <c:pt idx="36">
                  <c:v>JH Bayview</c:v>
                </c:pt>
                <c:pt idx="37">
                  <c:v>UMMC Midtown</c:v>
                </c:pt>
                <c:pt idx="38">
                  <c:v>St. Agnes </c:v>
                </c:pt>
                <c:pt idx="39">
                  <c:v>Shady Grove</c:v>
                </c:pt>
                <c:pt idx="40">
                  <c:v>MedStar Harbor</c:v>
                </c:pt>
                <c:pt idx="41">
                  <c:v>Anne Arundel</c:v>
                </c:pt>
                <c:pt idx="42">
                  <c:v>UMROI</c:v>
                </c:pt>
                <c:pt idx="43">
                  <c:v>UMMC</c:v>
                </c:pt>
                <c:pt idx="44">
                  <c:v>MedStar Union Mem</c:v>
                </c:pt>
                <c:pt idx="45">
                  <c:v>MedStar Good Sam</c:v>
                </c:pt>
                <c:pt idx="46">
                  <c:v>Mercy</c:v>
                </c:pt>
                <c:pt idx="47">
                  <c:v>GBMC</c:v>
                </c:pt>
                <c:pt idx="48">
                  <c:v>Bon Secours</c:v>
                </c:pt>
                <c:pt idx="49">
                  <c:v>Sinai</c:v>
                </c:pt>
              </c:strCache>
            </c:strRef>
          </c:cat>
          <c:val>
            <c:numRef>
              <c:f>MS!$D$15:$D$64</c:f>
              <c:numCache>
                <c:formatCode>_("$"* #,##0_);_("$"* \(#,##0\);_("$"* "-"??_);_(@_)</c:formatCode>
                <c:ptCount val="50"/>
                <c:pt idx="0">
                  <c:v>-17202938.909579605</c:v>
                </c:pt>
                <c:pt idx="1">
                  <c:v>-11116377.306535769</c:v>
                </c:pt>
                <c:pt idx="2">
                  <c:v>-11089967.156924449</c:v>
                </c:pt>
                <c:pt idx="3">
                  <c:v>-9602748.0814457983</c:v>
                </c:pt>
                <c:pt idx="4">
                  <c:v>-8519078.4143605959</c:v>
                </c:pt>
                <c:pt idx="5">
                  <c:v>-8581344.4338128082</c:v>
                </c:pt>
                <c:pt idx="6">
                  <c:v>-7088496.0404516123</c:v>
                </c:pt>
                <c:pt idx="7">
                  <c:v>-1459212.7598341573</c:v>
                </c:pt>
                <c:pt idx="8">
                  <c:v>-1620224.226297108</c:v>
                </c:pt>
                <c:pt idx="9">
                  <c:v>-1779887.4833230693</c:v>
                </c:pt>
                <c:pt idx="10">
                  <c:v>-125771.1845733549</c:v>
                </c:pt>
                <c:pt idx="11">
                  <c:v>-415080.61422212276</c:v>
                </c:pt>
                <c:pt idx="12">
                  <c:v>304052.76915662823</c:v>
                </c:pt>
                <c:pt idx="13">
                  <c:v>215045.22569285519</c:v>
                </c:pt>
                <c:pt idx="14">
                  <c:v>-897942.9832965415</c:v>
                </c:pt>
                <c:pt idx="15">
                  <c:v>629391.06005337066</c:v>
                </c:pt>
                <c:pt idx="16">
                  <c:v>2316398.477898296</c:v>
                </c:pt>
                <c:pt idx="17">
                  <c:v>1141678.3761007399</c:v>
                </c:pt>
                <c:pt idx="18">
                  <c:v>1125904.7850961529</c:v>
                </c:pt>
                <c:pt idx="19">
                  <c:v>2350489.3612951064</c:v>
                </c:pt>
                <c:pt idx="20">
                  <c:v>2736415.7109448458</c:v>
                </c:pt>
                <c:pt idx="21">
                  <c:v>3682341.8973768242</c:v>
                </c:pt>
                <c:pt idx="22">
                  <c:v>3089212.5123682115</c:v>
                </c:pt>
                <c:pt idx="23">
                  <c:v>2956560.2560089864</c:v>
                </c:pt>
                <c:pt idx="24">
                  <c:v>3619278.5785090476</c:v>
                </c:pt>
                <c:pt idx="25">
                  <c:v>5011540.8924758844</c:v>
                </c:pt>
                <c:pt idx="26">
                  <c:v>6315017.2601224072</c:v>
                </c:pt>
                <c:pt idx="27">
                  <c:v>6779420.8478358043</c:v>
                </c:pt>
                <c:pt idx="28">
                  <c:v>6898723.2882401356</c:v>
                </c:pt>
                <c:pt idx="29">
                  <c:v>6666962.0375158973</c:v>
                </c:pt>
                <c:pt idx="30">
                  <c:v>6788838.2603445798</c:v>
                </c:pt>
                <c:pt idx="31">
                  <c:v>6847454.3316948665</c:v>
                </c:pt>
                <c:pt idx="32">
                  <c:v>8133640.1529805074</c:v>
                </c:pt>
                <c:pt idx="33">
                  <c:v>8384510.0067923069</c:v>
                </c:pt>
                <c:pt idx="34">
                  <c:v>10637745.704260323</c:v>
                </c:pt>
                <c:pt idx="35">
                  <c:v>10156732.407848435</c:v>
                </c:pt>
                <c:pt idx="36">
                  <c:v>9953173.4788072854</c:v>
                </c:pt>
                <c:pt idx="37">
                  <c:v>11510402.275340831</c:v>
                </c:pt>
                <c:pt idx="38">
                  <c:v>12560360.186055304</c:v>
                </c:pt>
                <c:pt idx="39">
                  <c:v>11825920.065553902</c:v>
                </c:pt>
                <c:pt idx="40">
                  <c:v>14769452.28414226</c:v>
                </c:pt>
                <c:pt idx="41">
                  <c:v>12995064.861723032</c:v>
                </c:pt>
                <c:pt idx="42">
                  <c:v>15264234.026302295</c:v>
                </c:pt>
                <c:pt idx="43">
                  <c:v>13113373.03902394</c:v>
                </c:pt>
                <c:pt idx="44">
                  <c:v>18034151.530072574</c:v>
                </c:pt>
                <c:pt idx="45">
                  <c:v>20018902.91333919</c:v>
                </c:pt>
                <c:pt idx="46">
                  <c:v>19478940.874200944</c:v>
                </c:pt>
                <c:pt idx="47">
                  <c:v>20810600.941764556</c:v>
                </c:pt>
                <c:pt idx="48">
                  <c:v>27597239.843977157</c:v>
                </c:pt>
                <c:pt idx="49">
                  <c:v>39719390.934939764</c:v>
                </c:pt>
              </c:numCache>
            </c:numRef>
          </c:val>
          <c:extLst>
            <c:ext xmlns:c16="http://schemas.microsoft.com/office/drawing/2014/chart" uri="{C3380CC4-5D6E-409C-BE32-E72D297353CC}">
              <c16:uniqueId val="{00000000-E4EB-4EC6-B4A5-688E998AB79D}"/>
            </c:ext>
          </c:extLst>
        </c:ser>
        <c:dLbls>
          <c:showLegendKey val="0"/>
          <c:showVal val="0"/>
          <c:showCatName val="0"/>
          <c:showSerName val="0"/>
          <c:showPercent val="0"/>
          <c:showBubbleSize val="0"/>
        </c:dLbls>
        <c:gapWidth val="219"/>
        <c:overlap val="-27"/>
        <c:axId val="1058510831"/>
        <c:axId val="855931295"/>
      </c:barChart>
      <c:catAx>
        <c:axId val="10585108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31295"/>
        <c:crosses val="autoZero"/>
        <c:auto val="1"/>
        <c:lblAlgn val="ctr"/>
        <c:lblOffset val="100"/>
        <c:noMultiLvlLbl val="0"/>
      </c:catAx>
      <c:valAx>
        <c:axId val="855931295"/>
        <c:scaling>
          <c:orientation val="minMax"/>
          <c:max val="80000000"/>
        </c:scaling>
        <c:delete val="0"/>
        <c:axPos val="l"/>
        <c:majorGridlines>
          <c:spPr>
            <a:ln w="9525" cap="flat" cmpd="sng" algn="ctr">
              <a:no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5108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Funding Relative to Volume Variable System with MS &amp; Demographic Adjustment</a:t>
            </a:r>
          </a:p>
          <a:p>
            <a:pPr>
              <a:defRPr/>
            </a:pPr>
            <a:r>
              <a:rPr lang="en-US"/>
              <a:t>(CY14 - CY23 at a 50% VCF)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 &amp; DA'!$J$12</c:f>
              <c:strCache>
                <c:ptCount val="1"/>
                <c:pt idx="0">
                  <c:v> Funding Relative to Volume Variable System with MS &amp; Demographic Adjustment </c:v>
                </c:pt>
              </c:strCache>
            </c:strRef>
          </c:tx>
          <c:spPr>
            <a:solidFill>
              <a:schemeClr val="accent1"/>
            </a:solidFill>
            <a:ln>
              <a:noFill/>
            </a:ln>
            <a:effectLst/>
          </c:spPr>
          <c:invertIfNegative val="0"/>
          <c:cat>
            <c:strRef>
              <c:f>'MS &amp; DA'!$C$15:$C$64</c:f>
              <c:strCache>
                <c:ptCount val="50"/>
                <c:pt idx="0">
                  <c:v>HC-Germantown</c:v>
                </c:pt>
                <c:pt idx="1">
                  <c:v>UM-Queen Anne's ED</c:v>
                </c:pt>
                <c:pt idx="2">
                  <c:v>Germantown ED</c:v>
                </c:pt>
                <c:pt idx="3">
                  <c:v>UM-PGHC</c:v>
                </c:pt>
                <c:pt idx="4">
                  <c:v>UM-Bowie ED</c:v>
                </c:pt>
                <c:pt idx="5">
                  <c:v>Western Maryland</c:v>
                </c:pt>
                <c:pt idx="6">
                  <c:v>Garrett</c:v>
                </c:pt>
                <c:pt idx="7">
                  <c:v>McCready</c:v>
                </c:pt>
                <c:pt idx="8">
                  <c:v>UM-Easton</c:v>
                </c:pt>
                <c:pt idx="9">
                  <c:v>UM-Chestertown</c:v>
                </c:pt>
                <c:pt idx="10">
                  <c:v>Meritus</c:v>
                </c:pt>
                <c:pt idx="11">
                  <c:v>UM-Dorchester</c:v>
                </c:pt>
                <c:pt idx="12">
                  <c:v>Atlantic General</c:v>
                </c:pt>
                <c:pt idx="13">
                  <c:v>UMMC Midtown</c:v>
                </c:pt>
                <c:pt idx="14">
                  <c:v>Ft. Washington</c:v>
                </c:pt>
                <c:pt idx="15">
                  <c:v>MedStar Montgomery</c:v>
                </c:pt>
                <c:pt idx="16">
                  <c:v>Peninsula</c:v>
                </c:pt>
                <c:pt idx="17">
                  <c:v>UM-Harford</c:v>
                </c:pt>
                <c:pt idx="18">
                  <c:v>MedStar St. Mary's</c:v>
                </c:pt>
                <c:pt idx="19">
                  <c:v>UM-Charles Regional</c:v>
                </c:pt>
                <c:pt idx="20">
                  <c:v>UM-Laurel</c:v>
                </c:pt>
                <c:pt idx="21">
                  <c:v>Calvert</c:v>
                </c:pt>
                <c:pt idx="22">
                  <c:v>Union of Cecil</c:v>
                </c:pt>
                <c:pt idx="23">
                  <c:v>MedStar Harbor</c:v>
                </c:pt>
                <c:pt idx="24">
                  <c:v>Doctors</c:v>
                </c:pt>
                <c:pt idx="25">
                  <c:v>UM-St. Joe</c:v>
                </c:pt>
                <c:pt idx="26">
                  <c:v>Carroll</c:v>
                </c:pt>
                <c:pt idx="27">
                  <c:v>Northwest</c:v>
                </c:pt>
                <c:pt idx="28">
                  <c:v>Holy Cross</c:v>
                </c:pt>
                <c:pt idx="29">
                  <c:v>UMROI</c:v>
                </c:pt>
                <c:pt idx="30">
                  <c:v>MedStar Southern MD</c:v>
                </c:pt>
                <c:pt idx="31">
                  <c:v>MedStar Fr Square</c:v>
                </c:pt>
                <c:pt idx="32">
                  <c:v>Suburban</c:v>
                </c:pt>
                <c:pt idx="33">
                  <c:v>Washington Adventist</c:v>
                </c:pt>
                <c:pt idx="34">
                  <c:v>Bon Secours</c:v>
                </c:pt>
                <c:pt idx="35">
                  <c:v>Howard County</c:v>
                </c:pt>
                <c:pt idx="36">
                  <c:v>MedStar Good Sam</c:v>
                </c:pt>
                <c:pt idx="37">
                  <c:v>UM-Upper Chesapeake</c:v>
                </c:pt>
                <c:pt idx="38">
                  <c:v>Frederick</c:v>
                </c:pt>
                <c:pt idx="39">
                  <c:v>St. Agnes </c:v>
                </c:pt>
                <c:pt idx="40">
                  <c:v>JH Bayview</c:v>
                </c:pt>
                <c:pt idx="41">
                  <c:v>GBMC</c:v>
                </c:pt>
                <c:pt idx="42">
                  <c:v>Shady Grove</c:v>
                </c:pt>
                <c:pt idx="43">
                  <c:v>Mercy</c:v>
                </c:pt>
                <c:pt idx="44">
                  <c:v>MedStar Union Mem</c:v>
                </c:pt>
                <c:pt idx="45">
                  <c:v>UM-BWMC</c:v>
                </c:pt>
                <c:pt idx="46">
                  <c:v>Johns Hopkins</c:v>
                </c:pt>
                <c:pt idx="47">
                  <c:v>Anne Arundel</c:v>
                </c:pt>
                <c:pt idx="48">
                  <c:v>UMMC</c:v>
                </c:pt>
                <c:pt idx="49">
                  <c:v>Sinai</c:v>
                </c:pt>
              </c:strCache>
            </c:strRef>
          </c:cat>
          <c:val>
            <c:numRef>
              <c:f>'MS &amp; DA'!$J$15:$J$64</c:f>
              <c:numCache>
                <c:formatCode>_(* #,##0_);_(* \(#,##0\);_(* "-"??_);_(@_)</c:formatCode>
                <c:ptCount val="50"/>
                <c:pt idx="0">
                  <c:v>-13215337.385164291</c:v>
                </c:pt>
                <c:pt idx="1">
                  <c:v>-251422.44685124257</c:v>
                </c:pt>
                <c:pt idx="2">
                  <c:v>392868.8009737141</c:v>
                </c:pt>
                <c:pt idx="3">
                  <c:v>558162.57263302058</c:v>
                </c:pt>
                <c:pt idx="4">
                  <c:v>1137214.5020300741</c:v>
                </c:pt>
                <c:pt idx="5">
                  <c:v>1806495.4574866742</c:v>
                </c:pt>
                <c:pt idx="6">
                  <c:v>1998669.8738113982</c:v>
                </c:pt>
                <c:pt idx="7">
                  <c:v>2492277.9696147698</c:v>
                </c:pt>
                <c:pt idx="8">
                  <c:v>5414711.968039982</c:v>
                </c:pt>
                <c:pt idx="9">
                  <c:v>5734819.7930572014</c:v>
                </c:pt>
                <c:pt idx="10">
                  <c:v>6851996.2496470697</c:v>
                </c:pt>
                <c:pt idx="11">
                  <c:v>7246445.6276682578</c:v>
                </c:pt>
                <c:pt idx="12">
                  <c:v>9289977.3637719937</c:v>
                </c:pt>
                <c:pt idx="13">
                  <c:v>9920568.2454533931</c:v>
                </c:pt>
                <c:pt idx="14">
                  <c:v>10045918.165501393</c:v>
                </c:pt>
                <c:pt idx="15">
                  <c:v>10844143.735836707</c:v>
                </c:pt>
                <c:pt idx="16">
                  <c:v>11404993.412430555</c:v>
                </c:pt>
                <c:pt idx="17">
                  <c:v>12474912.774175392</c:v>
                </c:pt>
                <c:pt idx="18">
                  <c:v>12548340.1107671</c:v>
                </c:pt>
                <c:pt idx="19">
                  <c:v>14176494.739352971</c:v>
                </c:pt>
                <c:pt idx="20">
                  <c:v>14311119.175406642</c:v>
                </c:pt>
                <c:pt idx="21">
                  <c:v>16117648.090220219</c:v>
                </c:pt>
                <c:pt idx="22">
                  <c:v>17101205.840540756</c:v>
                </c:pt>
                <c:pt idx="23">
                  <c:v>17241440.601943895</c:v>
                </c:pt>
                <c:pt idx="24">
                  <c:v>18181406.42471372</c:v>
                </c:pt>
                <c:pt idx="25">
                  <c:v>18382677.065535408</c:v>
                </c:pt>
                <c:pt idx="26">
                  <c:v>18701452.889629051</c:v>
                </c:pt>
                <c:pt idx="27">
                  <c:v>19103845.869571373</c:v>
                </c:pt>
                <c:pt idx="28">
                  <c:v>19209832.901256651</c:v>
                </c:pt>
                <c:pt idx="29">
                  <c:v>19315810.723461341</c:v>
                </c:pt>
                <c:pt idx="30">
                  <c:v>20402835.222618856</c:v>
                </c:pt>
                <c:pt idx="31">
                  <c:v>20441045.602564141</c:v>
                </c:pt>
                <c:pt idx="32">
                  <c:v>21054280.064515017</c:v>
                </c:pt>
                <c:pt idx="33">
                  <c:v>23071141.597693145</c:v>
                </c:pt>
                <c:pt idx="34">
                  <c:v>24174564.21959912</c:v>
                </c:pt>
                <c:pt idx="35">
                  <c:v>24376557.737895127</c:v>
                </c:pt>
                <c:pt idx="36">
                  <c:v>24704576.584906589</c:v>
                </c:pt>
                <c:pt idx="37">
                  <c:v>25106919.971630484</c:v>
                </c:pt>
                <c:pt idx="38">
                  <c:v>25165631.739862926</c:v>
                </c:pt>
                <c:pt idx="39">
                  <c:v>26782772.808263123</c:v>
                </c:pt>
                <c:pt idx="40">
                  <c:v>27899202.920988299</c:v>
                </c:pt>
                <c:pt idx="41">
                  <c:v>33306014.260423742</c:v>
                </c:pt>
                <c:pt idx="42">
                  <c:v>34340750.825126752</c:v>
                </c:pt>
                <c:pt idx="43">
                  <c:v>35913432.231937557</c:v>
                </c:pt>
                <c:pt idx="44">
                  <c:v>36307499.246205568</c:v>
                </c:pt>
                <c:pt idx="45">
                  <c:v>41945443.139858276</c:v>
                </c:pt>
                <c:pt idx="46">
                  <c:v>51953081.602146573</c:v>
                </c:pt>
                <c:pt idx="47">
                  <c:v>52684128.562663279</c:v>
                </c:pt>
                <c:pt idx="48">
                  <c:v>58890782.50226786</c:v>
                </c:pt>
                <c:pt idx="49">
                  <c:v>60690332.254660398</c:v>
                </c:pt>
              </c:numCache>
            </c:numRef>
          </c:val>
          <c:extLst>
            <c:ext xmlns:c16="http://schemas.microsoft.com/office/drawing/2014/chart" uri="{C3380CC4-5D6E-409C-BE32-E72D297353CC}">
              <c16:uniqueId val="{00000000-77ED-45A2-AAD9-38DFC838EEA8}"/>
            </c:ext>
          </c:extLst>
        </c:ser>
        <c:dLbls>
          <c:showLegendKey val="0"/>
          <c:showVal val="0"/>
          <c:showCatName val="0"/>
          <c:showSerName val="0"/>
          <c:showPercent val="0"/>
          <c:showBubbleSize val="0"/>
        </c:dLbls>
        <c:gapWidth val="219"/>
        <c:overlap val="-27"/>
        <c:axId val="1058510831"/>
        <c:axId val="855931295"/>
      </c:barChart>
      <c:catAx>
        <c:axId val="10585108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31295"/>
        <c:crosses val="autoZero"/>
        <c:auto val="1"/>
        <c:lblAlgn val="ctr"/>
        <c:lblOffset val="100"/>
        <c:noMultiLvlLbl val="0"/>
      </c:catAx>
      <c:valAx>
        <c:axId val="855931295"/>
        <c:scaling>
          <c:orientation val="minMax"/>
          <c:max val="80000000"/>
        </c:scaling>
        <c:delete val="0"/>
        <c:axPos val="l"/>
        <c:majorGridlines>
          <c:spPr>
            <a:ln w="9525" cap="flat" cmpd="sng" algn="ctr">
              <a:no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5108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Residual Funding of In-State Volume and Declines at 50% Variable Revenue Factor for CY14-CY22 with</a:t>
            </a:r>
            <a:r>
              <a:rPr lang="en-US" sz="2000" baseline="0"/>
              <a:t> Market Shift and Demographic Adjustment</a:t>
            </a:r>
            <a:endParaRPr lang="en-US" sz="2000"/>
          </a:p>
        </c:rich>
      </c:tx>
      <c:layout>
        <c:manualLayout>
          <c:xMode val="edge"/>
          <c:yMode val="edge"/>
          <c:x val="0.20711036410640329"/>
          <c:y val="2.26023928696858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53983001178008E-2"/>
          <c:y val="0.20897598648032603"/>
          <c:w val="0.85539491558584568"/>
          <c:h val="0.59132037066795229"/>
        </c:manualLayout>
      </c:layout>
      <c:barChart>
        <c:barDir val="col"/>
        <c:grouping val="clustered"/>
        <c:varyColors val="0"/>
        <c:ser>
          <c:idx val="0"/>
          <c:order val="0"/>
          <c:tx>
            <c:strRef>
              <c:f>'MS &amp; DA'!$D$12</c:f>
              <c:strCache>
                <c:ptCount val="1"/>
                <c:pt idx="0">
                  <c:v> CY14 to CY23 ECMAD Growth </c:v>
                </c:pt>
              </c:strCache>
            </c:strRef>
          </c:tx>
          <c:spPr>
            <a:solidFill>
              <a:schemeClr val="accent1"/>
            </a:solidFill>
            <a:ln>
              <a:noFill/>
            </a:ln>
            <a:effectLst/>
          </c:spPr>
          <c:invertIfNegative val="0"/>
          <c:cat>
            <c:strRef>
              <c:f>'MS &amp; DA'!$C$15:$C$64</c:f>
              <c:strCache>
                <c:ptCount val="50"/>
                <c:pt idx="0">
                  <c:v>HC-Germantown</c:v>
                </c:pt>
                <c:pt idx="1">
                  <c:v>UM-Queen Anne's ED</c:v>
                </c:pt>
                <c:pt idx="2">
                  <c:v>Germantown ED</c:v>
                </c:pt>
                <c:pt idx="3">
                  <c:v>UM-PGHC</c:v>
                </c:pt>
                <c:pt idx="4">
                  <c:v>UM-Bowie ED</c:v>
                </c:pt>
                <c:pt idx="5">
                  <c:v>Western Maryland</c:v>
                </c:pt>
                <c:pt idx="6">
                  <c:v>Garrett</c:v>
                </c:pt>
                <c:pt idx="7">
                  <c:v>McCready</c:v>
                </c:pt>
                <c:pt idx="8">
                  <c:v>UM-Easton</c:v>
                </c:pt>
                <c:pt idx="9">
                  <c:v>UM-Chestertown</c:v>
                </c:pt>
                <c:pt idx="10">
                  <c:v>Meritus</c:v>
                </c:pt>
                <c:pt idx="11">
                  <c:v>UM-Dorchester</c:v>
                </c:pt>
                <c:pt idx="12">
                  <c:v>Atlantic General</c:v>
                </c:pt>
                <c:pt idx="13">
                  <c:v>UMMC Midtown</c:v>
                </c:pt>
                <c:pt idx="14">
                  <c:v>Ft. Washington</c:v>
                </c:pt>
                <c:pt idx="15">
                  <c:v>MedStar Montgomery</c:v>
                </c:pt>
                <c:pt idx="16">
                  <c:v>Peninsula</c:v>
                </c:pt>
                <c:pt idx="17">
                  <c:v>UM-Harford</c:v>
                </c:pt>
                <c:pt idx="18">
                  <c:v>MedStar St. Mary's</c:v>
                </c:pt>
                <c:pt idx="19">
                  <c:v>UM-Charles Regional</c:v>
                </c:pt>
                <c:pt idx="20">
                  <c:v>UM-Laurel</c:v>
                </c:pt>
                <c:pt idx="21">
                  <c:v>Calvert</c:v>
                </c:pt>
                <c:pt idx="22">
                  <c:v>Union of Cecil</c:v>
                </c:pt>
                <c:pt idx="23">
                  <c:v>MedStar Harbor</c:v>
                </c:pt>
                <c:pt idx="24">
                  <c:v>Doctors</c:v>
                </c:pt>
                <c:pt idx="25">
                  <c:v>UM-St. Joe</c:v>
                </c:pt>
                <c:pt idx="26">
                  <c:v>Carroll</c:v>
                </c:pt>
                <c:pt idx="27">
                  <c:v>Northwest</c:v>
                </c:pt>
                <c:pt idx="28">
                  <c:v>Holy Cross</c:v>
                </c:pt>
                <c:pt idx="29">
                  <c:v>UMROI</c:v>
                </c:pt>
                <c:pt idx="30">
                  <c:v>MedStar Southern MD</c:v>
                </c:pt>
                <c:pt idx="31">
                  <c:v>MedStar Fr Square</c:v>
                </c:pt>
                <c:pt idx="32">
                  <c:v>Suburban</c:v>
                </c:pt>
                <c:pt idx="33">
                  <c:v>Washington Adventist</c:v>
                </c:pt>
                <c:pt idx="34">
                  <c:v>Bon Secours</c:v>
                </c:pt>
                <c:pt idx="35">
                  <c:v>Howard County</c:v>
                </c:pt>
                <c:pt idx="36">
                  <c:v>MedStar Good Sam</c:v>
                </c:pt>
                <c:pt idx="37">
                  <c:v>UM-Upper Chesapeake</c:v>
                </c:pt>
                <c:pt idx="38">
                  <c:v>Frederick</c:v>
                </c:pt>
                <c:pt idx="39">
                  <c:v>St. Agnes </c:v>
                </c:pt>
                <c:pt idx="40">
                  <c:v>JH Bayview</c:v>
                </c:pt>
                <c:pt idx="41">
                  <c:v>GBMC</c:v>
                </c:pt>
                <c:pt idx="42">
                  <c:v>Shady Grove</c:v>
                </c:pt>
                <c:pt idx="43">
                  <c:v>Mercy</c:v>
                </c:pt>
                <c:pt idx="44">
                  <c:v>MedStar Union Mem</c:v>
                </c:pt>
                <c:pt idx="45">
                  <c:v>UM-BWMC</c:v>
                </c:pt>
                <c:pt idx="46">
                  <c:v>Johns Hopkins</c:v>
                </c:pt>
                <c:pt idx="47">
                  <c:v>Anne Arundel</c:v>
                </c:pt>
                <c:pt idx="48">
                  <c:v>UMMC</c:v>
                </c:pt>
                <c:pt idx="49">
                  <c:v>Sinai</c:v>
                </c:pt>
              </c:strCache>
            </c:strRef>
          </c:cat>
          <c:val>
            <c:numRef>
              <c:f>'MS &amp; DA'!$D$15:$D$64</c:f>
            </c:numRef>
          </c:val>
          <c:extLst xmlns:c15="http://schemas.microsoft.com/office/drawing/2012/chart">
            <c:ext xmlns:c16="http://schemas.microsoft.com/office/drawing/2014/chart" uri="{C3380CC4-5D6E-409C-BE32-E72D297353CC}">
              <c16:uniqueId val="{00000000-80A2-4F6B-90B8-900C66980CC3}"/>
            </c:ext>
          </c:extLst>
        </c:ser>
        <c:ser>
          <c:idx val="1"/>
          <c:order val="1"/>
          <c:tx>
            <c:strRef>
              <c:f>'MS &amp; DA'!$G$12</c:f>
              <c:strCache>
                <c:ptCount val="1"/>
                <c:pt idx="0">
                  <c:v> Expected FFS </c:v>
                </c:pt>
              </c:strCache>
            </c:strRef>
          </c:tx>
          <c:spPr>
            <a:solidFill>
              <a:schemeClr val="accent2"/>
            </a:solidFill>
            <a:ln>
              <a:noFill/>
            </a:ln>
            <a:effectLst/>
          </c:spPr>
          <c:invertIfNegative val="0"/>
          <c:cat>
            <c:strRef>
              <c:f>'MS &amp; DA'!$C$15:$C$64</c:f>
              <c:strCache>
                <c:ptCount val="50"/>
                <c:pt idx="0">
                  <c:v>HC-Germantown</c:v>
                </c:pt>
                <c:pt idx="1">
                  <c:v>UM-Queen Anne's ED</c:v>
                </c:pt>
                <c:pt idx="2">
                  <c:v>Germantown ED</c:v>
                </c:pt>
                <c:pt idx="3">
                  <c:v>UM-PGHC</c:v>
                </c:pt>
                <c:pt idx="4">
                  <c:v>UM-Bowie ED</c:v>
                </c:pt>
                <c:pt idx="5">
                  <c:v>Western Maryland</c:v>
                </c:pt>
                <c:pt idx="6">
                  <c:v>Garrett</c:v>
                </c:pt>
                <c:pt idx="7">
                  <c:v>McCready</c:v>
                </c:pt>
                <c:pt idx="8">
                  <c:v>UM-Easton</c:v>
                </c:pt>
                <c:pt idx="9">
                  <c:v>UM-Chestertown</c:v>
                </c:pt>
                <c:pt idx="10">
                  <c:v>Meritus</c:v>
                </c:pt>
                <c:pt idx="11">
                  <c:v>UM-Dorchester</c:v>
                </c:pt>
                <c:pt idx="12">
                  <c:v>Atlantic General</c:v>
                </c:pt>
                <c:pt idx="13">
                  <c:v>UMMC Midtown</c:v>
                </c:pt>
                <c:pt idx="14">
                  <c:v>Ft. Washington</c:v>
                </c:pt>
                <c:pt idx="15">
                  <c:v>MedStar Montgomery</c:v>
                </c:pt>
                <c:pt idx="16">
                  <c:v>Peninsula</c:v>
                </c:pt>
                <c:pt idx="17">
                  <c:v>UM-Harford</c:v>
                </c:pt>
                <c:pt idx="18">
                  <c:v>MedStar St. Mary's</c:v>
                </c:pt>
                <c:pt idx="19">
                  <c:v>UM-Charles Regional</c:v>
                </c:pt>
                <c:pt idx="20">
                  <c:v>UM-Laurel</c:v>
                </c:pt>
                <c:pt idx="21">
                  <c:v>Calvert</c:v>
                </c:pt>
                <c:pt idx="22">
                  <c:v>Union of Cecil</c:v>
                </c:pt>
                <c:pt idx="23">
                  <c:v>MedStar Harbor</c:v>
                </c:pt>
                <c:pt idx="24">
                  <c:v>Doctors</c:v>
                </c:pt>
                <c:pt idx="25">
                  <c:v>UM-St. Joe</c:v>
                </c:pt>
                <c:pt idx="26">
                  <c:v>Carroll</c:v>
                </c:pt>
                <c:pt idx="27">
                  <c:v>Northwest</c:v>
                </c:pt>
                <c:pt idx="28">
                  <c:v>Holy Cross</c:v>
                </c:pt>
                <c:pt idx="29">
                  <c:v>UMROI</c:v>
                </c:pt>
                <c:pt idx="30">
                  <c:v>MedStar Southern MD</c:v>
                </c:pt>
                <c:pt idx="31">
                  <c:v>MedStar Fr Square</c:v>
                </c:pt>
                <c:pt idx="32">
                  <c:v>Suburban</c:v>
                </c:pt>
                <c:pt idx="33">
                  <c:v>Washington Adventist</c:v>
                </c:pt>
                <c:pt idx="34">
                  <c:v>Bon Secours</c:v>
                </c:pt>
                <c:pt idx="35">
                  <c:v>Howard County</c:v>
                </c:pt>
                <c:pt idx="36">
                  <c:v>MedStar Good Sam</c:v>
                </c:pt>
                <c:pt idx="37">
                  <c:v>UM-Upper Chesapeake</c:v>
                </c:pt>
                <c:pt idx="38">
                  <c:v>Frederick</c:v>
                </c:pt>
                <c:pt idx="39">
                  <c:v>St. Agnes </c:v>
                </c:pt>
                <c:pt idx="40">
                  <c:v>JH Bayview</c:v>
                </c:pt>
                <c:pt idx="41">
                  <c:v>GBMC</c:v>
                </c:pt>
                <c:pt idx="42">
                  <c:v>Shady Grove</c:v>
                </c:pt>
                <c:pt idx="43">
                  <c:v>Mercy</c:v>
                </c:pt>
                <c:pt idx="44">
                  <c:v>MedStar Union Mem</c:v>
                </c:pt>
                <c:pt idx="45">
                  <c:v>UM-BWMC</c:v>
                </c:pt>
                <c:pt idx="46">
                  <c:v>Johns Hopkins</c:v>
                </c:pt>
                <c:pt idx="47">
                  <c:v>Anne Arundel</c:v>
                </c:pt>
                <c:pt idx="48">
                  <c:v>UMMC</c:v>
                </c:pt>
                <c:pt idx="49">
                  <c:v>Sinai</c:v>
                </c:pt>
              </c:strCache>
            </c:strRef>
          </c:cat>
          <c:val>
            <c:numRef>
              <c:f>'MS &amp; DA'!$G$12</c:f>
            </c:numRef>
          </c:val>
          <c:extLst>
            <c:ext xmlns:c16="http://schemas.microsoft.com/office/drawing/2014/chart" uri="{C3380CC4-5D6E-409C-BE32-E72D297353CC}">
              <c16:uniqueId val="{00000001-80A2-4F6B-90B8-900C66980CC3}"/>
            </c:ext>
          </c:extLst>
        </c:ser>
        <c:ser>
          <c:idx val="2"/>
          <c:order val="2"/>
          <c:tx>
            <c:strRef>
              <c:f>'MS &amp; DA'!$H$12</c:f>
              <c:strCache>
                <c:ptCount val="1"/>
                <c:pt idx="0">
                  <c:v> RY24 Demographic Adjustment </c:v>
                </c:pt>
              </c:strCache>
            </c:strRef>
          </c:tx>
          <c:spPr>
            <a:solidFill>
              <a:schemeClr val="accent3"/>
            </a:solidFill>
            <a:ln>
              <a:noFill/>
            </a:ln>
            <a:effectLst/>
          </c:spPr>
          <c:invertIfNegative val="0"/>
          <c:cat>
            <c:strRef>
              <c:f>'MS &amp; DA'!$C$15:$C$64</c:f>
              <c:strCache>
                <c:ptCount val="50"/>
                <c:pt idx="0">
                  <c:v>HC-Germantown</c:v>
                </c:pt>
                <c:pt idx="1">
                  <c:v>UM-Queen Anne's ED</c:v>
                </c:pt>
                <c:pt idx="2">
                  <c:v>Germantown ED</c:v>
                </c:pt>
                <c:pt idx="3">
                  <c:v>UM-PGHC</c:v>
                </c:pt>
                <c:pt idx="4">
                  <c:v>UM-Bowie ED</c:v>
                </c:pt>
                <c:pt idx="5">
                  <c:v>Western Maryland</c:v>
                </c:pt>
                <c:pt idx="6">
                  <c:v>Garrett</c:v>
                </c:pt>
                <c:pt idx="7">
                  <c:v>McCready</c:v>
                </c:pt>
                <c:pt idx="8">
                  <c:v>UM-Easton</c:v>
                </c:pt>
                <c:pt idx="9">
                  <c:v>UM-Chestertown</c:v>
                </c:pt>
                <c:pt idx="10">
                  <c:v>Meritus</c:v>
                </c:pt>
                <c:pt idx="11">
                  <c:v>UM-Dorchester</c:v>
                </c:pt>
                <c:pt idx="12">
                  <c:v>Atlantic General</c:v>
                </c:pt>
                <c:pt idx="13">
                  <c:v>UMMC Midtown</c:v>
                </c:pt>
                <c:pt idx="14">
                  <c:v>Ft. Washington</c:v>
                </c:pt>
                <c:pt idx="15">
                  <c:v>MedStar Montgomery</c:v>
                </c:pt>
                <c:pt idx="16">
                  <c:v>Peninsula</c:v>
                </c:pt>
                <c:pt idx="17">
                  <c:v>UM-Harford</c:v>
                </c:pt>
                <c:pt idx="18">
                  <c:v>MedStar St. Mary's</c:v>
                </c:pt>
                <c:pt idx="19">
                  <c:v>UM-Charles Regional</c:v>
                </c:pt>
                <c:pt idx="20">
                  <c:v>UM-Laurel</c:v>
                </c:pt>
                <c:pt idx="21">
                  <c:v>Calvert</c:v>
                </c:pt>
                <c:pt idx="22">
                  <c:v>Union of Cecil</c:v>
                </c:pt>
                <c:pt idx="23">
                  <c:v>MedStar Harbor</c:v>
                </c:pt>
                <c:pt idx="24">
                  <c:v>Doctors</c:v>
                </c:pt>
                <c:pt idx="25">
                  <c:v>UM-St. Joe</c:v>
                </c:pt>
                <c:pt idx="26">
                  <c:v>Carroll</c:v>
                </c:pt>
                <c:pt idx="27">
                  <c:v>Northwest</c:v>
                </c:pt>
                <c:pt idx="28">
                  <c:v>Holy Cross</c:v>
                </c:pt>
                <c:pt idx="29">
                  <c:v>UMROI</c:v>
                </c:pt>
                <c:pt idx="30">
                  <c:v>MedStar Southern MD</c:v>
                </c:pt>
                <c:pt idx="31">
                  <c:v>MedStar Fr Square</c:v>
                </c:pt>
                <c:pt idx="32">
                  <c:v>Suburban</c:v>
                </c:pt>
                <c:pt idx="33">
                  <c:v>Washington Adventist</c:v>
                </c:pt>
                <c:pt idx="34">
                  <c:v>Bon Secours</c:v>
                </c:pt>
                <c:pt idx="35">
                  <c:v>Howard County</c:v>
                </c:pt>
                <c:pt idx="36">
                  <c:v>MedStar Good Sam</c:v>
                </c:pt>
                <c:pt idx="37">
                  <c:v>UM-Upper Chesapeake</c:v>
                </c:pt>
                <c:pt idx="38">
                  <c:v>Frederick</c:v>
                </c:pt>
                <c:pt idx="39">
                  <c:v>St. Agnes </c:v>
                </c:pt>
                <c:pt idx="40">
                  <c:v>JH Bayview</c:v>
                </c:pt>
                <c:pt idx="41">
                  <c:v>GBMC</c:v>
                </c:pt>
                <c:pt idx="42">
                  <c:v>Shady Grove</c:v>
                </c:pt>
                <c:pt idx="43">
                  <c:v>Mercy</c:v>
                </c:pt>
                <c:pt idx="44">
                  <c:v>MedStar Union Mem</c:v>
                </c:pt>
                <c:pt idx="45">
                  <c:v>UM-BWMC</c:v>
                </c:pt>
                <c:pt idx="46">
                  <c:v>Johns Hopkins</c:v>
                </c:pt>
                <c:pt idx="47">
                  <c:v>Anne Arundel</c:v>
                </c:pt>
                <c:pt idx="48">
                  <c:v>UMMC</c:v>
                </c:pt>
                <c:pt idx="49">
                  <c:v>Sinai</c:v>
                </c:pt>
              </c:strCache>
            </c:strRef>
          </c:cat>
          <c:val>
            <c:numRef>
              <c:f>'MS &amp; DA'!$H$15:$H$64</c:f>
            </c:numRef>
          </c:val>
          <c:extLst xmlns:c15="http://schemas.microsoft.com/office/drawing/2012/chart">
            <c:ext xmlns:c16="http://schemas.microsoft.com/office/drawing/2014/chart" uri="{C3380CC4-5D6E-409C-BE32-E72D297353CC}">
              <c16:uniqueId val="{00000002-80A2-4F6B-90B8-900C66980CC3}"/>
            </c:ext>
          </c:extLst>
        </c:ser>
        <c:dLbls>
          <c:showLegendKey val="0"/>
          <c:showVal val="0"/>
          <c:showCatName val="0"/>
          <c:showSerName val="0"/>
          <c:showPercent val="0"/>
          <c:showBubbleSize val="0"/>
        </c:dLbls>
        <c:gapWidth val="219"/>
        <c:axId val="1688002608"/>
        <c:axId val="1688000528"/>
        <c:extLst/>
      </c:barChart>
      <c:lineChart>
        <c:grouping val="standard"/>
        <c:varyColors val="0"/>
        <c:ser>
          <c:idx val="3"/>
          <c:order val="3"/>
          <c:tx>
            <c:strRef>
              <c:f>'MS &amp; DA'!$J$12</c:f>
              <c:strCache>
                <c:ptCount val="1"/>
                <c:pt idx="0">
                  <c:v> Funding Relative to Volume Variable System with MS &amp; Demographic Adjustment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'[1]CY14-CY22 MS &amp; DA Chart'!$B$2:$B$50</c:f>
              <c:strCache>
                <c:ptCount val="49"/>
                <c:pt idx="0">
                  <c:v>UM-Queen Anne's ED</c:v>
                </c:pt>
                <c:pt idx="1">
                  <c:v>Germantown ED</c:v>
                </c:pt>
                <c:pt idx="2">
                  <c:v>Garrett</c:v>
                </c:pt>
                <c:pt idx="3">
                  <c:v>UM-Bowie ED</c:v>
                </c:pt>
                <c:pt idx="4">
                  <c:v>McCready</c:v>
                </c:pt>
                <c:pt idx="5">
                  <c:v>Western Maryland</c:v>
                </c:pt>
                <c:pt idx="6">
                  <c:v>UM-Chestertown</c:v>
                </c:pt>
                <c:pt idx="7">
                  <c:v>UM-Cambridge</c:v>
                </c:pt>
                <c:pt idx="8">
                  <c:v>Atlantic General</c:v>
                </c:pt>
                <c:pt idx="9">
                  <c:v>Ft. Washington</c:v>
                </c:pt>
                <c:pt idx="10">
                  <c:v>UM-Capital Region</c:v>
                </c:pt>
                <c:pt idx="11">
                  <c:v>Meritus</c:v>
                </c:pt>
                <c:pt idx="12">
                  <c:v>Peninsula</c:v>
                </c:pt>
                <c:pt idx="13">
                  <c:v>UMMC Midtown</c:v>
                </c:pt>
                <c:pt idx="14">
                  <c:v>UM-Charles Regional</c:v>
                </c:pt>
                <c:pt idx="15">
                  <c:v>UM-Easton</c:v>
                </c:pt>
                <c:pt idx="16">
                  <c:v>UM-Harford</c:v>
                </c:pt>
                <c:pt idx="17">
                  <c:v>MedStar Montgomery</c:v>
                </c:pt>
                <c:pt idx="18">
                  <c:v>Christiana Care, Union</c:v>
                </c:pt>
                <c:pt idx="19">
                  <c:v>UM-Laurel</c:v>
                </c:pt>
                <c:pt idx="20">
                  <c:v>MedStar St. Mary's</c:v>
                </c:pt>
                <c:pt idx="21">
                  <c:v>MedStar Harbor</c:v>
                </c:pt>
                <c:pt idx="22">
                  <c:v>Calvert</c:v>
                </c:pt>
                <c:pt idx="23">
                  <c:v>Carroll</c:v>
                </c:pt>
                <c:pt idx="24">
                  <c:v>Doctors</c:v>
                </c:pt>
                <c:pt idx="25">
                  <c:v>UMROI</c:v>
                </c:pt>
                <c:pt idx="26">
                  <c:v>Adventist White Oak</c:v>
                </c:pt>
                <c:pt idx="27">
                  <c:v>MedStar Southern MD</c:v>
                </c:pt>
                <c:pt idx="28">
                  <c:v>Northwest</c:v>
                </c:pt>
                <c:pt idx="29">
                  <c:v>Howard County</c:v>
                </c:pt>
                <c:pt idx="30">
                  <c:v>Grace Medical Center</c:v>
                </c:pt>
                <c:pt idx="31">
                  <c:v>MedStar Fr Square</c:v>
                </c:pt>
                <c:pt idx="32">
                  <c:v>Holy Cross</c:v>
                </c:pt>
                <c:pt idx="33">
                  <c:v>Suburban</c:v>
                </c:pt>
                <c:pt idx="34">
                  <c:v>MedStar Good Sam</c:v>
                </c:pt>
                <c:pt idx="35">
                  <c:v>UM-St. Joe</c:v>
                </c:pt>
                <c:pt idx="36">
                  <c:v>UM-Upper Chesapeake</c:v>
                </c:pt>
                <c:pt idx="37">
                  <c:v>Ascension St. Agnes Hospital</c:v>
                </c:pt>
                <c:pt idx="38">
                  <c:v>GBMC</c:v>
                </c:pt>
                <c:pt idx="39">
                  <c:v>Frederick</c:v>
                </c:pt>
                <c:pt idx="40">
                  <c:v>Shady Grove</c:v>
                </c:pt>
                <c:pt idx="41">
                  <c:v>JH Bayview</c:v>
                </c:pt>
                <c:pt idx="42">
                  <c:v>MedStar Union Mem</c:v>
                </c:pt>
                <c:pt idx="43">
                  <c:v>UM-BWMC</c:v>
                </c:pt>
                <c:pt idx="44">
                  <c:v>Mercy</c:v>
                </c:pt>
                <c:pt idx="45">
                  <c:v>Anne Arundel</c:v>
                </c:pt>
                <c:pt idx="46">
                  <c:v>Sinai</c:v>
                </c:pt>
                <c:pt idx="47">
                  <c:v>Johns Hopkins</c:v>
                </c:pt>
                <c:pt idx="48">
                  <c:v>UMMC</c:v>
                </c:pt>
              </c:strCache>
            </c:strRef>
          </c:cat>
          <c:val>
            <c:numRef>
              <c:f>'MS &amp; DA'!$J$15:$J$64</c:f>
              <c:numCache>
                <c:formatCode>_(* #,##0_);_(* \(#,##0\);_(* "-"??_);_(@_)</c:formatCode>
                <c:ptCount val="50"/>
                <c:pt idx="0">
                  <c:v>-13215337.385164291</c:v>
                </c:pt>
                <c:pt idx="1">
                  <c:v>-251422.44685124257</c:v>
                </c:pt>
                <c:pt idx="2">
                  <c:v>392868.8009737141</c:v>
                </c:pt>
                <c:pt idx="3">
                  <c:v>558162.57263302058</c:v>
                </c:pt>
                <c:pt idx="4">
                  <c:v>1137214.5020300741</c:v>
                </c:pt>
                <c:pt idx="5">
                  <c:v>1806495.4574866742</c:v>
                </c:pt>
                <c:pt idx="6">
                  <c:v>1998669.8738113982</c:v>
                </c:pt>
                <c:pt idx="7">
                  <c:v>2492277.9696147698</c:v>
                </c:pt>
                <c:pt idx="8">
                  <c:v>5414711.968039982</c:v>
                </c:pt>
                <c:pt idx="9">
                  <c:v>5734819.7930572014</c:v>
                </c:pt>
                <c:pt idx="10">
                  <c:v>6851996.2496470697</c:v>
                </c:pt>
                <c:pt idx="11">
                  <c:v>7246445.6276682578</c:v>
                </c:pt>
                <c:pt idx="12">
                  <c:v>9289977.3637719937</c:v>
                </c:pt>
                <c:pt idx="13">
                  <c:v>9920568.2454533931</c:v>
                </c:pt>
                <c:pt idx="14">
                  <c:v>10045918.165501393</c:v>
                </c:pt>
                <c:pt idx="15">
                  <c:v>10844143.735836707</c:v>
                </c:pt>
                <c:pt idx="16">
                  <c:v>11404993.412430555</c:v>
                </c:pt>
                <c:pt idx="17">
                  <c:v>12474912.774175392</c:v>
                </c:pt>
                <c:pt idx="18">
                  <c:v>12548340.1107671</c:v>
                </c:pt>
                <c:pt idx="19">
                  <c:v>14176494.739352971</c:v>
                </c:pt>
                <c:pt idx="20">
                  <c:v>14311119.175406642</c:v>
                </c:pt>
                <c:pt idx="21">
                  <c:v>16117648.090220219</c:v>
                </c:pt>
                <c:pt idx="22">
                  <c:v>17101205.840540756</c:v>
                </c:pt>
                <c:pt idx="23">
                  <c:v>17241440.601943895</c:v>
                </c:pt>
                <c:pt idx="24">
                  <c:v>18181406.42471372</c:v>
                </c:pt>
                <c:pt idx="25">
                  <c:v>18382677.065535408</c:v>
                </c:pt>
                <c:pt idx="26">
                  <c:v>18701452.889629051</c:v>
                </c:pt>
                <c:pt idx="27">
                  <c:v>19103845.869571373</c:v>
                </c:pt>
                <c:pt idx="28">
                  <c:v>19209832.901256651</c:v>
                </c:pt>
                <c:pt idx="29">
                  <c:v>19315810.723461341</c:v>
                </c:pt>
                <c:pt idx="30">
                  <c:v>20402835.222618856</c:v>
                </c:pt>
                <c:pt idx="31">
                  <c:v>20441045.602564141</c:v>
                </c:pt>
                <c:pt idx="32">
                  <c:v>21054280.064515017</c:v>
                </c:pt>
                <c:pt idx="33">
                  <c:v>23071141.597693145</c:v>
                </c:pt>
                <c:pt idx="34">
                  <c:v>24174564.21959912</c:v>
                </c:pt>
                <c:pt idx="35">
                  <c:v>24376557.737895127</c:v>
                </c:pt>
                <c:pt idx="36">
                  <c:v>24704576.584906589</c:v>
                </c:pt>
                <c:pt idx="37">
                  <c:v>25106919.971630484</c:v>
                </c:pt>
                <c:pt idx="38">
                  <c:v>25165631.739862926</c:v>
                </c:pt>
                <c:pt idx="39">
                  <c:v>26782772.808263123</c:v>
                </c:pt>
                <c:pt idx="40">
                  <c:v>27899202.920988299</c:v>
                </c:pt>
                <c:pt idx="41">
                  <c:v>33306014.260423742</c:v>
                </c:pt>
                <c:pt idx="42">
                  <c:v>34340750.825126752</c:v>
                </c:pt>
                <c:pt idx="43">
                  <c:v>35913432.231937557</c:v>
                </c:pt>
                <c:pt idx="44">
                  <c:v>36307499.246205568</c:v>
                </c:pt>
                <c:pt idx="45">
                  <c:v>41945443.139858276</c:v>
                </c:pt>
                <c:pt idx="46">
                  <c:v>51953081.602146573</c:v>
                </c:pt>
                <c:pt idx="47">
                  <c:v>52684128.562663279</c:v>
                </c:pt>
                <c:pt idx="48">
                  <c:v>58890782.50226786</c:v>
                </c:pt>
                <c:pt idx="49">
                  <c:v>60690332.254660398</c:v>
                </c:pt>
              </c:numCache>
            </c:numRef>
          </c:val>
          <c:smooth val="0"/>
          <c:extLst>
            <c:ext xmlns:c16="http://schemas.microsoft.com/office/drawing/2014/chart" uri="{C3380CC4-5D6E-409C-BE32-E72D297353CC}">
              <c16:uniqueId val="{00000004-80A2-4F6B-90B8-900C66980CC3}"/>
            </c:ext>
          </c:extLst>
        </c:ser>
        <c:dLbls>
          <c:showLegendKey val="0"/>
          <c:showVal val="0"/>
          <c:showCatName val="0"/>
          <c:showSerName val="0"/>
          <c:showPercent val="0"/>
          <c:showBubbleSize val="0"/>
        </c:dLbls>
        <c:marker val="1"/>
        <c:smooth val="0"/>
        <c:axId val="1688002608"/>
        <c:axId val="1688000528"/>
      </c:lineChart>
      <c:catAx>
        <c:axId val="168800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0528"/>
        <c:crosses val="autoZero"/>
        <c:auto val="1"/>
        <c:lblAlgn val="ctr"/>
        <c:lblOffset val="100"/>
        <c:noMultiLvlLbl val="0"/>
      </c:catAx>
      <c:valAx>
        <c:axId val="16880005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800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Funding for MS, Demographic Adjustment, &amp; OOS</a:t>
            </a:r>
          </a:p>
          <a:p>
            <a:pPr>
              <a:defRPr/>
            </a:pPr>
            <a:r>
              <a:rPr lang="en-US"/>
              <a:t>(CY</a:t>
            </a:r>
            <a:r>
              <a:rPr lang="en-US" baseline="0"/>
              <a:t>14 - CY23 at a 50% VCF)</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 &amp; DA &amp; OOS'!$L$12</c:f>
              <c:strCache>
                <c:ptCount val="1"/>
                <c:pt idx="0">
                  <c:v> Funding for MS, Demographic Adjustment, &amp; OOS </c:v>
                </c:pt>
              </c:strCache>
            </c:strRef>
          </c:tx>
          <c:spPr>
            <a:solidFill>
              <a:schemeClr val="accent1"/>
            </a:solidFill>
            <a:ln>
              <a:noFill/>
            </a:ln>
            <a:effectLst/>
          </c:spPr>
          <c:invertIfNegative val="0"/>
          <c:cat>
            <c:strRef>
              <c:f>'MS &amp; DA &amp; OOS'!$C$15:$C$64</c:f>
              <c:strCache>
                <c:ptCount val="50"/>
                <c:pt idx="0">
                  <c:v>HC-Germantown</c:v>
                </c:pt>
                <c:pt idx="1">
                  <c:v>UM-Queen Anne's ED</c:v>
                </c:pt>
                <c:pt idx="2">
                  <c:v>Germantown ED</c:v>
                </c:pt>
                <c:pt idx="3">
                  <c:v>UM-Bowie ED</c:v>
                </c:pt>
                <c:pt idx="4">
                  <c:v>Garrett</c:v>
                </c:pt>
                <c:pt idx="5">
                  <c:v>McCready</c:v>
                </c:pt>
                <c:pt idx="6">
                  <c:v>UM-Easton</c:v>
                </c:pt>
                <c:pt idx="7">
                  <c:v>UM-Chestertown</c:v>
                </c:pt>
                <c:pt idx="8">
                  <c:v>Meritus</c:v>
                </c:pt>
                <c:pt idx="9">
                  <c:v>UM-Dorchester</c:v>
                </c:pt>
                <c:pt idx="10">
                  <c:v>Atlantic General</c:v>
                </c:pt>
                <c:pt idx="11">
                  <c:v>MedStar Montgomery</c:v>
                </c:pt>
                <c:pt idx="12">
                  <c:v>UMMC Midtown</c:v>
                </c:pt>
                <c:pt idx="13">
                  <c:v>Western Maryland</c:v>
                </c:pt>
                <c:pt idx="14">
                  <c:v>Ft. Washington</c:v>
                </c:pt>
                <c:pt idx="15">
                  <c:v>UM-PGHC</c:v>
                </c:pt>
                <c:pt idx="16">
                  <c:v>Peninsula</c:v>
                </c:pt>
                <c:pt idx="17">
                  <c:v>MedStar St. Mary's</c:v>
                </c:pt>
                <c:pt idx="18">
                  <c:v>UM-Harford</c:v>
                </c:pt>
                <c:pt idx="19">
                  <c:v>Union of Cecil</c:v>
                </c:pt>
                <c:pt idx="20">
                  <c:v>UM-Charles Regional</c:v>
                </c:pt>
                <c:pt idx="21">
                  <c:v>Calvert</c:v>
                </c:pt>
                <c:pt idx="22">
                  <c:v>UM-Laurel</c:v>
                </c:pt>
                <c:pt idx="23">
                  <c:v>MedStar Harbor</c:v>
                </c:pt>
                <c:pt idx="24">
                  <c:v>Suburban</c:v>
                </c:pt>
                <c:pt idx="25">
                  <c:v>Northwest</c:v>
                </c:pt>
                <c:pt idx="26">
                  <c:v>Doctors</c:v>
                </c:pt>
                <c:pt idx="27">
                  <c:v>UMROI</c:v>
                </c:pt>
                <c:pt idx="28">
                  <c:v>Holy Cross</c:v>
                </c:pt>
                <c:pt idx="29">
                  <c:v>Carroll</c:v>
                </c:pt>
                <c:pt idx="30">
                  <c:v>MedStar Southern MD</c:v>
                </c:pt>
                <c:pt idx="31">
                  <c:v>MedStar Fr Square</c:v>
                </c:pt>
                <c:pt idx="32">
                  <c:v>UM-St. Joe</c:v>
                </c:pt>
                <c:pt idx="33">
                  <c:v>Howard County</c:v>
                </c:pt>
                <c:pt idx="34">
                  <c:v>Bon Secours</c:v>
                </c:pt>
                <c:pt idx="35">
                  <c:v>UM-Upper Chesapeake</c:v>
                </c:pt>
                <c:pt idx="36">
                  <c:v>MedStar Good Sam</c:v>
                </c:pt>
                <c:pt idx="37">
                  <c:v>St. Agnes </c:v>
                </c:pt>
                <c:pt idx="38">
                  <c:v>Frederick</c:v>
                </c:pt>
                <c:pt idx="39">
                  <c:v>Washington Adventist</c:v>
                </c:pt>
                <c:pt idx="40">
                  <c:v>JH Bayview</c:v>
                </c:pt>
                <c:pt idx="41">
                  <c:v>Shady Grove</c:v>
                </c:pt>
                <c:pt idx="42">
                  <c:v>GBMC</c:v>
                </c:pt>
                <c:pt idx="43">
                  <c:v>MedStar Union Mem</c:v>
                </c:pt>
                <c:pt idx="44">
                  <c:v>Mercy</c:v>
                </c:pt>
                <c:pt idx="45">
                  <c:v>UM-BWMC</c:v>
                </c:pt>
                <c:pt idx="46">
                  <c:v>Anne Arundel</c:v>
                </c:pt>
                <c:pt idx="47">
                  <c:v>Sinai</c:v>
                </c:pt>
                <c:pt idx="48">
                  <c:v>UMMC</c:v>
                </c:pt>
                <c:pt idx="49">
                  <c:v>Johns Hopkins</c:v>
                </c:pt>
              </c:strCache>
            </c:strRef>
          </c:cat>
          <c:val>
            <c:numRef>
              <c:f>'MS &amp; DA &amp; OOS'!$L$15:$L$64</c:f>
              <c:numCache>
                <c:formatCode>_(* #,##0_);_(* \(#,##0\);_(* "-"??_);_(@_)</c:formatCode>
                <c:ptCount val="50"/>
                <c:pt idx="0">
                  <c:v>-13318467.385164291</c:v>
                </c:pt>
                <c:pt idx="1">
                  <c:v>-284019.44685124257</c:v>
                </c:pt>
                <c:pt idx="2">
                  <c:v>384848.8009737141</c:v>
                </c:pt>
                <c:pt idx="3">
                  <c:v>980923.50203007413</c:v>
                </c:pt>
                <c:pt idx="4">
                  <c:v>2604997.8738113982</c:v>
                </c:pt>
                <c:pt idx="5">
                  <c:v>2615239.9696147698</c:v>
                </c:pt>
                <c:pt idx="6">
                  <c:v>5248050.968039982</c:v>
                </c:pt>
                <c:pt idx="7">
                  <c:v>6157210.7930572014</c:v>
                </c:pt>
                <c:pt idx="8">
                  <c:v>6642103.2496470697</c:v>
                </c:pt>
                <c:pt idx="9">
                  <c:v>7351122.6276682578</c:v>
                </c:pt>
                <c:pt idx="10">
                  <c:v>9238778.3637719937</c:v>
                </c:pt>
                <c:pt idx="11">
                  <c:v>9491621.7358367071</c:v>
                </c:pt>
                <c:pt idx="12">
                  <c:v>9878594.2454533931</c:v>
                </c:pt>
                <c:pt idx="13">
                  <c:v>10032569.457486674</c:v>
                </c:pt>
                <c:pt idx="14">
                  <c:v>10502387.165501393</c:v>
                </c:pt>
                <c:pt idx="15">
                  <c:v>10721067.572633021</c:v>
                </c:pt>
                <c:pt idx="16">
                  <c:v>10930134.412430555</c:v>
                </c:pt>
                <c:pt idx="17">
                  <c:v>12319597.1107671</c:v>
                </c:pt>
                <c:pt idx="18">
                  <c:v>13072499.774175392</c:v>
                </c:pt>
                <c:pt idx="19">
                  <c:v>14458262.840540756</c:v>
                </c:pt>
                <c:pt idx="20">
                  <c:v>14686751.739352971</c:v>
                </c:pt>
                <c:pt idx="21">
                  <c:v>16386798.090220219</c:v>
                </c:pt>
                <c:pt idx="22">
                  <c:v>17538066.175406642</c:v>
                </c:pt>
                <c:pt idx="23">
                  <c:v>17764353.601943895</c:v>
                </c:pt>
                <c:pt idx="24">
                  <c:v>18617889.064515017</c:v>
                </c:pt>
                <c:pt idx="25">
                  <c:v>18760688.869571373</c:v>
                </c:pt>
                <c:pt idx="26">
                  <c:v>19063674.42471372</c:v>
                </c:pt>
                <c:pt idx="27">
                  <c:v>19671225.723461341</c:v>
                </c:pt>
                <c:pt idx="28">
                  <c:v>20133068.901256651</c:v>
                </c:pt>
                <c:pt idx="29">
                  <c:v>20602043.889629051</c:v>
                </c:pt>
                <c:pt idx="30">
                  <c:v>20655418.222618856</c:v>
                </c:pt>
                <c:pt idx="31">
                  <c:v>20929996.602564141</c:v>
                </c:pt>
                <c:pt idx="32">
                  <c:v>21660972.065535408</c:v>
                </c:pt>
                <c:pt idx="33">
                  <c:v>24167213.737895127</c:v>
                </c:pt>
                <c:pt idx="34">
                  <c:v>24737554.21959912</c:v>
                </c:pt>
                <c:pt idx="35">
                  <c:v>26595851.971630484</c:v>
                </c:pt>
                <c:pt idx="36">
                  <c:v>27334151.584906589</c:v>
                </c:pt>
                <c:pt idx="37">
                  <c:v>28185298.808263123</c:v>
                </c:pt>
                <c:pt idx="38">
                  <c:v>28780535.739862926</c:v>
                </c:pt>
                <c:pt idx="39">
                  <c:v>29740380.597693145</c:v>
                </c:pt>
                <c:pt idx="40">
                  <c:v>34121977.920988299</c:v>
                </c:pt>
                <c:pt idx="41">
                  <c:v>35953485.825126752</c:v>
                </c:pt>
                <c:pt idx="42">
                  <c:v>36950381.260423742</c:v>
                </c:pt>
                <c:pt idx="43">
                  <c:v>37545062.246205568</c:v>
                </c:pt>
                <c:pt idx="44">
                  <c:v>41320074.231937557</c:v>
                </c:pt>
                <c:pt idx="45">
                  <c:v>42667827.139858276</c:v>
                </c:pt>
                <c:pt idx="46">
                  <c:v>51479362.562663279</c:v>
                </c:pt>
                <c:pt idx="47">
                  <c:v>63186655.254660398</c:v>
                </c:pt>
                <c:pt idx="48">
                  <c:v>71248818.502267867</c:v>
                </c:pt>
                <c:pt idx="49">
                  <c:v>117635821.60214657</c:v>
                </c:pt>
              </c:numCache>
            </c:numRef>
          </c:val>
          <c:extLst>
            <c:ext xmlns:c16="http://schemas.microsoft.com/office/drawing/2014/chart" uri="{C3380CC4-5D6E-409C-BE32-E72D297353CC}">
              <c16:uniqueId val="{00000000-B420-48BC-87C7-A3835F557703}"/>
            </c:ext>
          </c:extLst>
        </c:ser>
        <c:dLbls>
          <c:showLegendKey val="0"/>
          <c:showVal val="0"/>
          <c:showCatName val="0"/>
          <c:showSerName val="0"/>
          <c:showPercent val="0"/>
          <c:showBubbleSize val="0"/>
        </c:dLbls>
        <c:gapWidth val="219"/>
        <c:overlap val="-27"/>
        <c:axId val="1058510831"/>
        <c:axId val="855931295"/>
      </c:barChart>
      <c:catAx>
        <c:axId val="10585108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31295"/>
        <c:crosses val="autoZero"/>
        <c:auto val="1"/>
        <c:lblAlgn val="ctr"/>
        <c:lblOffset val="100"/>
        <c:noMultiLvlLbl val="0"/>
      </c:catAx>
      <c:valAx>
        <c:axId val="855931295"/>
        <c:scaling>
          <c:orientation val="minMax"/>
          <c:max val="80000000"/>
        </c:scaling>
        <c:delete val="0"/>
        <c:axPos val="l"/>
        <c:majorGridlines>
          <c:spPr>
            <a:ln w="9525" cap="flat" cmpd="sng" algn="ctr">
              <a:no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5108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Funding for MS,</a:t>
            </a:r>
            <a:r>
              <a:rPr lang="en-US" baseline="0"/>
              <a:t> </a:t>
            </a:r>
            <a:r>
              <a:rPr lang="en-US"/>
              <a:t>Demographic Adjustment, OOS,</a:t>
            </a:r>
            <a:r>
              <a:rPr lang="en-US" baseline="0"/>
              <a:t> &amp; </a:t>
            </a:r>
            <a:r>
              <a:rPr lang="en-US"/>
              <a:t>PAU</a:t>
            </a:r>
          </a:p>
          <a:p>
            <a:pPr>
              <a:defRPr/>
            </a:pPr>
            <a:r>
              <a:rPr lang="en-US"/>
              <a:t>(CY14 - CY23</a:t>
            </a:r>
            <a:r>
              <a:rPr lang="en-US" baseline="0"/>
              <a:t> at a 50% VCF)</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 &amp; DA &amp; OO &amp; PAU'!$P$12</c:f>
              <c:strCache>
                <c:ptCount val="1"/>
                <c:pt idx="0">
                  <c:v> Funding for MS, Demographic Adjustment, OOS, &amp; PAU </c:v>
                </c:pt>
              </c:strCache>
            </c:strRef>
          </c:tx>
          <c:spPr>
            <a:solidFill>
              <a:schemeClr val="accent1"/>
            </a:solidFill>
            <a:ln>
              <a:noFill/>
            </a:ln>
            <a:effectLst/>
          </c:spPr>
          <c:invertIfNegative val="0"/>
          <c:cat>
            <c:strRef>
              <c:f>'MS &amp; DA &amp; OO &amp; PAU'!$C$15:$C$64</c:f>
              <c:strCache>
                <c:ptCount val="50"/>
                <c:pt idx="0">
                  <c:v>HC-Germantown</c:v>
                </c:pt>
                <c:pt idx="1">
                  <c:v>Meritus</c:v>
                </c:pt>
                <c:pt idx="2">
                  <c:v>Peninsula</c:v>
                </c:pt>
                <c:pt idx="3">
                  <c:v>Western Maryland</c:v>
                </c:pt>
                <c:pt idx="4">
                  <c:v>UM-Easton</c:v>
                </c:pt>
                <c:pt idx="5">
                  <c:v>UM-PGHC</c:v>
                </c:pt>
                <c:pt idx="6">
                  <c:v>MedStar Fr Square</c:v>
                </c:pt>
                <c:pt idx="7">
                  <c:v>UM-Queen Anne's ED</c:v>
                </c:pt>
                <c:pt idx="8">
                  <c:v>Germantown ED</c:v>
                </c:pt>
                <c:pt idx="9">
                  <c:v>Garrett</c:v>
                </c:pt>
                <c:pt idx="10">
                  <c:v>UM-Bowie ED</c:v>
                </c:pt>
                <c:pt idx="11">
                  <c:v>Holy Cross</c:v>
                </c:pt>
                <c:pt idx="12">
                  <c:v>Doctors</c:v>
                </c:pt>
                <c:pt idx="13">
                  <c:v>MedStar Montgomery</c:v>
                </c:pt>
                <c:pt idx="14">
                  <c:v>Suburban</c:v>
                </c:pt>
                <c:pt idx="15">
                  <c:v>McCready</c:v>
                </c:pt>
                <c:pt idx="16">
                  <c:v>MedStar St. Mary's</c:v>
                </c:pt>
                <c:pt idx="17">
                  <c:v>Carroll</c:v>
                </c:pt>
                <c:pt idx="18">
                  <c:v>Union of Cecil</c:v>
                </c:pt>
                <c:pt idx="19">
                  <c:v>Atlantic General</c:v>
                </c:pt>
                <c:pt idx="20">
                  <c:v>UM-St. Joe</c:v>
                </c:pt>
                <c:pt idx="21">
                  <c:v>Northwest</c:v>
                </c:pt>
                <c:pt idx="22">
                  <c:v>UMMC Midtown</c:v>
                </c:pt>
                <c:pt idx="23">
                  <c:v>UM-Harford</c:v>
                </c:pt>
                <c:pt idx="24">
                  <c:v>Ft. Washington</c:v>
                </c:pt>
                <c:pt idx="25">
                  <c:v>Calvert</c:v>
                </c:pt>
                <c:pt idx="26">
                  <c:v>UM-Chestertown</c:v>
                </c:pt>
                <c:pt idx="27">
                  <c:v>Howard County</c:v>
                </c:pt>
                <c:pt idx="28">
                  <c:v>MedStar Southern MD</c:v>
                </c:pt>
                <c:pt idx="29">
                  <c:v>MedStar Harbor</c:v>
                </c:pt>
                <c:pt idx="30">
                  <c:v>JH Bayview</c:v>
                </c:pt>
                <c:pt idx="31">
                  <c:v>UM-Dorchester</c:v>
                </c:pt>
                <c:pt idx="32">
                  <c:v>UM-Charles Regional</c:v>
                </c:pt>
                <c:pt idx="33">
                  <c:v>UM-Upper Chesapeake</c:v>
                </c:pt>
                <c:pt idx="34">
                  <c:v>Frederick</c:v>
                </c:pt>
                <c:pt idx="35">
                  <c:v>Washington Adventist</c:v>
                </c:pt>
                <c:pt idx="36">
                  <c:v>MedStar Good Sam</c:v>
                </c:pt>
                <c:pt idx="37">
                  <c:v>UMROI</c:v>
                </c:pt>
                <c:pt idx="38">
                  <c:v>St. Agnes </c:v>
                </c:pt>
                <c:pt idx="39">
                  <c:v>Anne Arundel</c:v>
                </c:pt>
                <c:pt idx="40">
                  <c:v>MedStar Union Mem</c:v>
                </c:pt>
                <c:pt idx="41">
                  <c:v>UM-Laurel</c:v>
                </c:pt>
                <c:pt idx="42">
                  <c:v>UM-BWMC</c:v>
                </c:pt>
                <c:pt idx="43">
                  <c:v>GBMC</c:v>
                </c:pt>
                <c:pt idx="44">
                  <c:v>UMMC</c:v>
                </c:pt>
                <c:pt idx="45">
                  <c:v>Shady Grove</c:v>
                </c:pt>
                <c:pt idx="46">
                  <c:v>Johns Hopkins</c:v>
                </c:pt>
                <c:pt idx="47">
                  <c:v>Mercy</c:v>
                </c:pt>
                <c:pt idx="48">
                  <c:v>Bon Secours</c:v>
                </c:pt>
                <c:pt idx="49">
                  <c:v>Sinai</c:v>
                </c:pt>
              </c:strCache>
            </c:strRef>
          </c:cat>
          <c:val>
            <c:numRef>
              <c:f>'MS &amp; DA &amp; OO &amp; PAU'!$P$15:$P$64</c:f>
              <c:numCache>
                <c:formatCode>_(* #,##0_);_(* \(#,##0\);_(* "-"??_);_(@_)</c:formatCode>
                <c:ptCount val="50"/>
                <c:pt idx="0">
                  <c:v>-27006821.304965075</c:v>
                </c:pt>
                <c:pt idx="1">
                  <c:v>-12634287.672176819</c:v>
                </c:pt>
                <c:pt idx="2">
                  <c:v>-5619580.7743331157</c:v>
                </c:pt>
                <c:pt idx="3">
                  <c:v>-4944160.0928773656</c:v>
                </c:pt>
                <c:pt idx="4">
                  <c:v>-4603056.5951377042</c:v>
                </c:pt>
                <c:pt idx="5">
                  <c:v>-1306001.6940029003</c:v>
                </c:pt>
                <c:pt idx="6">
                  <c:v>-1238095.2393111475</c:v>
                </c:pt>
                <c:pt idx="7">
                  <c:v>-284019.44685124257</c:v>
                </c:pt>
                <c:pt idx="8">
                  <c:v>381970.8009737141</c:v>
                </c:pt>
                <c:pt idx="9">
                  <c:v>628957.58769276086</c:v>
                </c:pt>
                <c:pt idx="10">
                  <c:v>980923.50203007413</c:v>
                </c:pt>
                <c:pt idx="11">
                  <c:v>1466502.2428944409</c:v>
                </c:pt>
                <c:pt idx="12">
                  <c:v>1633621.1191805601</c:v>
                </c:pt>
                <c:pt idx="13">
                  <c:v>1642769.4201830681</c:v>
                </c:pt>
                <c:pt idx="14">
                  <c:v>2688884.0537817515</c:v>
                </c:pt>
                <c:pt idx="15">
                  <c:v>3236068.494890186</c:v>
                </c:pt>
                <c:pt idx="16">
                  <c:v>3847069.8549337033</c:v>
                </c:pt>
                <c:pt idx="17">
                  <c:v>4094794.2738672383</c:v>
                </c:pt>
                <c:pt idx="18">
                  <c:v>5735806.9472475387</c:v>
                </c:pt>
                <c:pt idx="19">
                  <c:v>6131763.1466334462</c:v>
                </c:pt>
                <c:pt idx="20">
                  <c:v>6171529.0117009915</c:v>
                </c:pt>
                <c:pt idx="21">
                  <c:v>6235307.561224252</c:v>
                </c:pt>
                <c:pt idx="22">
                  <c:v>6550988.9224881642</c:v>
                </c:pt>
                <c:pt idx="23">
                  <c:v>7457756.1871726429</c:v>
                </c:pt>
                <c:pt idx="24">
                  <c:v>7768530.4481503488</c:v>
                </c:pt>
                <c:pt idx="25">
                  <c:v>8284273.5429017376</c:v>
                </c:pt>
                <c:pt idx="26">
                  <c:v>8666750.5439541191</c:v>
                </c:pt>
                <c:pt idx="27">
                  <c:v>9489220.6306291744</c:v>
                </c:pt>
                <c:pt idx="28">
                  <c:v>9661617.5323268622</c:v>
                </c:pt>
                <c:pt idx="29">
                  <c:v>9665009.559421923</c:v>
                </c:pt>
                <c:pt idx="30">
                  <c:v>10954574.012310538</c:v>
                </c:pt>
                <c:pt idx="31">
                  <c:v>10990698.088841274</c:v>
                </c:pt>
                <c:pt idx="32">
                  <c:v>11548216.62088968</c:v>
                </c:pt>
                <c:pt idx="33">
                  <c:v>12328989.255728271</c:v>
                </c:pt>
                <c:pt idx="34">
                  <c:v>15786709.543618426</c:v>
                </c:pt>
                <c:pt idx="35">
                  <c:v>15809702.225332946</c:v>
                </c:pt>
                <c:pt idx="36">
                  <c:v>16271215.562701672</c:v>
                </c:pt>
                <c:pt idx="37">
                  <c:v>19690182.353501454</c:v>
                </c:pt>
                <c:pt idx="38">
                  <c:v>20677132.804767549</c:v>
                </c:pt>
                <c:pt idx="39">
                  <c:v>21235599.033503219</c:v>
                </c:pt>
                <c:pt idx="40">
                  <c:v>21488012.601363797</c:v>
                </c:pt>
                <c:pt idx="41">
                  <c:v>22918631.816945374</c:v>
                </c:pt>
                <c:pt idx="42">
                  <c:v>23609886.540471293</c:v>
                </c:pt>
                <c:pt idx="43">
                  <c:v>23704739.824180841</c:v>
                </c:pt>
                <c:pt idx="44">
                  <c:v>24541653.683425955</c:v>
                </c:pt>
                <c:pt idx="45">
                  <c:v>26298850.101220101</c:v>
                </c:pt>
                <c:pt idx="46">
                  <c:v>29446497.621365517</c:v>
                </c:pt>
                <c:pt idx="47">
                  <c:v>32001328.373666797</c:v>
                </c:pt>
                <c:pt idx="48">
                  <c:v>41515714.913794808</c:v>
                </c:pt>
                <c:pt idx="49">
                  <c:v>43896988.306327567</c:v>
                </c:pt>
              </c:numCache>
            </c:numRef>
          </c:val>
          <c:extLst>
            <c:ext xmlns:c16="http://schemas.microsoft.com/office/drawing/2014/chart" uri="{C3380CC4-5D6E-409C-BE32-E72D297353CC}">
              <c16:uniqueId val="{00000000-1F9E-4A5A-9FAB-33155FAF0F24}"/>
            </c:ext>
          </c:extLst>
        </c:ser>
        <c:dLbls>
          <c:showLegendKey val="0"/>
          <c:showVal val="0"/>
          <c:showCatName val="0"/>
          <c:showSerName val="0"/>
          <c:showPercent val="0"/>
          <c:showBubbleSize val="0"/>
        </c:dLbls>
        <c:gapWidth val="219"/>
        <c:overlap val="-27"/>
        <c:axId val="1058510831"/>
        <c:axId val="855931295"/>
      </c:barChart>
      <c:catAx>
        <c:axId val="10585108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31295"/>
        <c:crosses val="autoZero"/>
        <c:auto val="1"/>
        <c:lblAlgn val="ctr"/>
        <c:lblOffset val="100"/>
        <c:noMultiLvlLbl val="0"/>
      </c:catAx>
      <c:valAx>
        <c:axId val="855931295"/>
        <c:scaling>
          <c:orientation val="minMax"/>
          <c:max val="80000000"/>
        </c:scaling>
        <c:delete val="0"/>
        <c:axPos val="l"/>
        <c:majorGridlines>
          <c:spPr>
            <a:ln w="9525" cap="flat" cmpd="sng" algn="ctr">
              <a:no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5108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Funding for MS, Demographic Adjustment, OOS, PAU, Other Volume Adjustments, &amp; Efficiency</a:t>
            </a:r>
          </a:p>
          <a:p>
            <a:pPr>
              <a:defRPr/>
            </a:pPr>
            <a:r>
              <a:rPr lang="en-US"/>
              <a:t>(CY14</a:t>
            </a:r>
            <a:r>
              <a:rPr lang="en-US" baseline="0"/>
              <a:t> - CY23 at a 50% VCF)</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 &amp; DA &amp; OO &amp; PAU &amp; OV &amp; Eff'!$T$11</c:f>
              <c:strCache>
                <c:ptCount val="1"/>
                <c:pt idx="0">
                  <c:v> Funding for MS, Demographic Adjustment, OOS, PAU, Other Volume Adjustments, &amp; Efficiency </c:v>
                </c:pt>
              </c:strCache>
            </c:strRef>
          </c:tx>
          <c:spPr>
            <a:solidFill>
              <a:schemeClr val="accent1"/>
            </a:solidFill>
            <a:ln>
              <a:noFill/>
            </a:ln>
            <a:effectLst/>
          </c:spPr>
          <c:invertIfNegative val="0"/>
          <c:cat>
            <c:strRef>
              <c:f>'MS &amp; DA &amp; OO &amp; PAU &amp; OV &amp; Eff'!$C$14:$C$63</c:f>
              <c:strCache>
                <c:ptCount val="50"/>
                <c:pt idx="0">
                  <c:v>UM-Laurel</c:v>
                </c:pt>
                <c:pt idx="1">
                  <c:v>Bon Secours</c:v>
                </c:pt>
                <c:pt idx="2">
                  <c:v>MedStar Harbor</c:v>
                </c:pt>
                <c:pt idx="3">
                  <c:v>Western Maryland</c:v>
                </c:pt>
                <c:pt idx="4">
                  <c:v>UM-Easton</c:v>
                </c:pt>
                <c:pt idx="5">
                  <c:v>MedStar Good Sam</c:v>
                </c:pt>
                <c:pt idx="6">
                  <c:v>MedStar Union Mem</c:v>
                </c:pt>
                <c:pt idx="7">
                  <c:v>Germantown ED</c:v>
                </c:pt>
                <c:pt idx="8">
                  <c:v>UM-Chestertown</c:v>
                </c:pt>
                <c:pt idx="9">
                  <c:v>UM-Queen Anne's ED</c:v>
                </c:pt>
                <c:pt idx="10">
                  <c:v>UM-Bowie ED</c:v>
                </c:pt>
                <c:pt idx="11">
                  <c:v>Northwest</c:v>
                </c:pt>
                <c:pt idx="12">
                  <c:v>Holy Cross</c:v>
                </c:pt>
                <c:pt idx="13">
                  <c:v>MedStar Montgomery</c:v>
                </c:pt>
                <c:pt idx="14">
                  <c:v>Carroll</c:v>
                </c:pt>
                <c:pt idx="15">
                  <c:v>UM-Dorchester</c:v>
                </c:pt>
                <c:pt idx="16">
                  <c:v>McCready</c:v>
                </c:pt>
                <c:pt idx="17">
                  <c:v>Calvert</c:v>
                </c:pt>
                <c:pt idx="18">
                  <c:v>UM-Harford</c:v>
                </c:pt>
                <c:pt idx="19">
                  <c:v>Union of Cecil</c:v>
                </c:pt>
                <c:pt idx="20">
                  <c:v>St. Agnes </c:v>
                </c:pt>
                <c:pt idx="21">
                  <c:v>HC-Germantown</c:v>
                </c:pt>
                <c:pt idx="22">
                  <c:v>MedStar Southern MD</c:v>
                </c:pt>
                <c:pt idx="23">
                  <c:v>Atlantic General</c:v>
                </c:pt>
                <c:pt idx="24">
                  <c:v>UM-Charles Regional</c:v>
                </c:pt>
                <c:pt idx="25">
                  <c:v>Howard County</c:v>
                </c:pt>
                <c:pt idx="26">
                  <c:v>Washington Adventist</c:v>
                </c:pt>
                <c:pt idx="27">
                  <c:v>JH Bayview</c:v>
                </c:pt>
                <c:pt idx="28">
                  <c:v>UMMC Midtown</c:v>
                </c:pt>
                <c:pt idx="29">
                  <c:v>UM-Upper Chesapeake</c:v>
                </c:pt>
                <c:pt idx="30">
                  <c:v>GBMC</c:v>
                </c:pt>
                <c:pt idx="31">
                  <c:v>Doctors</c:v>
                </c:pt>
                <c:pt idx="32">
                  <c:v>UMMC</c:v>
                </c:pt>
                <c:pt idx="33">
                  <c:v>Suburban</c:v>
                </c:pt>
                <c:pt idx="34">
                  <c:v>UMROI</c:v>
                </c:pt>
                <c:pt idx="35">
                  <c:v>MedStar St. Mary's</c:v>
                </c:pt>
                <c:pt idx="36">
                  <c:v>Ft. Washington</c:v>
                </c:pt>
                <c:pt idx="37">
                  <c:v>Frederick</c:v>
                </c:pt>
                <c:pt idx="38">
                  <c:v>Meritus</c:v>
                </c:pt>
                <c:pt idx="39">
                  <c:v>Johns Hopkins</c:v>
                </c:pt>
                <c:pt idx="40">
                  <c:v>UM-BWMC</c:v>
                </c:pt>
                <c:pt idx="41">
                  <c:v>Garrett</c:v>
                </c:pt>
                <c:pt idx="42">
                  <c:v>Peninsula</c:v>
                </c:pt>
                <c:pt idx="43">
                  <c:v>UM-St. Joe</c:v>
                </c:pt>
                <c:pt idx="44">
                  <c:v>MedStar Fr Square</c:v>
                </c:pt>
                <c:pt idx="45">
                  <c:v>Mercy</c:v>
                </c:pt>
                <c:pt idx="46">
                  <c:v>UM-PGHC</c:v>
                </c:pt>
                <c:pt idx="47">
                  <c:v>Sinai</c:v>
                </c:pt>
                <c:pt idx="48">
                  <c:v>Anne Arundel</c:v>
                </c:pt>
                <c:pt idx="49">
                  <c:v>Shady Grove</c:v>
                </c:pt>
              </c:strCache>
            </c:strRef>
          </c:cat>
          <c:val>
            <c:numRef>
              <c:f>'MS &amp; DA &amp; OO &amp; PAU &amp; OV &amp; Eff'!$T$14:$T$63</c:f>
              <c:numCache>
                <c:formatCode>_(* #,##0_);_(* \(#,##0\);_(* "-"??_);_(@_)</c:formatCode>
                <c:ptCount val="50"/>
                <c:pt idx="0">
                  <c:v>-58433436.489872828</c:v>
                </c:pt>
                <c:pt idx="1">
                  <c:v>-42446787.677969195</c:v>
                </c:pt>
                <c:pt idx="2">
                  <c:v>-11657133.452000424</c:v>
                </c:pt>
                <c:pt idx="3">
                  <c:v>-10362792.51561139</c:v>
                </c:pt>
                <c:pt idx="4">
                  <c:v>-7074873.9150294866</c:v>
                </c:pt>
                <c:pt idx="5">
                  <c:v>-1938185.8218007647</c:v>
                </c:pt>
                <c:pt idx="6">
                  <c:v>-68179.046822082251</c:v>
                </c:pt>
                <c:pt idx="7">
                  <c:v>381970.8009737141</c:v>
                </c:pt>
                <c:pt idx="8">
                  <c:v>672717.30566909164</c:v>
                </c:pt>
                <c:pt idx="9">
                  <c:v>905796.71759897494</c:v>
                </c:pt>
                <c:pt idx="10">
                  <c:v>980923.50203007413</c:v>
                </c:pt>
                <c:pt idx="11">
                  <c:v>1417231.0037048985</c:v>
                </c:pt>
                <c:pt idx="12">
                  <c:v>1466502.2428944409</c:v>
                </c:pt>
                <c:pt idx="13">
                  <c:v>1642769.4201830681</c:v>
                </c:pt>
                <c:pt idx="14">
                  <c:v>2219699.2755129039</c:v>
                </c:pt>
                <c:pt idx="15">
                  <c:v>3254402.9599940842</c:v>
                </c:pt>
                <c:pt idx="16">
                  <c:v>3309391.8069117181</c:v>
                </c:pt>
                <c:pt idx="17">
                  <c:v>3434960.4046031702</c:v>
                </c:pt>
                <c:pt idx="18">
                  <c:v>3505895.1871726429</c:v>
                </c:pt>
                <c:pt idx="19">
                  <c:v>4643550.2382986629</c:v>
                </c:pt>
                <c:pt idx="20">
                  <c:v>5856258.8911195844</c:v>
                </c:pt>
                <c:pt idx="21">
                  <c:v>6641456.4485421926</c:v>
                </c:pt>
                <c:pt idx="22">
                  <c:v>6779078.6400458403</c:v>
                </c:pt>
                <c:pt idx="23">
                  <c:v>8355525.1466334462</c:v>
                </c:pt>
                <c:pt idx="24">
                  <c:v>9497683.8574705645</c:v>
                </c:pt>
                <c:pt idx="25">
                  <c:v>9960987.2441189345</c:v>
                </c:pt>
                <c:pt idx="26">
                  <c:v>11450485.690731065</c:v>
                </c:pt>
                <c:pt idx="27">
                  <c:v>11523797.046930593</c:v>
                </c:pt>
                <c:pt idx="28">
                  <c:v>11921859.706636239</c:v>
                </c:pt>
                <c:pt idx="29">
                  <c:v>12267370.255728271</c:v>
                </c:pt>
                <c:pt idx="30">
                  <c:v>14966544.903224928</c:v>
                </c:pt>
                <c:pt idx="31">
                  <c:v>16389493.552000243</c:v>
                </c:pt>
                <c:pt idx="32">
                  <c:v>17356986.193794277</c:v>
                </c:pt>
                <c:pt idx="33">
                  <c:v>17428710.956011906</c:v>
                </c:pt>
                <c:pt idx="34">
                  <c:v>19690182.353501454</c:v>
                </c:pt>
                <c:pt idx="35">
                  <c:v>21596458.29694071</c:v>
                </c:pt>
                <c:pt idx="36">
                  <c:v>22100525.239291586</c:v>
                </c:pt>
                <c:pt idx="37">
                  <c:v>25493242.901181109</c:v>
                </c:pt>
                <c:pt idx="38">
                  <c:v>25513334.748729207</c:v>
                </c:pt>
                <c:pt idx="39">
                  <c:v>25591521.227588847</c:v>
                </c:pt>
                <c:pt idx="40">
                  <c:v>25727459.376099605</c:v>
                </c:pt>
                <c:pt idx="41">
                  <c:v>26778264.761156287</c:v>
                </c:pt>
                <c:pt idx="42">
                  <c:v>27313232.59299336</c:v>
                </c:pt>
                <c:pt idx="43">
                  <c:v>28127017.773520391</c:v>
                </c:pt>
                <c:pt idx="44">
                  <c:v>45329341.494948745</c:v>
                </c:pt>
                <c:pt idx="45">
                  <c:v>48092349.557666793</c:v>
                </c:pt>
                <c:pt idx="46">
                  <c:v>56619651.197794542</c:v>
                </c:pt>
                <c:pt idx="47">
                  <c:v>61901892.679361038</c:v>
                </c:pt>
                <c:pt idx="48">
                  <c:v>62440047.975103304</c:v>
                </c:pt>
                <c:pt idx="49">
                  <c:v>73918490.598545015</c:v>
                </c:pt>
              </c:numCache>
            </c:numRef>
          </c:val>
          <c:extLst>
            <c:ext xmlns:c16="http://schemas.microsoft.com/office/drawing/2014/chart" uri="{C3380CC4-5D6E-409C-BE32-E72D297353CC}">
              <c16:uniqueId val="{00000000-EB5B-4DD6-8228-700A2151A52E}"/>
            </c:ext>
          </c:extLst>
        </c:ser>
        <c:dLbls>
          <c:showLegendKey val="0"/>
          <c:showVal val="0"/>
          <c:showCatName val="0"/>
          <c:showSerName val="0"/>
          <c:showPercent val="0"/>
          <c:showBubbleSize val="0"/>
        </c:dLbls>
        <c:gapWidth val="219"/>
        <c:overlap val="-27"/>
        <c:axId val="1058510831"/>
        <c:axId val="855931295"/>
      </c:barChart>
      <c:catAx>
        <c:axId val="10585108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31295"/>
        <c:crosses val="autoZero"/>
        <c:auto val="1"/>
        <c:lblAlgn val="ctr"/>
        <c:lblOffset val="100"/>
        <c:noMultiLvlLbl val="0"/>
      </c:catAx>
      <c:valAx>
        <c:axId val="855931295"/>
        <c:scaling>
          <c:orientation val="minMax"/>
          <c:max val="80000000"/>
        </c:scaling>
        <c:delete val="0"/>
        <c:axPos val="l"/>
        <c:majorGridlines>
          <c:spPr>
            <a:ln w="9525" cap="flat" cmpd="sng" algn="ctr">
              <a:no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5108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133350</xdr:rowOff>
    </xdr:from>
    <xdr:to>
      <xdr:col>24</xdr:col>
      <xdr:colOff>161925</xdr:colOff>
      <xdr:row>59</xdr:row>
      <xdr:rowOff>57150</xdr:rowOff>
    </xdr:to>
    <xdr:sp macro="" textlink="">
      <xdr:nvSpPr>
        <xdr:cNvPr id="2" name="TextBox 1">
          <a:extLst>
            <a:ext uri="{FF2B5EF4-FFF2-40B4-BE49-F238E27FC236}">
              <a16:creationId xmlns:a16="http://schemas.microsoft.com/office/drawing/2014/main" id="{24842B90-D5D2-F068-3942-70691C565DA8}"/>
            </a:ext>
          </a:extLst>
        </xdr:cNvPr>
        <xdr:cNvSpPr txBox="1"/>
      </xdr:nvSpPr>
      <xdr:spPr>
        <a:xfrm>
          <a:off x="190500" y="133350"/>
          <a:ext cx="14601825" cy="1116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Bef>
              <a:spcPts val="0"/>
            </a:spcBef>
          </a:pPr>
          <a:r>
            <a:rPr lang="en-US" sz="1100" b="1">
              <a:solidFill>
                <a:schemeClr val="dk1"/>
              </a:solidFill>
              <a:effectLst/>
              <a:latin typeface="+mn-lt"/>
              <a:ea typeface="+mn-ea"/>
              <a:cs typeface="+mn-cs"/>
            </a:rPr>
            <a:t>Notes:</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CY14 Marketshift: </a:t>
          </a:r>
          <a:r>
            <a:rPr lang="en-US" sz="1100">
              <a:solidFill>
                <a:schemeClr val="dk1"/>
              </a:solidFill>
              <a:effectLst/>
              <a:latin typeface="+mn-lt"/>
              <a:ea typeface="+mn-ea"/>
              <a:cs typeface="+mn-cs"/>
            </a:rPr>
            <a:t>Start of the GBR and the Marketshift methodology only done on the last two quarters (quarters 3 &amp; 4)</a:t>
          </a:r>
        </a:p>
        <a:p>
          <a:pPr>
            <a:lnSpc>
              <a:spcPct val="150000"/>
            </a:lnSpc>
            <a:spcBef>
              <a:spcPts val="0"/>
            </a:spcBef>
          </a:pPr>
          <a:r>
            <a:rPr lang="en-US" sz="1100" b="1">
              <a:solidFill>
                <a:schemeClr val="dk1"/>
              </a:solidFill>
              <a:effectLst/>
              <a:latin typeface="+mn-lt"/>
              <a:ea typeface="+mn-ea"/>
              <a:cs typeface="+mn-cs"/>
            </a:rPr>
            <a:t>CY15 Marketshift:</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CY16 Marketshift:</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CY17 Marketshift: </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CY18 Marketshift</a:t>
          </a:r>
          <a:r>
            <a:rPr lang="en-US" sz="1100">
              <a:solidFill>
                <a:schemeClr val="dk1"/>
              </a:solidFill>
              <a:effectLst/>
              <a:latin typeface="+mn-lt"/>
              <a:ea typeface="+mn-ea"/>
              <a:cs typeface="+mn-cs"/>
            </a:rPr>
            <a:t>: Introduced the service line and geography consolidation in this Marketshift. </a:t>
          </a:r>
        </a:p>
        <a:p>
          <a:pPr>
            <a:lnSpc>
              <a:spcPct val="150000"/>
            </a:lnSpc>
            <a:spcBef>
              <a:spcPts val="0"/>
            </a:spcBef>
          </a:pPr>
          <a:r>
            <a:rPr lang="en-US" sz="1100" b="1">
              <a:solidFill>
                <a:schemeClr val="dk1"/>
              </a:solidFill>
              <a:effectLst/>
              <a:latin typeface="+mn-lt"/>
              <a:ea typeface="+mn-ea"/>
              <a:cs typeface="+mn-cs"/>
            </a:rPr>
            <a:t>CY19 Marketshift:</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CY20 Marketshift:</a:t>
          </a:r>
          <a:r>
            <a:rPr lang="en-US" sz="1100">
              <a:solidFill>
                <a:schemeClr val="dk1"/>
              </a:solidFill>
              <a:effectLst/>
              <a:latin typeface="+mn-lt"/>
              <a:ea typeface="+mn-ea"/>
              <a:cs typeface="+mn-cs"/>
            </a:rPr>
            <a:t> no Marketshift because of effects of COVID-19</a:t>
          </a:r>
        </a:p>
        <a:p>
          <a:pPr>
            <a:lnSpc>
              <a:spcPct val="150000"/>
            </a:lnSpc>
            <a:spcBef>
              <a:spcPts val="0"/>
            </a:spcBef>
          </a:pPr>
          <a:r>
            <a:rPr lang="en-US" sz="1100" b="1">
              <a:solidFill>
                <a:schemeClr val="dk1"/>
              </a:solidFill>
              <a:effectLst/>
              <a:latin typeface="+mn-lt"/>
              <a:ea typeface="+mn-ea"/>
              <a:cs typeface="+mn-cs"/>
            </a:rPr>
            <a:t>CY21 Marketshift</a:t>
          </a:r>
          <a:r>
            <a:rPr lang="en-US" sz="1100">
              <a:solidFill>
                <a:schemeClr val="dk1"/>
              </a:solidFill>
              <a:effectLst/>
              <a:latin typeface="+mn-lt"/>
              <a:ea typeface="+mn-ea"/>
              <a:cs typeface="+mn-cs"/>
            </a:rPr>
            <a:t>: In addition to Innovation, PAU, and Chronic, this Marketshift also excluded service line revenues confounded by COVID-19 (Clinic, Infectious Disease, OP Psych, Pulmonary, and Ventilator Support)</a:t>
          </a:r>
        </a:p>
        <a:p>
          <a:pPr>
            <a:lnSpc>
              <a:spcPct val="150000"/>
            </a:lnSpc>
            <a:spcBef>
              <a:spcPts val="0"/>
            </a:spcBef>
          </a:pPr>
          <a:r>
            <a:rPr lang="en-US" sz="1100" b="1">
              <a:solidFill>
                <a:schemeClr val="dk1"/>
              </a:solidFill>
              <a:effectLst/>
              <a:latin typeface="+mn-lt"/>
              <a:ea typeface="+mn-ea"/>
              <a:cs typeface="+mn-cs"/>
            </a:rPr>
            <a:t>CY22 Marketshift (CY22/CY19):</a:t>
          </a:r>
          <a:r>
            <a:rPr lang="en-US" sz="1100">
              <a:solidFill>
                <a:schemeClr val="dk1"/>
              </a:solidFill>
              <a:effectLst/>
              <a:latin typeface="+mn-lt"/>
              <a:ea typeface="+mn-ea"/>
              <a:cs typeface="+mn-cs"/>
            </a:rPr>
            <a:t> this Marketshift was done using CY19 as the base to CY22. In addition to Innovation, PAU, and Chronic, this Marketshift </a:t>
          </a:r>
          <a:r>
            <a:rPr lang="en-US" sz="1100" b="1" u="sng">
              <a:solidFill>
                <a:schemeClr val="dk1"/>
              </a:solidFill>
              <a:effectLst/>
              <a:latin typeface="+mn-lt"/>
              <a:ea typeface="+mn-ea"/>
              <a:cs typeface="+mn-cs"/>
            </a:rPr>
            <a:t>also excluded</a:t>
          </a:r>
          <a:r>
            <a:rPr lang="en-US" sz="1100">
              <a:solidFill>
                <a:schemeClr val="dk1"/>
              </a:solidFill>
              <a:effectLst/>
              <a:latin typeface="+mn-lt"/>
              <a:ea typeface="+mn-ea"/>
              <a:cs typeface="+mn-cs"/>
            </a:rPr>
            <a:t> Clinic and Psych_OP. </a:t>
          </a:r>
        </a:p>
        <a:p>
          <a:pPr>
            <a:lnSpc>
              <a:spcPct val="150000"/>
            </a:lnSpc>
            <a:spcBef>
              <a:spcPts val="0"/>
            </a:spcBef>
          </a:pPr>
          <a:r>
            <a:rPr lang="en-US" sz="1100" b="1">
              <a:solidFill>
                <a:schemeClr val="dk1"/>
              </a:solidFill>
              <a:effectLst/>
              <a:latin typeface="+mn-lt"/>
              <a:ea typeface="+mn-ea"/>
              <a:cs typeface="+mn-cs"/>
            </a:rPr>
            <a:t>CY22 Marketshift (CY22/CY21</a:t>
          </a:r>
          <a:r>
            <a:rPr lang="en-US" sz="1100">
              <a:solidFill>
                <a:schemeClr val="dk1"/>
              </a:solidFill>
              <a:effectLst/>
              <a:latin typeface="+mn-lt"/>
              <a:ea typeface="+mn-ea"/>
              <a:cs typeface="+mn-cs"/>
            </a:rPr>
            <a:t>): this Marketshift was done using CY21 as the base to CY22. In addition to Innovation, PAU, and Chronic, this Marketshift </a:t>
          </a:r>
          <a:r>
            <a:rPr lang="en-US" sz="1100" b="1" u="sng">
              <a:solidFill>
                <a:schemeClr val="dk1"/>
              </a:solidFill>
              <a:effectLst/>
              <a:latin typeface="+mn-lt"/>
              <a:ea typeface="+mn-ea"/>
              <a:cs typeface="+mn-cs"/>
            </a:rPr>
            <a:t>only included</a:t>
          </a:r>
          <a:r>
            <a:rPr lang="en-US" sz="1100">
              <a:solidFill>
                <a:schemeClr val="dk1"/>
              </a:solidFill>
              <a:effectLst/>
              <a:latin typeface="+mn-lt"/>
              <a:ea typeface="+mn-ea"/>
              <a:cs typeface="+mn-cs"/>
            </a:rPr>
            <a:t> Clinic, and Psych_OP. </a:t>
          </a:r>
        </a:p>
        <a:p>
          <a:pPr>
            <a:lnSpc>
              <a:spcPct val="150000"/>
            </a:lnSpc>
            <a:spcBef>
              <a:spcPts val="0"/>
            </a:spcBef>
          </a:pPr>
          <a:r>
            <a:rPr lang="en-US" sz="1100" b="1">
              <a:solidFill>
                <a:schemeClr val="dk1"/>
              </a:solidFill>
              <a:effectLst/>
              <a:latin typeface="+mn-lt"/>
              <a:ea typeface="+mn-ea"/>
              <a:cs typeface="+mn-cs"/>
            </a:rPr>
            <a:t>FY23 Blended Permanent Revenue: </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ECMAD growth</a:t>
          </a:r>
          <a:r>
            <a:rPr lang="en-US" sz="1100">
              <a:solidFill>
                <a:schemeClr val="dk1"/>
              </a:solidFill>
              <a:effectLst/>
              <a:latin typeface="+mn-lt"/>
              <a:ea typeface="+mn-ea"/>
              <a:cs typeface="+mn-cs"/>
            </a:rPr>
            <a:t> represented in the market shift: These reports are reported on CRISP (2016-2022).</a:t>
          </a:r>
        </a:p>
        <a:p>
          <a:pPr>
            <a:lnSpc>
              <a:spcPct val="150000"/>
            </a:lnSpc>
            <a:spcBef>
              <a:spcPts val="0"/>
            </a:spcBef>
          </a:pPr>
          <a:r>
            <a:rPr lang="en-US" sz="1100" b="1">
              <a:solidFill>
                <a:schemeClr val="dk1"/>
              </a:solidFill>
              <a:effectLst/>
              <a:latin typeface="+mn-lt"/>
              <a:ea typeface="+mn-ea"/>
              <a:cs typeface="+mn-cs"/>
            </a:rPr>
            <a:t>Marketshift</a:t>
          </a:r>
          <a:r>
            <a:rPr lang="en-US" sz="1100">
              <a:solidFill>
                <a:schemeClr val="dk1"/>
              </a:solidFill>
              <a:effectLst/>
              <a:latin typeface="+mn-lt"/>
              <a:ea typeface="+mn-ea"/>
              <a:cs typeface="+mn-cs"/>
            </a:rPr>
            <a:t>: Is the Total market shift dollars represented in the market shift (foud</a:t>
          </a:r>
          <a:r>
            <a:rPr lang="en-US" sz="1100" baseline="0">
              <a:solidFill>
                <a:schemeClr val="dk1"/>
              </a:solidFill>
              <a:effectLst/>
              <a:latin typeface="+mn-lt"/>
              <a:ea typeface="+mn-ea"/>
              <a:cs typeface="+mn-cs"/>
            </a:rPr>
            <a:t> on CRISP</a:t>
          </a:r>
          <a:r>
            <a:rPr lang="en-US" sz="1100" i="1">
              <a:solidFill>
                <a:schemeClr val="dk1"/>
              </a:solidFill>
              <a:effectLst/>
              <a:latin typeface="+mn-lt"/>
              <a:ea typeface="+mn-ea"/>
              <a:cs typeface="+mn-cs"/>
            </a:rPr>
            <a:t>) Note for CY21 Marketshift, the volume has been left for all service lines but the Marketshift dollars for the service lines Clinic, Infectious Disease, OP Psych, Pulmonary, and Vent Support have been removed because they were heavily plagued by COVID.</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Unrecognized:</a:t>
          </a:r>
          <a:r>
            <a:rPr lang="en-US" sz="1100">
              <a:solidFill>
                <a:schemeClr val="dk1"/>
              </a:solidFill>
              <a:effectLst/>
              <a:latin typeface="+mn-lt"/>
              <a:ea typeface="+mn-ea"/>
              <a:cs typeface="+mn-cs"/>
            </a:rPr>
            <a:t> Is the total unrecognized dollars </a:t>
          </a:r>
        </a:p>
        <a:p>
          <a:pPr>
            <a:lnSpc>
              <a:spcPct val="150000"/>
            </a:lnSpc>
            <a:spcBef>
              <a:spcPts val="0"/>
            </a:spcBef>
          </a:pPr>
          <a:r>
            <a:rPr lang="en-US" sz="1100" b="1">
              <a:solidFill>
                <a:schemeClr val="dk1"/>
              </a:solidFill>
              <a:effectLst/>
              <a:latin typeface="+mn-lt"/>
              <a:ea typeface="+mn-ea"/>
              <a:cs typeface="+mn-cs"/>
            </a:rPr>
            <a:t>Expected FFS</a:t>
          </a:r>
          <a:r>
            <a:rPr lang="en-US" sz="1100">
              <a:solidFill>
                <a:schemeClr val="dk1"/>
              </a:solidFill>
              <a:effectLst/>
              <a:latin typeface="+mn-lt"/>
              <a:ea typeface="+mn-ea"/>
              <a:cs typeface="+mn-cs"/>
            </a:rPr>
            <a:t>: Is the Marketshift dollars plus the unrecognized dollars to get the total. </a:t>
          </a:r>
        </a:p>
        <a:p>
          <a:pPr>
            <a:lnSpc>
              <a:spcPct val="150000"/>
            </a:lnSpc>
            <a:spcBef>
              <a:spcPts val="0"/>
            </a:spcBef>
          </a:pPr>
          <a:r>
            <a:rPr lang="en-US" sz="1100" b="1">
              <a:solidFill>
                <a:schemeClr val="dk1"/>
              </a:solidFill>
              <a:effectLst/>
              <a:latin typeface="+mn-lt"/>
              <a:ea typeface="+mn-ea"/>
              <a:cs typeface="+mn-cs"/>
            </a:rPr>
            <a:t>Demographic Adjustment (Pre-Census Catchup):</a:t>
          </a:r>
          <a:r>
            <a:rPr lang="en-US" sz="1100">
              <a:solidFill>
                <a:schemeClr val="dk1"/>
              </a:solidFill>
              <a:effectLst/>
              <a:latin typeface="+mn-lt"/>
              <a:ea typeface="+mn-ea"/>
              <a:cs typeface="+mn-cs"/>
            </a:rPr>
            <a:t> (In CY22) Represents the Demographic Adjustment prior to the census catch up where only the positive amounts are shown, and negatives were reversed (Demographic Adjustment Reports on CRISP 2018-2020)</a:t>
          </a:r>
        </a:p>
        <a:p>
          <a:pPr>
            <a:lnSpc>
              <a:spcPct val="150000"/>
            </a:lnSpc>
            <a:spcBef>
              <a:spcPts val="0"/>
            </a:spcBef>
          </a:pPr>
          <a:r>
            <a:rPr lang="en-US" sz="1100" b="1">
              <a:solidFill>
                <a:schemeClr val="dk1"/>
              </a:solidFill>
              <a:effectLst/>
              <a:latin typeface="+mn-lt"/>
              <a:ea typeface="+mn-ea"/>
              <a:cs typeface="+mn-cs"/>
            </a:rPr>
            <a:t>Cy14-CY21 Observed GBR Volume Policies: </a:t>
          </a:r>
          <a:r>
            <a:rPr lang="en-US" sz="1100">
              <a:solidFill>
                <a:schemeClr val="dk1"/>
              </a:solidFill>
              <a:effectLst/>
              <a:latin typeface="+mn-lt"/>
              <a:ea typeface="+mn-ea"/>
              <a:cs typeface="+mn-cs"/>
            </a:rPr>
            <a:t>This is the years Marketshift plus the year’s Demographic adjustment.</a:t>
          </a:r>
        </a:p>
        <a:p>
          <a:pPr>
            <a:lnSpc>
              <a:spcPct val="150000"/>
            </a:lnSpc>
            <a:spcBef>
              <a:spcPts val="0"/>
            </a:spcBef>
          </a:pPr>
          <a:r>
            <a:rPr lang="en-US" sz="1100" b="1">
              <a:solidFill>
                <a:schemeClr val="dk1"/>
              </a:solidFill>
              <a:effectLst/>
              <a:latin typeface="+mn-lt"/>
              <a:ea typeface="+mn-ea"/>
              <a:cs typeface="+mn-cs"/>
            </a:rPr>
            <a:t>Demographic Census Catchup Number:</a:t>
          </a:r>
          <a:r>
            <a:rPr lang="en-US" sz="1100">
              <a:solidFill>
                <a:schemeClr val="dk1"/>
              </a:solidFill>
              <a:effectLst/>
              <a:latin typeface="+mn-lt"/>
              <a:ea typeface="+mn-ea"/>
              <a:cs typeface="+mn-cs"/>
            </a:rPr>
            <a:t> Is the Demographic Census catchup numbers.  </a:t>
          </a:r>
        </a:p>
        <a:p>
          <a:pPr>
            <a:lnSpc>
              <a:spcPct val="150000"/>
            </a:lnSpc>
            <a:spcBef>
              <a:spcPts val="0"/>
            </a:spcBef>
          </a:pPr>
          <a:r>
            <a:rPr lang="en-US" sz="1100" b="1">
              <a:solidFill>
                <a:schemeClr val="dk1"/>
              </a:solidFill>
              <a:effectLst/>
              <a:latin typeface="+mn-lt"/>
              <a:ea typeface="+mn-ea"/>
              <a:cs typeface="+mn-cs"/>
            </a:rPr>
            <a:t>The Final Demographic Adjustment:</a:t>
          </a:r>
          <a:r>
            <a:rPr lang="en-US" sz="1100">
              <a:solidFill>
                <a:schemeClr val="dk1"/>
              </a:solidFill>
              <a:effectLst/>
              <a:latin typeface="+mn-lt"/>
              <a:ea typeface="+mn-ea"/>
              <a:cs typeface="+mn-cs"/>
            </a:rPr>
            <a:t> This is the Old Demographic number pre census catchup plus the demographic census catchup number. The final demographic adjustment after the census catches up. This is the revised base minus the 2023 DA, after revising the bases take away the 2023 DA and that give the potential remaining DA if negatives were reversed. </a:t>
          </a:r>
        </a:p>
        <a:p>
          <a:pPr>
            <a:lnSpc>
              <a:spcPct val="150000"/>
            </a:lnSpc>
            <a:spcBef>
              <a:spcPts val="0"/>
            </a:spcBef>
          </a:pPr>
          <a:r>
            <a:rPr lang="en-US" sz="1100">
              <a:solidFill>
                <a:schemeClr val="dk1"/>
              </a:solidFill>
              <a:effectLst/>
              <a:latin typeface="+mn-lt"/>
              <a:ea typeface="+mn-ea"/>
              <a:cs typeface="+mn-cs"/>
            </a:rPr>
            <a:t> </a:t>
          </a:r>
        </a:p>
        <a:p>
          <a:pPr>
            <a:lnSpc>
              <a:spcPct val="150000"/>
            </a:lnSpc>
            <a:spcBef>
              <a:spcPts val="0"/>
            </a:spcBef>
          </a:pPr>
          <a:r>
            <a:rPr lang="en-US" sz="1100" b="1">
              <a:solidFill>
                <a:schemeClr val="dk1"/>
              </a:solidFill>
              <a:effectLst/>
              <a:latin typeface="+mn-lt"/>
              <a:ea typeface="+mn-ea"/>
              <a:cs typeface="+mn-cs"/>
            </a:rPr>
            <a:t>Over (Under) Funding Relative to Volume Variable System with Marketshift and Demographic Adjustment:</a:t>
          </a:r>
          <a:r>
            <a:rPr lang="en-US" sz="1100">
              <a:solidFill>
                <a:schemeClr val="dk1"/>
              </a:solidFill>
              <a:effectLst/>
              <a:latin typeface="+mn-lt"/>
              <a:ea typeface="+mn-ea"/>
              <a:cs typeface="+mn-cs"/>
            </a:rPr>
            <a:t> Is the Marketshift and Unrecognized dollars plus the 2023 Dem. Adj in a volume variable system or fee for service.</a:t>
          </a:r>
        </a:p>
        <a:p>
          <a:pPr>
            <a:lnSpc>
              <a:spcPct val="150000"/>
            </a:lnSpc>
            <a:spcBef>
              <a:spcPts val="0"/>
            </a:spcBef>
          </a:pPr>
          <a:r>
            <a:rPr lang="en-US" sz="1100" b="1">
              <a:solidFill>
                <a:schemeClr val="dk1"/>
              </a:solidFill>
              <a:effectLst/>
              <a:latin typeface="+mn-lt"/>
              <a:ea typeface="+mn-ea"/>
              <a:cs typeface="+mn-cs"/>
            </a:rPr>
            <a:t>PAU Volume</a:t>
          </a:r>
          <a:r>
            <a:rPr lang="en-US" sz="1100">
              <a:solidFill>
                <a:schemeClr val="dk1"/>
              </a:solidFill>
              <a:effectLst/>
              <a:latin typeface="+mn-lt"/>
              <a:ea typeface="+mn-ea"/>
              <a:cs typeface="+mn-cs"/>
            </a:rPr>
            <a:t>: PAU ECMAD Growth (volume) link to Marketshift</a:t>
          </a:r>
        </a:p>
        <a:p>
          <a:pPr>
            <a:lnSpc>
              <a:spcPct val="150000"/>
            </a:lnSpc>
            <a:spcBef>
              <a:spcPts val="0"/>
            </a:spcBef>
          </a:pPr>
          <a:r>
            <a:rPr lang="en-US" sz="1100" b="1">
              <a:solidFill>
                <a:schemeClr val="dk1"/>
              </a:solidFill>
              <a:effectLst/>
              <a:latin typeface="+mn-lt"/>
              <a:ea typeface="+mn-ea"/>
              <a:cs typeface="+mn-cs"/>
            </a:rPr>
            <a:t>PAU Marketshift</a:t>
          </a:r>
          <a:r>
            <a:rPr lang="en-US" sz="1100">
              <a:solidFill>
                <a:schemeClr val="dk1"/>
              </a:solidFill>
              <a:effectLst/>
              <a:latin typeface="+mn-lt"/>
              <a:ea typeface="+mn-ea"/>
              <a:cs typeface="+mn-cs"/>
            </a:rPr>
            <a:t> PAU Marketshift link to Marketshift </a:t>
          </a:r>
        </a:p>
        <a:p>
          <a:pPr>
            <a:lnSpc>
              <a:spcPct val="150000"/>
            </a:lnSpc>
            <a:spcBef>
              <a:spcPts val="0"/>
            </a:spcBef>
          </a:pPr>
          <a:r>
            <a:rPr lang="en-US" sz="1100" b="1">
              <a:solidFill>
                <a:schemeClr val="dk1"/>
              </a:solidFill>
              <a:effectLst/>
              <a:latin typeface="+mn-lt"/>
              <a:ea typeface="+mn-ea"/>
              <a:cs typeface="+mn-cs"/>
            </a:rPr>
            <a:t>PAU Unrecognized</a:t>
          </a:r>
          <a:r>
            <a:rPr lang="en-US" sz="1100">
              <a:solidFill>
                <a:schemeClr val="dk1"/>
              </a:solidFill>
              <a:effectLst/>
              <a:latin typeface="+mn-lt"/>
              <a:ea typeface="+mn-ea"/>
              <a:cs typeface="+mn-cs"/>
            </a:rPr>
            <a:t>: Pau Unrecognized volume</a:t>
          </a:r>
        </a:p>
        <a:p>
          <a:pPr>
            <a:lnSpc>
              <a:spcPct val="150000"/>
            </a:lnSpc>
            <a:spcBef>
              <a:spcPts val="0"/>
            </a:spcBef>
          </a:pPr>
          <a:r>
            <a:rPr lang="en-US" sz="1100" b="1">
              <a:solidFill>
                <a:schemeClr val="dk1"/>
              </a:solidFill>
              <a:effectLst/>
              <a:latin typeface="+mn-lt"/>
              <a:ea typeface="+mn-ea"/>
              <a:cs typeface="+mn-cs"/>
            </a:rPr>
            <a:t>Total Anticipated Instate PAU adjustment in FFS</a:t>
          </a:r>
          <a:r>
            <a:rPr lang="en-US" sz="1100">
              <a:solidFill>
                <a:schemeClr val="dk1"/>
              </a:solidFill>
              <a:effectLst/>
              <a:latin typeface="+mn-lt"/>
              <a:ea typeface="+mn-ea"/>
              <a:cs typeface="+mn-cs"/>
            </a:rPr>
            <a:t>: this is the PAU Marketshift dollars plus the PAU unrecognized dollars and that show what the adjustment would be under an FFS.</a:t>
          </a:r>
        </a:p>
        <a:p>
          <a:pPr>
            <a:lnSpc>
              <a:spcPct val="150000"/>
            </a:lnSpc>
            <a:spcBef>
              <a:spcPts val="0"/>
            </a:spcBef>
          </a:pPr>
          <a:r>
            <a:rPr lang="en-US" sz="1100" b="1">
              <a:solidFill>
                <a:schemeClr val="dk1"/>
              </a:solidFill>
              <a:effectLst/>
              <a:latin typeface="+mn-lt"/>
              <a:ea typeface="+mn-ea"/>
              <a:cs typeface="+mn-cs"/>
            </a:rPr>
            <a:t> PAU Shared Savings:</a:t>
          </a:r>
          <a:r>
            <a:rPr lang="en-US" sz="1100">
              <a:solidFill>
                <a:schemeClr val="dk1"/>
              </a:solidFill>
              <a:effectLst/>
              <a:latin typeface="+mn-lt"/>
              <a:ea typeface="+mn-ea"/>
              <a:cs typeface="+mn-cs"/>
            </a:rPr>
            <a:t> This can be found on the HSCRC website and are reported on CRISP.</a:t>
          </a:r>
        </a:p>
        <a:p>
          <a:pPr>
            <a:lnSpc>
              <a:spcPct val="150000"/>
            </a:lnSpc>
            <a:spcBef>
              <a:spcPts val="0"/>
            </a:spcBef>
          </a:pPr>
          <a:r>
            <a:rPr lang="en-US" sz="1100" b="1">
              <a:solidFill>
                <a:schemeClr val="dk1"/>
              </a:solidFill>
              <a:effectLst/>
              <a:latin typeface="+mn-lt"/>
              <a:ea typeface="+mn-ea"/>
              <a:cs typeface="+mn-cs"/>
            </a:rPr>
            <a:t>Total PAU Revenue</a:t>
          </a:r>
          <a:r>
            <a:rPr lang="en-US" sz="1100">
              <a:solidFill>
                <a:schemeClr val="dk1"/>
              </a:solidFill>
              <a:effectLst/>
              <a:latin typeface="+mn-lt"/>
              <a:ea typeface="+mn-ea"/>
              <a:cs typeface="+mn-cs"/>
            </a:rPr>
            <a:t> comes from the trends file this is the revenue of Maryland Residents, Border States, Other States, International, and Unknown all added together to get the total PAU Revenue </a:t>
          </a:r>
        </a:p>
        <a:p>
          <a:pPr>
            <a:lnSpc>
              <a:spcPct val="150000"/>
            </a:lnSpc>
            <a:spcBef>
              <a:spcPts val="0"/>
            </a:spcBef>
          </a:pPr>
          <a:r>
            <a:rPr lang="en-US" sz="1100" b="1">
              <a:solidFill>
                <a:schemeClr val="dk1"/>
              </a:solidFill>
              <a:effectLst/>
              <a:latin typeface="+mn-lt"/>
              <a:ea typeface="+mn-ea"/>
              <a:cs typeface="+mn-cs"/>
            </a:rPr>
            <a:t>OOS PAU Revenue:</a:t>
          </a:r>
          <a:r>
            <a:rPr lang="en-US" sz="1100">
              <a:solidFill>
                <a:schemeClr val="dk1"/>
              </a:solidFill>
              <a:effectLst/>
              <a:latin typeface="+mn-lt"/>
              <a:ea typeface="+mn-ea"/>
              <a:cs typeface="+mn-cs"/>
            </a:rPr>
            <a:t> comes from the trends file this is the total revenue of Border States, Other States, International, and Unknown  </a:t>
          </a:r>
        </a:p>
        <a:p>
          <a:pPr>
            <a:lnSpc>
              <a:spcPct val="150000"/>
            </a:lnSpc>
            <a:spcBef>
              <a:spcPts val="0"/>
            </a:spcBef>
          </a:pPr>
          <a:r>
            <a:rPr lang="en-US" sz="1100" b="1">
              <a:solidFill>
                <a:schemeClr val="dk1"/>
              </a:solidFill>
              <a:effectLst/>
              <a:latin typeface="+mn-lt"/>
              <a:ea typeface="+mn-ea"/>
              <a:cs typeface="+mn-cs"/>
            </a:rPr>
            <a:t>The percentage attributable to out of state volume</a:t>
          </a:r>
          <a:r>
            <a:rPr lang="en-US" sz="1100">
              <a:solidFill>
                <a:schemeClr val="dk1"/>
              </a:solidFill>
              <a:effectLst/>
              <a:latin typeface="+mn-lt"/>
              <a:ea typeface="+mn-ea"/>
              <a:cs typeface="+mn-cs"/>
            </a:rPr>
            <a:t> is OOS PAU revenue divided by the Total PAU revenue to get the percentage. </a:t>
          </a:r>
        </a:p>
        <a:p>
          <a:pPr>
            <a:lnSpc>
              <a:spcPct val="150000"/>
            </a:lnSpc>
            <a:spcBef>
              <a:spcPts val="0"/>
            </a:spcBef>
          </a:pPr>
          <a:r>
            <a:rPr lang="en-US" sz="1100" b="1">
              <a:solidFill>
                <a:schemeClr val="dk1"/>
              </a:solidFill>
              <a:effectLst/>
              <a:latin typeface="+mn-lt"/>
              <a:ea typeface="+mn-ea"/>
              <a:cs typeface="+mn-cs"/>
            </a:rPr>
            <a:t>The PAU In State Shared Savings</a:t>
          </a:r>
          <a:r>
            <a:rPr lang="en-US" sz="1100">
              <a:solidFill>
                <a:schemeClr val="dk1"/>
              </a:solidFill>
              <a:effectLst/>
              <a:latin typeface="+mn-lt"/>
              <a:ea typeface="+mn-ea"/>
              <a:cs typeface="+mn-cs"/>
            </a:rPr>
            <a:t> the formula shown here =V3*(1-Y3) is the PAU shared savings *(1-the percentage attributable to OOS)</a:t>
          </a:r>
        </a:p>
        <a:p>
          <a:pPr>
            <a:lnSpc>
              <a:spcPct val="150000"/>
            </a:lnSpc>
            <a:spcBef>
              <a:spcPts val="0"/>
            </a:spcBef>
          </a:pPr>
          <a:r>
            <a:rPr lang="en-US" sz="1100" b="1">
              <a:solidFill>
                <a:schemeClr val="dk1"/>
              </a:solidFill>
              <a:effectLst/>
              <a:latin typeface="+mn-lt"/>
              <a:ea typeface="+mn-ea"/>
              <a:cs typeface="+mn-cs"/>
            </a:rPr>
            <a:t>Over/Under funding for Instate Pau</a:t>
          </a:r>
          <a:r>
            <a:rPr lang="en-US" sz="1100">
              <a:solidFill>
                <a:schemeClr val="dk1"/>
              </a:solidFill>
              <a:effectLst/>
              <a:latin typeface="+mn-lt"/>
              <a:ea typeface="+mn-ea"/>
              <a:cs typeface="+mn-cs"/>
            </a:rPr>
            <a:t> formula =Z3-U3 or the Pau in State shared savings minus the total anticipated instate pau adjustment in FFS</a:t>
          </a:r>
        </a:p>
        <a:p>
          <a:pPr>
            <a:lnSpc>
              <a:spcPct val="150000"/>
            </a:lnSpc>
            <a:spcBef>
              <a:spcPts val="0"/>
            </a:spcBef>
          </a:pPr>
          <a:r>
            <a:rPr lang="en-US" sz="1100" b="1">
              <a:solidFill>
                <a:schemeClr val="dk1"/>
              </a:solidFill>
              <a:effectLst/>
              <a:latin typeface="+mn-lt"/>
              <a:ea typeface="+mn-ea"/>
              <a:cs typeface="+mn-cs"/>
            </a:rPr>
            <a:t>Over/Under Funding with Marketshift and Instate Pau</a:t>
          </a:r>
          <a:r>
            <a:rPr lang="en-US" sz="1100">
              <a:solidFill>
                <a:schemeClr val="dk1"/>
              </a:solidFill>
              <a:effectLst/>
              <a:latin typeface="+mn-lt"/>
              <a:ea typeface="+mn-ea"/>
              <a:cs typeface="+mn-cs"/>
            </a:rPr>
            <a:t> formula is Q3+AA3 which is the Marketshift, Unrecognized, and Dem. Adjustment dollars plus the over/under funding for Instate PAU</a:t>
          </a:r>
        </a:p>
        <a:p>
          <a:pPr>
            <a:lnSpc>
              <a:spcPct val="150000"/>
            </a:lnSpc>
            <a:spcBef>
              <a:spcPts val="0"/>
            </a:spcBef>
          </a:pPr>
          <a:r>
            <a:rPr lang="en-US" sz="1100" b="1">
              <a:solidFill>
                <a:schemeClr val="dk1"/>
              </a:solidFill>
              <a:effectLst/>
              <a:latin typeface="+mn-lt"/>
              <a:ea typeface="+mn-ea"/>
              <a:cs typeface="+mn-cs"/>
            </a:rPr>
            <a:t>The Out of State funding Excess or Deficit</a:t>
          </a:r>
          <a:r>
            <a:rPr lang="en-US" sz="1100">
              <a:solidFill>
                <a:schemeClr val="dk1"/>
              </a:solidFill>
              <a:effectLst/>
              <a:latin typeface="+mn-lt"/>
              <a:ea typeface="+mn-ea"/>
              <a:cs typeface="+mn-cs"/>
            </a:rPr>
            <a:t> from the Out of State File (The total</a:t>
          </a:r>
          <a:r>
            <a:rPr lang="en-US" sz="1100" baseline="0">
              <a:solidFill>
                <a:schemeClr val="dk1"/>
              </a:solidFill>
              <a:effectLst/>
              <a:latin typeface="+mn-lt"/>
              <a:ea typeface="+mn-ea"/>
              <a:cs typeface="+mn-cs"/>
            </a:rPr>
            <a:t> out of state funding based on out of state volume)</a:t>
          </a:r>
          <a:endParaRPr lang="en-US" sz="1100">
            <a:solidFill>
              <a:schemeClr val="dk1"/>
            </a:solidFill>
            <a:effectLst/>
            <a:latin typeface="+mn-lt"/>
            <a:ea typeface="+mn-ea"/>
            <a:cs typeface="+mn-cs"/>
          </a:endParaRPr>
        </a:p>
        <a:p>
          <a:pPr>
            <a:lnSpc>
              <a:spcPct val="150000"/>
            </a:lnSpc>
            <a:spcBef>
              <a:spcPts val="0"/>
            </a:spcBef>
          </a:pPr>
          <a:r>
            <a:rPr lang="en-US" sz="1100" b="1">
              <a:solidFill>
                <a:schemeClr val="dk1"/>
              </a:solidFill>
              <a:effectLst/>
              <a:latin typeface="+mn-lt"/>
              <a:ea typeface="+mn-ea"/>
              <a:cs typeface="+mn-cs"/>
            </a:rPr>
            <a:t> PAU OOS Shared savings</a:t>
          </a:r>
          <a:r>
            <a:rPr lang="en-US" sz="1100">
              <a:solidFill>
                <a:schemeClr val="dk1"/>
              </a:solidFill>
              <a:effectLst/>
              <a:latin typeface="+mn-lt"/>
              <a:ea typeface="+mn-ea"/>
              <a:cs typeface="+mn-cs"/>
            </a:rPr>
            <a:t> is the total PAU Shared Savings minus the PAU</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Instate shared savings. </a:t>
          </a:r>
        </a:p>
        <a:p>
          <a:pPr>
            <a:lnSpc>
              <a:spcPct val="150000"/>
            </a:lnSpc>
            <a:spcBef>
              <a:spcPts val="0"/>
            </a:spcBef>
          </a:pPr>
          <a:r>
            <a:rPr lang="en-US" sz="1100" b="1">
              <a:solidFill>
                <a:schemeClr val="dk1"/>
              </a:solidFill>
              <a:effectLst/>
              <a:latin typeface="+mn-lt"/>
              <a:ea typeface="+mn-ea"/>
              <a:cs typeface="+mn-cs"/>
            </a:rPr>
            <a:t>Out of State Funding Excess or Deficit plus the OOS PAU</a:t>
          </a:r>
          <a:r>
            <a:rPr lang="en-US" sz="1100">
              <a:solidFill>
                <a:schemeClr val="dk1"/>
              </a:solidFill>
              <a:effectLst/>
              <a:latin typeface="+mn-lt"/>
              <a:ea typeface="+mn-ea"/>
              <a:cs typeface="+mn-cs"/>
            </a:rPr>
            <a:t> =(AC3+AD3) *-1 which is The OOS Funding from the OOS file plus the PAU OOS Shared Saving times negative one.</a:t>
          </a:r>
        </a:p>
        <a:p>
          <a:pPr>
            <a:lnSpc>
              <a:spcPct val="150000"/>
            </a:lnSpc>
            <a:spcBef>
              <a:spcPts val="0"/>
            </a:spcBef>
          </a:pPr>
          <a:r>
            <a:rPr lang="en-US" sz="1100" b="1">
              <a:solidFill>
                <a:schemeClr val="dk1"/>
              </a:solidFill>
              <a:effectLst/>
              <a:latin typeface="+mn-lt"/>
              <a:ea typeface="+mn-ea"/>
              <a:cs typeface="+mn-cs"/>
            </a:rPr>
            <a:t>Total Volume Efficacy</a:t>
          </a:r>
          <a:r>
            <a:rPr lang="en-US" sz="1100">
              <a:solidFill>
                <a:schemeClr val="dk1"/>
              </a:solidFill>
              <a:effectLst/>
              <a:latin typeface="+mn-lt"/>
              <a:ea typeface="+mn-ea"/>
              <a:cs typeface="+mn-cs"/>
            </a:rPr>
            <a:t>: is the over/ under funding with Marketshift and instate pau plus the OOS funding excess or deficit and OOS pau to get the total volume efficacy number (AB3+AE3)</a:t>
          </a:r>
        </a:p>
        <a:p>
          <a:pPr marL="0" marR="0">
            <a:lnSpc>
              <a:spcPct val="150000"/>
            </a:lnSpc>
            <a:spcBef>
              <a:spcPts val="0"/>
            </a:spcBef>
            <a:spcAft>
              <a:spcPts val="800"/>
            </a:spcAft>
          </a:pPr>
          <a:r>
            <a:rPr lang="en-US" sz="1100" b="1" kern="100">
              <a:effectLst/>
              <a:latin typeface="Calibri" panose="020F0502020204030204" pitchFamily="34" charset="0"/>
              <a:ea typeface="Calibri" panose="020F0502020204030204" pitchFamily="34" charset="0"/>
              <a:cs typeface="Times New Roman" panose="02020603050405020304" pitchFamily="18" charset="0"/>
            </a:rPr>
            <a:t>CY14-CY22 Tab: </a:t>
          </a:r>
          <a:r>
            <a:rPr lang="en-US" sz="1100" kern="100">
              <a:effectLst/>
              <a:latin typeface="Calibri" panose="020F0502020204030204" pitchFamily="34" charset="0"/>
              <a:ea typeface="Calibri" panose="020F0502020204030204" pitchFamily="34" charset="0"/>
              <a:cs typeface="Times New Roman" panose="02020603050405020304" pitchFamily="18" charset="0"/>
            </a:rPr>
            <a:t>looks at all years, ECMAD Growth, Marketshift, Unrecognized dollars, Expected FFS, Demographic Adjustments, the Observed GBR Volume Policies, and the Over (Under) Funding Relative to Volume Variable System with Marketshift and Demographic Adjustment. </a:t>
          </a:r>
        </a:p>
        <a:p>
          <a:pPr>
            <a:lnSpc>
              <a:spcPct val="150000"/>
            </a:lnSpc>
            <a:spcBef>
              <a:spcPts val="0"/>
            </a:spcBef>
          </a:pP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12</xdr:row>
      <xdr:rowOff>0</xdr:rowOff>
    </xdr:from>
    <xdr:to>
      <xdr:col>46</xdr:col>
      <xdr:colOff>313055</xdr:colOff>
      <xdr:row>40</xdr:row>
      <xdr:rowOff>154625</xdr:rowOff>
    </xdr:to>
    <xdr:graphicFrame macro="">
      <xdr:nvGraphicFramePr>
        <xdr:cNvPr id="2" name="Chart 1">
          <a:extLst>
            <a:ext uri="{FF2B5EF4-FFF2-40B4-BE49-F238E27FC236}">
              <a16:creationId xmlns:a16="http://schemas.microsoft.com/office/drawing/2014/main" id="{6E826ADA-B87E-4CC9-8E13-F920DE66F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807720</xdr:colOff>
      <xdr:row>66</xdr:row>
      <xdr:rowOff>144780</xdr:rowOff>
    </xdr:from>
    <xdr:to>
      <xdr:col>17</xdr:col>
      <xdr:colOff>648361</xdr:colOff>
      <xdr:row>94</xdr:row>
      <xdr:rowOff>102524</xdr:rowOff>
    </xdr:to>
    <xdr:graphicFrame macro="">
      <xdr:nvGraphicFramePr>
        <xdr:cNvPr id="3" name="Chart 2">
          <a:extLst>
            <a:ext uri="{FF2B5EF4-FFF2-40B4-BE49-F238E27FC236}">
              <a16:creationId xmlns:a16="http://schemas.microsoft.com/office/drawing/2014/main" id="{FEC8DD57-BC49-4BBD-B5A3-D8C751E6B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13854</xdr:colOff>
      <xdr:row>15</xdr:row>
      <xdr:rowOff>124690</xdr:rowOff>
    </xdr:from>
    <xdr:to>
      <xdr:col>46</xdr:col>
      <xdr:colOff>565936</xdr:colOff>
      <xdr:row>44</xdr:row>
      <xdr:rowOff>125873</xdr:rowOff>
    </xdr:to>
    <xdr:graphicFrame macro="">
      <xdr:nvGraphicFramePr>
        <xdr:cNvPr id="3" name="Chart 2">
          <a:extLst>
            <a:ext uri="{FF2B5EF4-FFF2-40B4-BE49-F238E27FC236}">
              <a16:creationId xmlns:a16="http://schemas.microsoft.com/office/drawing/2014/main" id="{69E96E72-3AB2-44AB-9020-6D889A3B2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428624</xdr:colOff>
      <xdr:row>11</xdr:row>
      <xdr:rowOff>838200</xdr:rowOff>
    </xdr:from>
    <xdr:to>
      <xdr:col>20</xdr:col>
      <xdr:colOff>215413</xdr:colOff>
      <xdr:row>36</xdr:row>
      <xdr:rowOff>142875</xdr:rowOff>
    </xdr:to>
    <xdr:graphicFrame macro="">
      <xdr:nvGraphicFramePr>
        <xdr:cNvPr id="3" name="Chart 2">
          <a:extLst>
            <a:ext uri="{FF2B5EF4-FFF2-40B4-BE49-F238E27FC236}">
              <a16:creationId xmlns:a16="http://schemas.microsoft.com/office/drawing/2014/main" id="{2749AFEA-727F-4359-B298-7E3B8DB7D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210223</xdr:colOff>
      <xdr:row>14</xdr:row>
      <xdr:rowOff>26445</xdr:rowOff>
    </xdr:from>
    <xdr:to>
      <xdr:col>32</xdr:col>
      <xdr:colOff>212276</xdr:colOff>
      <xdr:row>36</xdr:row>
      <xdr:rowOff>22050</xdr:rowOff>
    </xdr:to>
    <xdr:graphicFrame macro="">
      <xdr:nvGraphicFramePr>
        <xdr:cNvPr id="2" name="Chart 1">
          <a:extLst>
            <a:ext uri="{FF2B5EF4-FFF2-40B4-BE49-F238E27FC236}">
              <a16:creationId xmlns:a16="http://schemas.microsoft.com/office/drawing/2014/main" id="{758F252F-B793-4C0B-B83D-6EA649E17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38</xdr:row>
      <xdr:rowOff>0</xdr:rowOff>
    </xdr:from>
    <xdr:to>
      <xdr:col>37</xdr:col>
      <xdr:colOff>344600</xdr:colOff>
      <xdr:row>67</xdr:row>
      <xdr:rowOff>92215</xdr:rowOff>
    </xdr:to>
    <xdr:graphicFrame macro="">
      <xdr:nvGraphicFramePr>
        <xdr:cNvPr id="3" name="Chart 2">
          <a:extLst>
            <a:ext uri="{FF2B5EF4-FFF2-40B4-BE49-F238E27FC236}">
              <a16:creationId xmlns:a16="http://schemas.microsoft.com/office/drawing/2014/main" id="{B099154D-219F-479B-976A-F391C53B6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243840</xdr:colOff>
      <xdr:row>14</xdr:row>
      <xdr:rowOff>15240</xdr:rowOff>
    </xdr:from>
    <xdr:to>
      <xdr:col>28</xdr:col>
      <xdr:colOff>245893</xdr:colOff>
      <xdr:row>36</xdr:row>
      <xdr:rowOff>10845</xdr:rowOff>
    </xdr:to>
    <xdr:graphicFrame macro="">
      <xdr:nvGraphicFramePr>
        <xdr:cNvPr id="2" name="Chart 1">
          <a:extLst>
            <a:ext uri="{FF2B5EF4-FFF2-40B4-BE49-F238E27FC236}">
              <a16:creationId xmlns:a16="http://schemas.microsoft.com/office/drawing/2014/main" id="{8AAAA555-2508-43D0-8377-795A68CF5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257736</xdr:colOff>
      <xdr:row>14</xdr:row>
      <xdr:rowOff>15241</xdr:rowOff>
    </xdr:from>
    <xdr:to>
      <xdr:col>33</xdr:col>
      <xdr:colOff>145677</xdr:colOff>
      <xdr:row>37</xdr:row>
      <xdr:rowOff>22413</xdr:rowOff>
    </xdr:to>
    <xdr:graphicFrame macro="">
      <xdr:nvGraphicFramePr>
        <xdr:cNvPr id="2" name="Chart 1">
          <a:extLst>
            <a:ext uri="{FF2B5EF4-FFF2-40B4-BE49-F238E27FC236}">
              <a16:creationId xmlns:a16="http://schemas.microsoft.com/office/drawing/2014/main" id="{093F4096-4999-46C4-957C-B0907B589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21</xdr:col>
      <xdr:colOff>0</xdr:colOff>
      <xdr:row>19</xdr:row>
      <xdr:rowOff>27709</xdr:rowOff>
    </xdr:from>
    <xdr:to>
      <xdr:col>37</xdr:col>
      <xdr:colOff>2053</xdr:colOff>
      <xdr:row>41</xdr:row>
      <xdr:rowOff>5385</xdr:rowOff>
    </xdr:to>
    <xdr:graphicFrame macro="">
      <xdr:nvGraphicFramePr>
        <xdr:cNvPr id="3" name="Chart 2">
          <a:extLst>
            <a:ext uri="{FF2B5EF4-FFF2-40B4-BE49-F238E27FC236}">
              <a16:creationId xmlns:a16="http://schemas.microsoft.com/office/drawing/2014/main" id="{272E072A-2B10-444B-94E0-47B7397D8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asemix%20Utilization%20Reports\Current%20Version\Volume%20Efficacy\CY23\CY14-CY23%20%20In-State%20Volume%20Efficacy%20Analysis%20Rev%20with%20PAU%20v6.xlsx" TargetMode="External"/><Relationship Id="rId1" Type="http://schemas.openxmlformats.org/officeDocument/2006/relationships/externalLinkPath" Target="file:///S:\Casemix%20Utilization%20Reports\Current%20Version\Volume%20Efficacy\CY23\CY14-CY23%20%20In-State%20Volume%20Efficacy%20Analysis%20Rev%20with%20PAU%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Y21 Pivot"/>
      <sheetName val="CY18 Pivot "/>
      <sheetName val="CY23 Pivot"/>
      <sheetName val="All Years PIVOT"/>
      <sheetName val="CY22 Only Clinc_Psych Pivot"/>
      <sheetName val="RY24 (19v22) PIVOT"/>
      <sheetName val="All Years ECMAD Pivot"/>
      <sheetName val="Notes"/>
      <sheetName val="CY14"/>
      <sheetName val="CY15"/>
      <sheetName val="CY16"/>
      <sheetName val="CY17"/>
      <sheetName val="CY18"/>
      <sheetName val="CY19"/>
      <sheetName val="CY20"/>
      <sheetName val="CY21"/>
      <sheetName val="CY22"/>
      <sheetName val="CY 21&amp; 22 COVID Service Lines"/>
      <sheetName val="CY23"/>
      <sheetName val="Cumulative"/>
      <sheetName val="Inflation"/>
      <sheetName val="Inflation for Automation"/>
      <sheetName val="Automation Tab MS"/>
      <sheetName val="Automation Tab Unrecog"/>
      <sheetName val="Automation Tab Dem Adj"/>
      <sheetName val="Automation Tab Instate PAU "/>
      <sheetName val="Automation Tab PAU Shared"/>
      <sheetName val="Cumulative (Inflation Adjusted)"/>
      <sheetName val="Automation for ECMADs"/>
      <sheetName val="CY14-CY22 MS Chart"/>
      <sheetName val="CY14-CY22 MS &amp; DA Chart"/>
      <sheetName val="CY14-CY22 MS &amp; DA &amp; OOS Chart"/>
      <sheetName val="CY14-CY22 MS&amp;DA&amp;OO&amp;PAU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HOSPID</v>
          </cell>
          <cell r="B1" t="str">
            <v>Hospital</v>
          </cell>
          <cell r="C1" t="str">
            <v>CY14 -22 ALL ECMAD Growth</v>
          </cell>
          <cell r="D1" t="str">
            <v>CY14-CY22 Market Shift</v>
          </cell>
          <cell r="E1" t="str">
            <v>CY14-CY22 Unrecognized</v>
          </cell>
          <cell r="F1" t="str">
            <v xml:space="preserve">CY14 - CY22 Expected FFS </v>
          </cell>
          <cell r="G1" t="str">
            <v>Demographic Adjustment RY15-RY23</v>
          </cell>
          <cell r="H1" t="str">
            <v>CY14 - CY22 Observed GBR Volume Policies</v>
          </cell>
          <cell r="I1" t="str">
            <v>Over (Under) Funding Relative to Volume Variable System with MS &amp; Demographic Adjustment</v>
          </cell>
          <cell r="J1" t="str">
            <v xml:space="preserve">Over (Under) Funding Relative to OOS Unit Growth from 2014 Base Period - update base period for rebased hospitals </v>
          </cell>
          <cell r="K1" t="str">
            <v>Over (Under) Funding for MS &amp; Demographic Adjustment AND OOS</v>
          </cell>
          <cell r="L1" t="str">
            <v xml:space="preserve">Total Anticipated Instate PAU Adjustment under FFS </v>
          </cell>
          <cell r="M1" t="str">
            <v>PAU Shared Savings - Observed Funding</v>
          </cell>
          <cell r="N1" t="str">
            <v>Over (Under) Funding for PAU</v>
          </cell>
          <cell r="O1" t="str">
            <v>Over (Under) Funding for MS &amp; Demographic Adjustment AND OOS AND PAU</v>
          </cell>
          <cell r="P1" t="str">
            <v>Other Volume Adjustments (Dereg, Misc)</v>
          </cell>
          <cell r="Q1" t="str">
            <v>Over (Under) Funding for MS &amp; Demographic Adjustment AND OOS AND PAU AND Other Volume Adjustments</v>
          </cell>
          <cell r="R1" t="str">
            <v>Efficiency</v>
          </cell>
          <cell r="S1" t="str">
            <v>Over (Under) Funding for MS &amp; Demographic Adjustment AND OOS AND PAU AND Other Volume Adjustments AND Efficiency</v>
          </cell>
        </row>
        <row r="2">
          <cell r="A2">
            <v>210055</v>
          </cell>
          <cell r="B2" t="str">
            <v>UM-Laurel</v>
          </cell>
          <cell r="C2">
            <v>-6716.8653882738572</v>
          </cell>
          <cell r="D2">
            <v>-27694539.781038776</v>
          </cell>
          <cell r="E2">
            <v>-9278246.9675404858</v>
          </cell>
          <cell r="F2">
            <v>-36972786.748579264</v>
          </cell>
          <cell r="G2">
            <v>3604509.1234888043</v>
          </cell>
          <cell r="H2">
            <v>-24090030.65754997</v>
          </cell>
          <cell r="I2">
            <v>12882756.091029294</v>
          </cell>
          <cell r="J2">
            <v>3226947.0810777545</v>
          </cell>
          <cell r="K2">
            <v>16109703.172107048</v>
          </cell>
          <cell r="L2">
            <v>-6275454.0771191353</v>
          </cell>
          <cell r="M2">
            <v>-1296722.2390959607</v>
          </cell>
          <cell r="N2">
            <v>4978731.8380231746</v>
          </cell>
          <cell r="O2">
            <v>21088435.010130223</v>
          </cell>
          <cell r="P2">
            <v>-72699573.150080994</v>
          </cell>
          <cell r="Q2">
            <v>-51611138.139950767</v>
          </cell>
          <cell r="R2">
            <v>0</v>
          </cell>
          <cell r="S2">
            <v>-51611138.139950767</v>
          </cell>
        </row>
        <row r="3">
          <cell r="A3">
            <v>210013</v>
          </cell>
          <cell r="B3" t="str">
            <v>Grace Medical Center</v>
          </cell>
          <cell r="C3">
            <v>-6092.397171193702</v>
          </cell>
          <cell r="D3">
            <v>-24861885.463660862</v>
          </cell>
          <cell r="E3">
            <v>-26156985.622237023</v>
          </cell>
          <cell r="F3">
            <v>-51018871.085897885</v>
          </cell>
          <cell r="G3">
            <v>-3159202.5329261897</v>
          </cell>
          <cell r="H3">
            <v>-28021087.996587053</v>
          </cell>
          <cell r="I3">
            <v>22997783.089310832</v>
          </cell>
          <cell r="J3">
            <v>562990.39107368642</v>
          </cell>
          <cell r="K3">
            <v>23560773.480384517</v>
          </cell>
          <cell r="L3">
            <v>-17671868.632079441</v>
          </cell>
          <cell r="M3">
            <v>-2049486.8592718467</v>
          </cell>
          <cell r="N3">
            <v>15622381.772807594</v>
          </cell>
          <cell r="O3">
            <v>39183155.253192112</v>
          </cell>
          <cell r="P3">
            <v>-77481756.5</v>
          </cell>
          <cell r="Q3">
            <v>-38298601.246807888</v>
          </cell>
          <cell r="R3">
            <v>0</v>
          </cell>
          <cell r="S3">
            <v>-38298601.246807888</v>
          </cell>
        </row>
        <row r="4">
          <cell r="A4">
            <v>210034</v>
          </cell>
          <cell r="B4" t="str">
            <v>MedStar Harbor</v>
          </cell>
          <cell r="C4">
            <v>-3568.8863272194239</v>
          </cell>
          <cell r="D4">
            <v>-15152155.09499445</v>
          </cell>
          <cell r="E4">
            <v>-13000480.269568365</v>
          </cell>
          <cell r="F4">
            <v>-28152635.364562817</v>
          </cell>
          <cell r="G4">
            <v>2244692.8699609051</v>
          </cell>
          <cell r="H4">
            <v>-12907462.225033544</v>
          </cell>
          <cell r="I4">
            <v>15245173.139529273</v>
          </cell>
          <cell r="J4">
            <v>522913.44582588074</v>
          </cell>
          <cell r="K4">
            <v>15768086.585355153</v>
          </cell>
          <cell r="L4">
            <v>-38609.635127590969</v>
          </cell>
          <cell r="M4">
            <v>-7539403.7418062249</v>
          </cell>
          <cell r="N4">
            <v>-7500794.106678634</v>
          </cell>
          <cell r="O4">
            <v>8267292.4786765194</v>
          </cell>
          <cell r="P4">
            <v>-18180268</v>
          </cell>
          <cell r="Q4">
            <v>-9912975.5213234797</v>
          </cell>
          <cell r="R4">
            <v>0</v>
          </cell>
          <cell r="S4">
            <v>-9912975.5213234797</v>
          </cell>
        </row>
        <row r="5">
          <cell r="A5">
            <v>210037</v>
          </cell>
          <cell r="B5" t="str">
            <v>UM-Easton</v>
          </cell>
          <cell r="C5">
            <v>1425.0145309537038</v>
          </cell>
          <cell r="D5">
            <v>13314975.209292669</v>
          </cell>
          <cell r="E5">
            <v>6666069.6625871621</v>
          </cell>
          <cell r="F5">
            <v>19981044.871879831</v>
          </cell>
          <cell r="G5">
            <v>11624169.694646727</v>
          </cell>
          <cell r="H5">
            <v>24939144.903939396</v>
          </cell>
          <cell r="I5">
            <v>4958100.0320595652</v>
          </cell>
          <cell r="J5">
            <v>-166660.74131453593</v>
          </cell>
          <cell r="K5">
            <v>4791439.2907450292</v>
          </cell>
          <cell r="L5">
            <v>4631993.4230166189</v>
          </cell>
          <cell r="M5">
            <v>-4896278.0640794402</v>
          </cell>
          <cell r="N5">
            <v>-9528271.4870960601</v>
          </cell>
          <cell r="O5">
            <v>-4736832.1963510308</v>
          </cell>
          <cell r="P5">
            <v>-7672654</v>
          </cell>
          <cell r="Q5">
            <v>-12409486.196351031</v>
          </cell>
          <cell r="R5">
            <v>4416250</v>
          </cell>
          <cell r="S5">
            <v>-7993236.1963510308</v>
          </cell>
        </row>
        <row r="6">
          <cell r="A6">
            <v>210027</v>
          </cell>
          <cell r="B6" t="str">
            <v>Western Maryland</v>
          </cell>
          <cell r="C6">
            <v>-2295.8705640996041</v>
          </cell>
          <cell r="D6">
            <v>-718952.64365795394</v>
          </cell>
          <cell r="E6">
            <v>-8257500.4339453131</v>
          </cell>
          <cell r="F6">
            <v>-8976453.0776032675</v>
          </cell>
          <cell r="G6">
            <v>-6231000.2274373639</v>
          </cell>
          <cell r="H6">
            <v>-6949952.8710953183</v>
          </cell>
          <cell r="I6">
            <v>2026500.2065079492</v>
          </cell>
          <cell r="J6">
            <v>8226074.0900676232</v>
          </cell>
          <cell r="K6">
            <v>10252574.296575572</v>
          </cell>
          <cell r="L6">
            <v>3804112.6907367888</v>
          </cell>
          <cell r="M6">
            <v>-9469035.0745181963</v>
          </cell>
          <cell r="N6">
            <v>-13273147.765254986</v>
          </cell>
          <cell r="O6">
            <v>-3020573.4686794132</v>
          </cell>
          <cell r="P6">
            <v>-3696522</v>
          </cell>
          <cell r="Q6">
            <v>-6717095.4686794132</v>
          </cell>
          <cell r="R6">
            <v>-1012394</v>
          </cell>
          <cell r="S6">
            <v>-7729489.4686794132</v>
          </cell>
        </row>
        <row r="7">
          <cell r="A7">
            <v>210056</v>
          </cell>
          <cell r="B7" t="str">
            <v>MedStar Good Sam</v>
          </cell>
          <cell r="C7">
            <v>-6496.2188199975144</v>
          </cell>
          <cell r="D7">
            <v>-19725850.135114688</v>
          </cell>
          <cell r="E7">
            <v>-17649984.572182506</v>
          </cell>
          <cell r="F7">
            <v>-37375834.707297191</v>
          </cell>
          <cell r="G7">
            <v>4360522.7362939697</v>
          </cell>
          <cell r="H7">
            <v>-15365327.398820719</v>
          </cell>
          <cell r="I7">
            <v>22010507.30847647</v>
          </cell>
          <cell r="J7">
            <v>2629574.8479570756</v>
          </cell>
          <cell r="K7">
            <v>24640082.156433545</v>
          </cell>
          <cell r="L7">
            <v>-2303470.997885948</v>
          </cell>
          <cell r="M7">
            <v>-12856885.935715666</v>
          </cell>
          <cell r="N7">
            <v>-10553414.937829718</v>
          </cell>
          <cell r="O7">
            <v>14086667.218603827</v>
          </cell>
          <cell r="P7">
            <v>-15806416.22379791</v>
          </cell>
          <cell r="Q7">
            <v>-1719749.0051940829</v>
          </cell>
          <cell r="R7">
            <v>0</v>
          </cell>
          <cell r="S7">
            <v>-1719749.0051940829</v>
          </cell>
        </row>
        <row r="8">
          <cell r="A8">
            <v>210024</v>
          </cell>
          <cell r="B8" t="str">
            <v>MedStar Union Mem</v>
          </cell>
          <cell r="C8">
            <v>-3349.8643614101143</v>
          </cell>
          <cell r="D8">
            <v>-9534261.4234079104</v>
          </cell>
          <cell r="E8">
            <v>-16208079.086756617</v>
          </cell>
          <cell r="F8">
            <v>-25742340.510164529</v>
          </cell>
          <cell r="G8">
            <v>17141333.89860275</v>
          </cell>
          <cell r="H8">
            <v>7607072.4751948398</v>
          </cell>
          <cell r="I8">
            <v>33349412.985359371</v>
          </cell>
          <cell r="J8">
            <v>1237562.7165280175</v>
          </cell>
          <cell r="K8">
            <v>34586975.701887392</v>
          </cell>
          <cell r="L8">
            <v>-332293.4711651532</v>
          </cell>
          <cell r="M8">
            <v>-15202047.784209328</v>
          </cell>
          <cell r="N8">
            <v>-14869754.313044176</v>
          </cell>
          <cell r="O8">
            <v>19717221.388843216</v>
          </cell>
          <cell r="P8">
            <v>-19400714.101866324</v>
          </cell>
          <cell r="Q8">
            <v>316507.2869768925</v>
          </cell>
          <cell r="R8">
            <v>0</v>
          </cell>
          <cell r="S8">
            <v>316507.2869768925</v>
          </cell>
        </row>
        <row r="9">
          <cell r="A9">
            <v>210087</v>
          </cell>
          <cell r="B9" t="str">
            <v>Germantown ED</v>
          </cell>
          <cell r="C9">
            <v>-320.44058924550046</v>
          </cell>
          <cell r="D9">
            <v>-1597523.5161623042</v>
          </cell>
          <cell r="E9">
            <v>-275072.32179014239</v>
          </cell>
          <cell r="F9">
            <v>-1872595.8379524467</v>
          </cell>
          <cell r="G9">
            <v>62331.270847394495</v>
          </cell>
          <cell r="H9">
            <v>-1535192.2453149096</v>
          </cell>
          <cell r="I9">
            <v>337403.59263753705</v>
          </cell>
          <cell r="J9">
            <v>-8020.4392097073414</v>
          </cell>
          <cell r="K9">
            <v>329383.15342782973</v>
          </cell>
          <cell r="L9">
            <v>2878.3258852999998</v>
          </cell>
          <cell r="M9">
            <v>0</v>
          </cell>
          <cell r="N9">
            <v>-2878.3258852999998</v>
          </cell>
          <cell r="O9">
            <v>326504.82754252973</v>
          </cell>
          <cell r="P9">
            <v>0</v>
          </cell>
          <cell r="Q9">
            <v>326504.82754252973</v>
          </cell>
          <cell r="R9">
            <v>0</v>
          </cell>
          <cell r="S9">
            <v>326504.82754252973</v>
          </cell>
        </row>
        <row r="10">
          <cell r="A10">
            <v>210088</v>
          </cell>
          <cell r="B10" t="str">
            <v>UM-Queen Anne's ED</v>
          </cell>
          <cell r="C10">
            <v>186.70221348779981</v>
          </cell>
          <cell r="D10">
            <v>447137.62157996668</v>
          </cell>
          <cell r="E10">
            <v>346894.9660900532</v>
          </cell>
          <cell r="F10">
            <v>794032.58767001983</v>
          </cell>
          <cell r="G10">
            <v>157578.63655296786</v>
          </cell>
          <cell r="H10">
            <v>604716.25813293457</v>
          </cell>
          <cell r="I10">
            <v>-189316.32953708526</v>
          </cell>
          <cell r="J10">
            <v>-32597.176254600337</v>
          </cell>
          <cell r="K10">
            <v>-221913.5057916856</v>
          </cell>
          <cell r="L10">
            <v>0</v>
          </cell>
          <cell r="M10">
            <v>0</v>
          </cell>
          <cell r="N10">
            <v>0</v>
          </cell>
          <cell r="O10">
            <v>-221913.5057916856</v>
          </cell>
          <cell r="P10">
            <v>0</v>
          </cell>
          <cell r="Q10">
            <v>-221913.5057916856</v>
          </cell>
          <cell r="R10">
            <v>1000000</v>
          </cell>
          <cell r="S10">
            <v>778086.49420831446</v>
          </cell>
        </row>
        <row r="11">
          <cell r="A11">
            <v>210333</v>
          </cell>
          <cell r="B11" t="str">
            <v>UM-Bowie ED</v>
          </cell>
          <cell r="C11">
            <v>-855.29784242229948</v>
          </cell>
          <cell r="D11">
            <v>-455907.76895306096</v>
          </cell>
          <cell r="E11">
            <v>-1242602.9110610792</v>
          </cell>
          <cell r="F11">
            <v>-1698510.6800141402</v>
          </cell>
          <cell r="G11">
            <v>-1626.9282706955928</v>
          </cell>
          <cell r="H11">
            <v>-457534.69722375658</v>
          </cell>
          <cell r="I11">
            <v>1240975.9827903835</v>
          </cell>
          <cell r="J11">
            <v>-156291.00300388059</v>
          </cell>
          <cell r="K11">
            <v>1084684.9797865029</v>
          </cell>
          <cell r="L11">
            <v>0</v>
          </cell>
          <cell r="M11">
            <v>0</v>
          </cell>
          <cell r="N11">
            <v>0</v>
          </cell>
          <cell r="O11">
            <v>1084684.9797865029</v>
          </cell>
          <cell r="P11">
            <v>0</v>
          </cell>
          <cell r="Q11">
            <v>1084684.9797865029</v>
          </cell>
          <cell r="R11">
            <v>0</v>
          </cell>
          <cell r="S11">
            <v>1084684.9797865029</v>
          </cell>
        </row>
        <row r="12">
          <cell r="A12">
            <v>210018</v>
          </cell>
          <cell r="B12" t="str">
            <v>MedStar Montgomery</v>
          </cell>
          <cell r="C12">
            <v>-525.32002587187719</v>
          </cell>
          <cell r="D12">
            <v>-2220147.8308247169</v>
          </cell>
          <cell r="E12">
            <v>397847.0304674292</v>
          </cell>
          <cell r="F12">
            <v>-1822300.8003572877</v>
          </cell>
          <cell r="G12">
            <v>10177612.846369235</v>
          </cell>
          <cell r="H12">
            <v>7957465.0155445179</v>
          </cell>
          <cell r="I12">
            <v>9779765.8159018047</v>
          </cell>
          <cell r="J12">
            <v>-1352521.5243454371</v>
          </cell>
          <cell r="K12">
            <v>8427244.2915563677</v>
          </cell>
          <cell r="L12">
            <v>1753386.0106011257</v>
          </cell>
          <cell r="M12">
            <v>-5433849.0694253426</v>
          </cell>
          <cell r="N12">
            <v>-7187235.0800264683</v>
          </cell>
          <cell r="O12">
            <v>1240009.2115298994</v>
          </cell>
          <cell r="P12">
            <v>0</v>
          </cell>
          <cell r="Q12">
            <v>1240009.2115298994</v>
          </cell>
          <cell r="R12">
            <v>0</v>
          </cell>
          <cell r="S12">
            <v>1240009.2115298994</v>
          </cell>
        </row>
        <row r="13">
          <cell r="A13">
            <v>210040</v>
          </cell>
          <cell r="B13" t="str">
            <v>Northwest</v>
          </cell>
          <cell r="C13">
            <v>-1867.6560877094905</v>
          </cell>
          <cell r="D13">
            <v>100811.93209747504</v>
          </cell>
          <cell r="E13">
            <v>-7934669.9713770803</v>
          </cell>
          <cell r="F13">
            <v>-7833858.0392796053</v>
          </cell>
          <cell r="G13">
            <v>10019726.815120688</v>
          </cell>
          <cell r="H13">
            <v>10120538.747218162</v>
          </cell>
          <cell r="I13">
            <v>17954396.786497768</v>
          </cell>
          <cell r="J13">
            <v>-343157.3458572434</v>
          </cell>
          <cell r="K13">
            <v>17611239.440640524</v>
          </cell>
          <cell r="L13">
            <v>699449.46795980213</v>
          </cell>
          <cell r="M13">
            <v>-10956852.70279693</v>
          </cell>
          <cell r="N13">
            <v>-11656302.170756733</v>
          </cell>
          <cell r="O13">
            <v>5954937.269883791</v>
          </cell>
          <cell r="P13">
            <v>-784896.62710833026</v>
          </cell>
          <cell r="Q13">
            <v>5170040.6427754611</v>
          </cell>
          <cell r="R13">
            <v>-3914553.9784559598</v>
          </cell>
          <cell r="S13">
            <v>1255486.6643195013</v>
          </cell>
        </row>
        <row r="14">
          <cell r="A14">
            <v>210030</v>
          </cell>
          <cell r="B14" t="str">
            <v>UM-Chestertown</v>
          </cell>
          <cell r="C14">
            <v>-2021.4378949175043</v>
          </cell>
          <cell r="D14">
            <v>-7532427.2884119553</v>
          </cell>
          <cell r="E14">
            <v>-3426790.5135043152</v>
          </cell>
          <cell r="F14">
            <v>-10959217.801916271</v>
          </cell>
          <cell r="G14">
            <v>1894202.0313280979</v>
          </cell>
          <cell r="H14">
            <v>-5638225.2570838574</v>
          </cell>
          <cell r="I14">
            <v>5320992.544832414</v>
          </cell>
          <cell r="J14">
            <v>422391.30860256799</v>
          </cell>
          <cell r="K14">
            <v>5743383.8534349818</v>
          </cell>
          <cell r="L14">
            <v>-3541059.068167123</v>
          </cell>
          <cell r="M14">
            <v>-1230189.0132337085</v>
          </cell>
          <cell r="N14">
            <v>2310870.0549334148</v>
          </cell>
          <cell r="O14">
            <v>8054253.9083683966</v>
          </cell>
          <cell r="P14">
            <v>-610460</v>
          </cell>
          <cell r="Q14">
            <v>7443793.9083683966</v>
          </cell>
          <cell r="R14">
            <v>-6144269</v>
          </cell>
          <cell r="S14">
            <v>1299524.9083683966</v>
          </cell>
        </row>
        <row r="15">
          <cell r="A15">
            <v>210033</v>
          </cell>
          <cell r="B15" t="str">
            <v>Carroll</v>
          </cell>
          <cell r="C15">
            <v>-496.76540488529446</v>
          </cell>
          <cell r="D15">
            <v>-6689860.9122653753</v>
          </cell>
          <cell r="E15">
            <v>-2765040.5842627482</v>
          </cell>
          <cell r="F15">
            <v>-9454901.4965281226</v>
          </cell>
          <cell r="G15">
            <v>13854017.428066973</v>
          </cell>
          <cell r="H15">
            <v>7164156.5158015974</v>
          </cell>
          <cell r="I15">
            <v>16619058.01232972</v>
          </cell>
          <cell r="J15">
            <v>1900591.4063276958</v>
          </cell>
          <cell r="K15">
            <v>18519649.418657415</v>
          </cell>
          <cell r="L15">
            <v>5844288.5126051344</v>
          </cell>
          <cell r="M15">
            <v>-9296505.200569462</v>
          </cell>
          <cell r="N15">
            <v>-15140793.713174596</v>
          </cell>
          <cell r="O15">
            <v>3378855.7054828182</v>
          </cell>
          <cell r="P15">
            <v>-1502333.189774632</v>
          </cell>
          <cell r="Q15">
            <v>1876522.5157081862</v>
          </cell>
          <cell r="R15">
            <v>-201178.28673360299</v>
          </cell>
          <cell r="S15">
            <v>1675344.2289745831</v>
          </cell>
        </row>
        <row r="16">
          <cell r="A16">
            <v>210004</v>
          </cell>
          <cell r="B16" t="str">
            <v>Holy Cross</v>
          </cell>
          <cell r="C16">
            <v>-7454.5215760138681</v>
          </cell>
          <cell r="D16">
            <v>-15408656.433788545</v>
          </cell>
          <cell r="E16">
            <v>-3098346.4014097312</v>
          </cell>
          <cell r="F16">
            <v>-18507002.835198276</v>
          </cell>
          <cell r="G16">
            <v>14593515.228201199</v>
          </cell>
          <cell r="H16">
            <v>-815141.20558734611</v>
          </cell>
          <cell r="I16">
            <v>17691861.62961093</v>
          </cell>
          <cell r="J16">
            <v>923235.92432986805</v>
          </cell>
          <cell r="K16">
            <v>18615097.553940799</v>
          </cell>
          <cell r="L16">
            <v>3132993.090043881</v>
          </cell>
          <cell r="M16">
            <v>-13777001.609674435</v>
          </cell>
          <cell r="N16">
            <v>-16909994.699718315</v>
          </cell>
          <cell r="O16">
            <v>1705102.8542224839</v>
          </cell>
          <cell r="P16">
            <v>0</v>
          </cell>
          <cell r="Q16">
            <v>1705102.8542224839</v>
          </cell>
          <cell r="R16">
            <v>0</v>
          </cell>
          <cell r="S16">
            <v>1705102.8542224839</v>
          </cell>
        </row>
        <row r="17">
          <cell r="A17">
            <v>210006</v>
          </cell>
          <cell r="B17" t="str">
            <v>UM-Harford</v>
          </cell>
          <cell r="C17">
            <v>-2845.2200043059261</v>
          </cell>
          <cell r="D17">
            <v>-9570727.5956518054</v>
          </cell>
          <cell r="E17">
            <v>-6213282.5473040855</v>
          </cell>
          <cell r="F17">
            <v>-15784010.142955892</v>
          </cell>
          <cell r="G17">
            <v>5315438.858361152</v>
          </cell>
          <cell r="H17">
            <v>-4255288.7372906534</v>
          </cell>
          <cell r="I17">
            <v>11528721.405665237</v>
          </cell>
          <cell r="J17">
            <v>597587.07854072738</v>
          </cell>
          <cell r="K17">
            <v>12126308.484205965</v>
          </cell>
          <cell r="L17">
            <v>110732.41244939389</v>
          </cell>
          <cell r="M17">
            <v>-4881224.3478093967</v>
          </cell>
          <cell r="N17">
            <v>-4991956.7602587901</v>
          </cell>
          <cell r="O17">
            <v>7134351.7239471748</v>
          </cell>
          <cell r="P17">
            <v>-3951861.1420049854</v>
          </cell>
          <cell r="Q17">
            <v>3182490.5819421895</v>
          </cell>
          <cell r="R17">
            <v>0</v>
          </cell>
          <cell r="S17">
            <v>3182490.5819421895</v>
          </cell>
        </row>
        <row r="18">
          <cell r="A18">
            <v>210045</v>
          </cell>
          <cell r="B18" t="str">
            <v>McCready</v>
          </cell>
          <cell r="C18">
            <v>-586.77815825740095</v>
          </cell>
          <cell r="D18">
            <v>-1644710.0258084591</v>
          </cell>
          <cell r="E18">
            <v>-2289690.5557945608</v>
          </cell>
          <cell r="F18">
            <v>-3934400.58160302</v>
          </cell>
          <cell r="G18">
            <v>123191.14496583906</v>
          </cell>
          <cell r="H18">
            <v>-1521518.88084262</v>
          </cell>
          <cell r="I18">
            <v>2412881.7007603999</v>
          </cell>
          <cell r="J18">
            <v>122962.17151085504</v>
          </cell>
          <cell r="K18">
            <v>2535843.8722712551</v>
          </cell>
          <cell r="L18">
            <v>-827568.04798808484</v>
          </cell>
          <cell r="M18">
            <v>-219254.57653717729</v>
          </cell>
          <cell r="N18">
            <v>608313.47145090753</v>
          </cell>
          <cell r="O18">
            <v>3144157.3437221628</v>
          </cell>
          <cell r="P18">
            <v>101253.34565980721</v>
          </cell>
          <cell r="Q18">
            <v>3245410.6893819701</v>
          </cell>
          <cell r="R18">
            <v>0</v>
          </cell>
          <cell r="S18">
            <v>3245410.6893819701</v>
          </cell>
        </row>
        <row r="19">
          <cell r="A19">
            <v>210039</v>
          </cell>
          <cell r="B19" t="str">
            <v>Calvert</v>
          </cell>
          <cell r="C19">
            <v>-608.39321022330444</v>
          </cell>
          <cell r="D19">
            <v>1312533.0902528712</v>
          </cell>
          <cell r="E19">
            <v>-4873610.2716641249</v>
          </cell>
          <cell r="F19">
            <v>-3561077.1814112538</v>
          </cell>
          <cell r="G19">
            <v>10222343.86048992</v>
          </cell>
          <cell r="H19">
            <v>11534876.95074279</v>
          </cell>
          <cell r="I19">
            <v>15095954.132154044</v>
          </cell>
          <cell r="J19">
            <v>269150.38626076427</v>
          </cell>
          <cell r="K19">
            <v>15365104.518414808</v>
          </cell>
          <cell r="L19">
            <v>2787591.0381704578</v>
          </cell>
          <cell r="M19">
            <v>-4371028.8855221914</v>
          </cell>
          <cell r="N19">
            <v>-7158619.9236926492</v>
          </cell>
          <cell r="O19">
            <v>8206484.5947221592</v>
          </cell>
          <cell r="P19">
            <v>-4389933</v>
          </cell>
          <cell r="Q19">
            <v>3816551.5947221592</v>
          </cell>
          <cell r="R19">
            <v>0</v>
          </cell>
          <cell r="S19">
            <v>3816551.5947221592</v>
          </cell>
        </row>
        <row r="20">
          <cell r="A20">
            <v>210010</v>
          </cell>
          <cell r="B20" t="str">
            <v>UM-Cambridge</v>
          </cell>
          <cell r="C20">
            <v>-4626.6619457335109</v>
          </cell>
          <cell r="D20">
            <v>-10576365.378095798</v>
          </cell>
          <cell r="E20">
            <v>-6508497.7618383039</v>
          </cell>
          <cell r="F20">
            <v>-17084863.1399341</v>
          </cell>
          <cell r="G20">
            <v>474960.55663250753</v>
          </cell>
          <cell r="H20">
            <v>-10101404.821463291</v>
          </cell>
          <cell r="I20">
            <v>6983458.3184708096</v>
          </cell>
          <cell r="J20">
            <v>104676.61421158702</v>
          </cell>
          <cell r="K20">
            <v>7088134.9326823968</v>
          </cell>
          <cell r="L20">
            <v>-4817832.7565412614</v>
          </cell>
          <cell r="M20">
            <v>-1142870.6795456221</v>
          </cell>
          <cell r="N20">
            <v>3674962.0769956391</v>
          </cell>
          <cell r="O20">
            <v>10763097.009678036</v>
          </cell>
          <cell r="P20">
            <v>-758943</v>
          </cell>
          <cell r="Q20">
            <v>10004154.009678036</v>
          </cell>
          <cell r="R20">
            <v>-5771981</v>
          </cell>
          <cell r="S20">
            <v>4232173.009678036</v>
          </cell>
        </row>
        <row r="21">
          <cell r="A21">
            <v>210032</v>
          </cell>
          <cell r="B21" t="str">
            <v>Christiana Care, Union</v>
          </cell>
          <cell r="C21">
            <v>-528.13444855899024</v>
          </cell>
          <cell r="D21">
            <v>-4168827.5235787691</v>
          </cell>
          <cell r="E21">
            <v>-6438295.7001355123</v>
          </cell>
          <cell r="F21">
            <v>-10607123.223714281</v>
          </cell>
          <cell r="G21">
            <v>9362158.2844519727</v>
          </cell>
          <cell r="H21">
            <v>5193330.7608732041</v>
          </cell>
          <cell r="I21">
            <v>15800453.984587485</v>
          </cell>
          <cell r="J21">
            <v>-2642943.4920207607</v>
          </cell>
          <cell r="K21">
            <v>13157510.492566723</v>
          </cell>
          <cell r="L21">
            <v>2787381.8096057335</v>
          </cell>
          <cell r="M21">
            <v>-5110224.0707928827</v>
          </cell>
          <cell r="N21">
            <v>-7897605.8803986162</v>
          </cell>
          <cell r="O21">
            <v>5259904.6121681072</v>
          </cell>
          <cell r="P21">
            <v>-975561</v>
          </cell>
          <cell r="Q21">
            <v>4284343.6121681072</v>
          </cell>
          <cell r="R21">
            <v>0</v>
          </cell>
          <cell r="S21">
            <v>4284343.6121681072</v>
          </cell>
        </row>
        <row r="22">
          <cell r="A22">
            <v>210062</v>
          </cell>
          <cell r="B22" t="str">
            <v>MedStar Southern MD</v>
          </cell>
          <cell r="C22">
            <v>71.019034031788706</v>
          </cell>
          <cell r="D22">
            <v>2844781.2450926704</v>
          </cell>
          <cell r="E22">
            <v>-1167065.7231394714</v>
          </cell>
          <cell r="F22">
            <v>1677715.5219531991</v>
          </cell>
          <cell r="G22">
            <v>16627327.75230699</v>
          </cell>
          <cell r="H22">
            <v>19472108.997399662</v>
          </cell>
          <cell r="I22">
            <v>17794393.475446463</v>
          </cell>
          <cell r="J22">
            <v>252582.9471948159</v>
          </cell>
          <cell r="K22">
            <v>18046976.422641277</v>
          </cell>
          <cell r="L22">
            <v>-1078507.4085346544</v>
          </cell>
          <cell r="M22">
            <v>-11433099.212295055</v>
          </cell>
          <cell r="N22">
            <v>-10354591.803760402</v>
          </cell>
          <cell r="O22">
            <v>7692384.6188808754</v>
          </cell>
          <cell r="P22">
            <v>-2815716.1564836907</v>
          </cell>
          <cell r="Q22">
            <v>4876668.4623971842</v>
          </cell>
          <cell r="R22">
            <v>0</v>
          </cell>
          <cell r="S22">
            <v>4876668.4623971842</v>
          </cell>
        </row>
        <row r="23">
          <cell r="A23">
            <v>210011</v>
          </cell>
          <cell r="B23" t="str">
            <v>Ascension St. Agnes Hospital</v>
          </cell>
          <cell r="C23">
            <v>-4430.866889902637</v>
          </cell>
          <cell r="D23">
            <v>-8149694.9609858748</v>
          </cell>
          <cell r="E23">
            <v>-11353755.618061639</v>
          </cell>
          <cell r="F23">
            <v>-19503450.579047516</v>
          </cell>
          <cell r="G23">
            <v>12853138.055759259</v>
          </cell>
          <cell r="H23">
            <v>4703443.0947733838</v>
          </cell>
          <cell r="I23">
            <v>24206893.673820898</v>
          </cell>
          <cell r="J23">
            <v>1402525.6434429644</v>
          </cell>
          <cell r="K23">
            <v>25609419.317263864</v>
          </cell>
          <cell r="L23">
            <v>-9632628.2609751541</v>
          </cell>
          <cell r="M23">
            <v>-16030683.37109871</v>
          </cell>
          <cell r="N23">
            <v>-6398055.1101235561</v>
          </cell>
          <cell r="O23">
            <v>19211364.207140308</v>
          </cell>
          <cell r="P23">
            <v>-13316094.910081858</v>
          </cell>
          <cell r="Q23">
            <v>5895269.2970584501</v>
          </cell>
          <cell r="R23">
            <v>0</v>
          </cell>
          <cell r="S23">
            <v>5895269.2970584501</v>
          </cell>
        </row>
        <row r="24">
          <cell r="A24">
            <v>210061</v>
          </cell>
          <cell r="B24" t="str">
            <v>Atlantic General</v>
          </cell>
          <cell r="C24">
            <v>-286.55798269639365</v>
          </cell>
          <cell r="D24">
            <v>530547.1701070593</v>
          </cell>
          <cell r="E24">
            <v>-2490935.2538113119</v>
          </cell>
          <cell r="F24">
            <v>-1960388.0837042527</v>
          </cell>
          <cell r="G24">
            <v>6090662.5423173457</v>
          </cell>
          <cell r="H24">
            <v>6621209.7124244049</v>
          </cell>
          <cell r="I24">
            <v>8581597.7961286567</v>
          </cell>
          <cell r="J24">
            <v>-51198.905400546369</v>
          </cell>
          <cell r="K24">
            <v>8530398.8907281104</v>
          </cell>
          <cell r="L24">
            <v>322376.17907158972</v>
          </cell>
          <cell r="M24">
            <v>-2597222.9838862708</v>
          </cell>
          <cell r="N24">
            <v>-2919599.1629578606</v>
          </cell>
          <cell r="O24">
            <v>5610799.7277702503</v>
          </cell>
          <cell r="P24">
            <v>0</v>
          </cell>
          <cell r="Q24">
            <v>5610799.7277702503</v>
          </cell>
          <cell r="R24">
            <v>2223762.1875633704</v>
          </cell>
          <cell r="S24">
            <v>7834561.9153336212</v>
          </cell>
        </row>
        <row r="25">
          <cell r="A25">
            <v>210035</v>
          </cell>
          <cell r="B25" t="str">
            <v>UM-Charles Regional</v>
          </cell>
          <cell r="C25">
            <v>-893.21325888009903</v>
          </cell>
          <cell r="D25">
            <v>-1425115.0747450087</v>
          </cell>
          <cell r="E25">
            <v>-1214219.3552889582</v>
          </cell>
          <cell r="F25">
            <v>-2639334.4300339669</v>
          </cell>
          <cell r="G25">
            <v>11939352.155379236</v>
          </cell>
          <cell r="H25">
            <v>10514237.080634227</v>
          </cell>
          <cell r="I25">
            <v>13153571.510668194</v>
          </cell>
          <cell r="J25">
            <v>510256.53991856618</v>
          </cell>
          <cell r="K25">
            <v>13663828.05058676</v>
          </cell>
          <cell r="L25">
            <v>-2091496.1755976172</v>
          </cell>
          <cell r="M25">
            <v>-4977783.592901051</v>
          </cell>
          <cell r="N25">
            <v>-2886287.4173034336</v>
          </cell>
          <cell r="O25">
            <v>10777540.633283326</v>
          </cell>
          <cell r="P25">
            <v>-1743432</v>
          </cell>
          <cell r="Q25">
            <v>9034108.6332833264</v>
          </cell>
          <cell r="R25">
            <v>0</v>
          </cell>
          <cell r="S25">
            <v>9034108.6332833264</v>
          </cell>
        </row>
        <row r="26">
          <cell r="A26">
            <v>210048</v>
          </cell>
          <cell r="B26" t="str">
            <v>Howard County</v>
          </cell>
          <cell r="C26">
            <v>-184.86126755795925</v>
          </cell>
          <cell r="D26">
            <v>-2685976.0605391115</v>
          </cell>
          <cell r="E26">
            <v>-3042975.2601625891</v>
          </cell>
          <cell r="F26">
            <v>-5728951.3207017006</v>
          </cell>
          <cell r="G26">
            <v>19373600.8522969</v>
          </cell>
          <cell r="H26">
            <v>16687624.791757789</v>
          </cell>
          <cell r="I26">
            <v>22416576.112459488</v>
          </cell>
          <cell r="J26">
            <v>-209343.72484090141</v>
          </cell>
          <cell r="K26">
            <v>22207232.387618586</v>
          </cell>
          <cell r="L26">
            <v>3630490.8355849758</v>
          </cell>
          <cell r="M26">
            <v>-9705811.2948336769</v>
          </cell>
          <cell r="N26">
            <v>-13336302.130418653</v>
          </cell>
          <cell r="O26">
            <v>8870930.2571999338</v>
          </cell>
          <cell r="P26">
            <v>-6148726.0012986213</v>
          </cell>
          <cell r="Q26">
            <v>2722204.2559013125</v>
          </cell>
          <cell r="R26">
            <v>6900000</v>
          </cell>
          <cell r="S26">
            <v>9622204.2559013125</v>
          </cell>
        </row>
        <row r="27">
          <cell r="A27">
            <v>210049</v>
          </cell>
          <cell r="B27" t="str">
            <v>UM-Upper Chesapeake</v>
          </cell>
          <cell r="C27">
            <v>-166.16479680212052</v>
          </cell>
          <cell r="D27">
            <v>-965996.74824495637</v>
          </cell>
          <cell r="E27">
            <v>1700758.949265385</v>
          </cell>
          <cell r="F27">
            <v>734762.20102042868</v>
          </cell>
          <cell r="G27">
            <v>24230152.672737844</v>
          </cell>
          <cell r="H27">
            <v>23264155.924492888</v>
          </cell>
          <cell r="I27">
            <v>22529393.723472461</v>
          </cell>
          <cell r="J27">
            <v>1488931.8515535193</v>
          </cell>
          <cell r="K27">
            <v>24018325.575025979</v>
          </cell>
          <cell r="L27">
            <v>2532768.5475205341</v>
          </cell>
          <cell r="M27">
            <v>-10328664.427464351</v>
          </cell>
          <cell r="N27">
            <v>-12861432.974984884</v>
          </cell>
          <cell r="O27">
            <v>11156892.600041095</v>
          </cell>
          <cell r="P27">
            <v>-61619</v>
          </cell>
          <cell r="Q27">
            <v>11095273.600041095</v>
          </cell>
          <cell r="R27">
            <v>0</v>
          </cell>
          <cell r="S27">
            <v>11095273.600041095</v>
          </cell>
        </row>
        <row r="28">
          <cell r="A28">
            <v>210016</v>
          </cell>
          <cell r="B28" t="str">
            <v>Adventist White Oak</v>
          </cell>
          <cell r="C28">
            <v>2271.4256076848997</v>
          </cell>
          <cell r="D28">
            <v>6082889.25178832</v>
          </cell>
          <cell r="E28">
            <v>-6915453.6566649964</v>
          </cell>
          <cell r="F28">
            <v>-832564.40487667639</v>
          </cell>
          <cell r="G28">
            <v>15268084.579412548</v>
          </cell>
          <cell r="H28">
            <v>21350973.831200868</v>
          </cell>
          <cell r="I28">
            <v>22183538.236077543</v>
          </cell>
          <cell r="J28">
            <v>6669238.9226317992</v>
          </cell>
          <cell r="K28">
            <v>28852777.158709344</v>
          </cell>
          <cell r="L28">
            <v>4270385.2279561087</v>
          </cell>
          <cell r="M28">
            <v>-8621143.4848934151</v>
          </cell>
          <cell r="N28">
            <v>-12891528.712849524</v>
          </cell>
          <cell r="O28">
            <v>15961248.44585982</v>
          </cell>
          <cell r="P28">
            <v>-4767151.0960893929</v>
          </cell>
          <cell r="Q28">
            <v>11194097.349770427</v>
          </cell>
          <cell r="R28">
            <v>0</v>
          </cell>
          <cell r="S28">
            <v>11194097.349770427</v>
          </cell>
        </row>
        <row r="29">
          <cell r="A29">
            <v>210038</v>
          </cell>
          <cell r="B29" t="str">
            <v>UMMC Midtown</v>
          </cell>
          <cell r="C29">
            <v>-1058.0369064988488</v>
          </cell>
          <cell r="D29">
            <v>11890919.493432511</v>
          </cell>
          <cell r="E29">
            <v>-10948324.470438745</v>
          </cell>
          <cell r="F29">
            <v>942595.02299376577</v>
          </cell>
          <cell r="G29">
            <v>-1497912.2183531988</v>
          </cell>
          <cell r="H29">
            <v>10393007.275079312</v>
          </cell>
          <cell r="I29">
            <v>9450412.252085546</v>
          </cell>
          <cell r="J29">
            <v>-41974.102167172619</v>
          </cell>
          <cell r="K29">
            <v>9408438.1499183737</v>
          </cell>
          <cell r="L29">
            <v>-5660840.9605611013</v>
          </cell>
          <cell r="M29">
            <v>-8715652.4654686097</v>
          </cell>
          <cell r="N29">
            <v>-3054811.5049075084</v>
          </cell>
          <cell r="O29">
            <v>6353626.6450108653</v>
          </cell>
          <cell r="P29">
            <v>-473103.32120000001</v>
          </cell>
          <cell r="Q29">
            <v>5880523.3238108652</v>
          </cell>
          <cell r="R29">
            <v>6519861.3200000003</v>
          </cell>
          <cell r="S29">
            <v>12400384.643810865</v>
          </cell>
        </row>
        <row r="30">
          <cell r="A30">
            <v>210029</v>
          </cell>
          <cell r="B30" t="str">
            <v>JH Bayview</v>
          </cell>
          <cell r="C30">
            <v>-4044.9140682705124</v>
          </cell>
          <cell r="D30">
            <v>17456481.218677405</v>
          </cell>
          <cell r="E30">
            <v>-10127076.363163073</v>
          </cell>
          <cell r="F30">
            <v>7329404.8555143327</v>
          </cell>
          <cell r="G30">
            <v>16477251.788092982</v>
          </cell>
          <cell r="H30">
            <v>33933733.006770387</v>
          </cell>
          <cell r="I30">
            <v>26604328.151256055</v>
          </cell>
          <cell r="J30">
            <v>6222774.6482296148</v>
          </cell>
          <cell r="K30">
            <v>32827102.799485669</v>
          </cell>
          <cell r="L30">
            <v>-2133142.9581407802</v>
          </cell>
          <cell r="M30">
            <v>-22787088.632373359</v>
          </cell>
          <cell r="N30">
            <v>-20653945.67423258</v>
          </cell>
          <cell r="O30">
            <v>12173157.125253089</v>
          </cell>
          <cell r="P30">
            <v>955575</v>
          </cell>
          <cell r="Q30">
            <v>13128732.125253089</v>
          </cell>
          <cell r="R30">
            <v>-599941</v>
          </cell>
          <cell r="S30">
            <v>12528791.125253089</v>
          </cell>
        </row>
        <row r="31">
          <cell r="A31">
            <v>210044</v>
          </cell>
          <cell r="B31" t="str">
            <v>GBMC</v>
          </cell>
          <cell r="C31">
            <v>-7213.0455819950885</v>
          </cell>
          <cell r="D31">
            <v>-8943503.9460623506</v>
          </cell>
          <cell r="E31">
            <v>-20036064.356836379</v>
          </cell>
          <cell r="F31">
            <v>-28979568.302898727</v>
          </cell>
          <cell r="G31">
            <v>11251775.881234128</v>
          </cell>
          <cell r="H31">
            <v>2308271.9351717774</v>
          </cell>
          <cell r="I31">
            <v>31287840.238070503</v>
          </cell>
          <cell r="J31">
            <v>3644367.2014065925</v>
          </cell>
          <cell r="K31">
            <v>34932207.439477094</v>
          </cell>
          <cell r="L31">
            <v>2007037.3241554343</v>
          </cell>
          <cell r="M31">
            <v>-9811474.2247256655</v>
          </cell>
          <cell r="N31">
            <v>-11818511.5488811</v>
          </cell>
          <cell r="O31">
            <v>23113695.890595995</v>
          </cell>
          <cell r="P31">
            <v>-8356057</v>
          </cell>
          <cell r="Q31">
            <v>14757638.890595995</v>
          </cell>
          <cell r="R31">
            <v>0</v>
          </cell>
          <cell r="S31">
            <v>14757638.890595995</v>
          </cell>
        </row>
        <row r="32">
          <cell r="A32">
            <v>210022</v>
          </cell>
          <cell r="B32" t="str">
            <v>Suburban</v>
          </cell>
          <cell r="C32">
            <v>1130.1862604709363</v>
          </cell>
          <cell r="D32">
            <v>3571495.1424154653</v>
          </cell>
          <cell r="E32">
            <v>8029267.92546413</v>
          </cell>
          <cell r="F32">
            <v>11600763.067879595</v>
          </cell>
          <cell r="G32">
            <v>27413430.425303131</v>
          </cell>
          <cell r="H32">
            <v>30984925.567718595</v>
          </cell>
          <cell r="I32">
            <v>19384162.499839</v>
          </cell>
          <cell r="J32">
            <v>-2436391.2278543217</v>
          </cell>
          <cell r="K32">
            <v>16947771.271984678</v>
          </cell>
          <cell r="L32">
            <v>6131542.8483592859</v>
          </cell>
          <cell r="M32">
            <v>-8527392.4519717079</v>
          </cell>
          <cell r="N32">
            <v>-14658935.300330993</v>
          </cell>
          <cell r="O32">
            <v>2288835.971653685</v>
          </cell>
          <cell r="P32">
            <v>4842592.109526176</v>
          </cell>
          <cell r="Q32">
            <v>7131428.081179861</v>
          </cell>
          <cell r="R32">
            <v>8600000</v>
          </cell>
          <cell r="S32">
            <v>15731428.081179861</v>
          </cell>
        </row>
        <row r="33">
          <cell r="A33">
            <v>210051</v>
          </cell>
          <cell r="B33" t="str">
            <v>Doctors</v>
          </cell>
          <cell r="C33">
            <v>-3426.5579373184728</v>
          </cell>
          <cell r="D33">
            <v>-1988164.0195058533</v>
          </cell>
          <cell r="E33">
            <v>939078.83344549127</v>
          </cell>
          <cell r="F33">
            <v>-1049085.186060362</v>
          </cell>
          <cell r="G33">
            <v>18357889.12394692</v>
          </cell>
          <cell r="H33">
            <v>16369725.104441067</v>
          </cell>
          <cell r="I33">
            <v>17418810.290501431</v>
          </cell>
          <cell r="J33">
            <v>882268.0859180392</v>
          </cell>
          <cell r="K33">
            <v>18301078.37641947</v>
          </cell>
          <cell r="L33">
            <v>4444004.8266708385</v>
          </cell>
          <cell r="M33">
            <v>-11035019.508037999</v>
          </cell>
          <cell r="N33">
            <v>-15479024.334708838</v>
          </cell>
          <cell r="O33">
            <v>2822054.0417106319</v>
          </cell>
          <cell r="P33">
            <v>13021751.517043706</v>
          </cell>
          <cell r="Q33">
            <v>15843805.558754338</v>
          </cell>
          <cell r="R33">
            <v>0</v>
          </cell>
          <cell r="S33">
            <v>15843805.558754338</v>
          </cell>
        </row>
        <row r="34">
          <cell r="A34">
            <v>210058</v>
          </cell>
          <cell r="B34" t="str">
            <v>UMROI</v>
          </cell>
          <cell r="C34">
            <v>-3578.6797844251701</v>
          </cell>
          <cell r="D34">
            <v>-2004059.287468689</v>
          </cell>
          <cell r="E34">
            <v>-14149173.486757984</v>
          </cell>
          <cell r="F34">
            <v>-16153232.774226673</v>
          </cell>
          <cell r="G34">
            <v>3608004.8128039138</v>
          </cell>
          <cell r="H34">
            <v>1603945.5253352248</v>
          </cell>
          <cell r="I34">
            <v>17757178.299561899</v>
          </cell>
          <cell r="J34">
            <v>355415.28652340855</v>
          </cell>
          <cell r="K34">
            <v>18112593.586085308</v>
          </cell>
          <cell r="L34">
            <v>-185598.71993081056</v>
          </cell>
          <cell r="M34">
            <v>-225778.30554098575</v>
          </cell>
          <cell r="N34">
            <v>-40179.585610175185</v>
          </cell>
          <cell r="O34">
            <v>18072414.000475135</v>
          </cell>
          <cell r="P34">
            <v>0</v>
          </cell>
          <cell r="Q34">
            <v>18072414.000475135</v>
          </cell>
          <cell r="R34">
            <v>0</v>
          </cell>
          <cell r="S34">
            <v>18072414.000475135</v>
          </cell>
        </row>
        <row r="35">
          <cell r="A35">
            <v>210002</v>
          </cell>
          <cell r="B35" t="str">
            <v>UMMC</v>
          </cell>
          <cell r="C35">
            <v>-6262.1095231568279</v>
          </cell>
          <cell r="D35">
            <v>18035540.200661294</v>
          </cell>
          <cell r="E35">
            <v>-14157513.034158286</v>
          </cell>
          <cell r="F35">
            <v>3878027.1665030085</v>
          </cell>
          <cell r="G35">
            <v>41971028.179954201</v>
          </cell>
          <cell r="H35">
            <v>60006568.380615495</v>
          </cell>
          <cell r="I35">
            <v>56128541.21411249</v>
          </cell>
          <cell r="J35">
            <v>12358035.96644642</v>
          </cell>
          <cell r="K35">
            <v>68486577.180558905</v>
          </cell>
          <cell r="L35">
            <v>-1118776.5778158484</v>
          </cell>
          <cell r="M35">
            <v>-43705329.071900859</v>
          </cell>
          <cell r="N35">
            <v>-42586552.494085014</v>
          </cell>
          <cell r="O35">
            <v>25900024.686473891</v>
          </cell>
          <cell r="P35">
            <v>-6569110.4492222676</v>
          </cell>
          <cell r="Q35">
            <v>19330914.237251624</v>
          </cell>
          <cell r="R35">
            <v>0</v>
          </cell>
          <cell r="S35">
            <v>19330914.237251624</v>
          </cell>
        </row>
        <row r="36">
          <cell r="A36">
            <v>210028</v>
          </cell>
          <cell r="B36" t="str">
            <v>MedStar St. Mary's</v>
          </cell>
          <cell r="C36">
            <v>-236.19059612958648</v>
          </cell>
          <cell r="D36">
            <v>1039091.9426771988</v>
          </cell>
          <cell r="E36">
            <v>-785268.9782238733</v>
          </cell>
          <cell r="F36">
            <v>253822.96445332549</v>
          </cell>
          <cell r="G36">
            <v>11030312.420423571</v>
          </cell>
          <cell r="H36">
            <v>12069404.363100769</v>
          </cell>
          <cell r="I36">
            <v>11815581.398647444</v>
          </cell>
          <cell r="J36">
            <v>-228743.05639900171</v>
          </cell>
          <cell r="K36">
            <v>11586838.342248444</v>
          </cell>
          <cell r="L36">
            <v>1765514.1718140449</v>
          </cell>
          <cell r="M36">
            <v>-5869682.1637664307</v>
          </cell>
          <cell r="N36">
            <v>-7635196.3355804756</v>
          </cell>
          <cell r="O36">
            <v>3951642.0066679679</v>
          </cell>
          <cell r="P36">
            <v>9641822</v>
          </cell>
          <cell r="Q36">
            <v>13593464.006667968</v>
          </cell>
          <cell r="R36">
            <v>6436168</v>
          </cell>
          <cell r="S36">
            <v>20029632.006667968</v>
          </cell>
        </row>
        <row r="37">
          <cell r="A37">
            <v>210060</v>
          </cell>
          <cell r="B37" t="str">
            <v>Ft. Washington</v>
          </cell>
          <cell r="C37">
            <v>-660.64998602729645</v>
          </cell>
          <cell r="D37">
            <v>-1449360.5933270357</v>
          </cell>
          <cell r="E37">
            <v>-5627117.2507800506</v>
          </cell>
          <cell r="F37">
            <v>-7076477.8441070858</v>
          </cell>
          <cell r="G37">
            <v>3422188.0392787145</v>
          </cell>
          <cell r="H37">
            <v>1972827.4459516788</v>
          </cell>
          <cell r="I37">
            <v>9049305.2900587656</v>
          </cell>
          <cell r="J37">
            <v>456468.82743355766</v>
          </cell>
          <cell r="K37">
            <v>9505774.1174923237</v>
          </cell>
          <cell r="L37">
            <v>582701.59465105948</v>
          </cell>
          <cell r="M37">
            <v>-1809399.0349395454</v>
          </cell>
          <cell r="N37">
            <v>-2392100.6295906049</v>
          </cell>
          <cell r="O37">
            <v>7113673.4879017193</v>
          </cell>
          <cell r="P37">
            <v>6791746</v>
          </cell>
          <cell r="Q37">
            <v>13905419.487901719</v>
          </cell>
          <cell r="R37">
            <v>6253680</v>
          </cell>
          <cell r="S37">
            <v>20159099.487901717</v>
          </cell>
        </row>
        <row r="38">
          <cell r="A38">
            <v>210005</v>
          </cell>
          <cell r="B38" t="str">
            <v>Frederick</v>
          </cell>
          <cell r="C38">
            <v>-2609.5598606657409</v>
          </cell>
          <cell r="D38">
            <v>-7011539.0699566863</v>
          </cell>
          <cell r="E38">
            <v>7663201.6149009168</v>
          </cell>
          <cell r="F38">
            <v>651662.54494423047</v>
          </cell>
          <cell r="G38">
            <v>31496938.269235868</v>
          </cell>
          <cell r="H38">
            <v>24485399.199279182</v>
          </cell>
          <cell r="I38">
            <v>23833736.654334951</v>
          </cell>
          <cell r="J38">
            <v>3614903.6586892707</v>
          </cell>
          <cell r="K38">
            <v>27448640.313024223</v>
          </cell>
          <cell r="L38">
            <v>-212083.91222630657</v>
          </cell>
          <cell r="M38">
            <v>-12007555.32100747</v>
          </cell>
          <cell r="N38">
            <v>-11795471.408781163</v>
          </cell>
          <cell r="O38">
            <v>15653168.904243059</v>
          </cell>
          <cell r="P38">
            <v>8158011</v>
          </cell>
          <cell r="Q38">
            <v>23811179.904243059</v>
          </cell>
          <cell r="R38">
            <v>0</v>
          </cell>
          <cell r="S38">
            <v>23811179.904243059</v>
          </cell>
        </row>
        <row r="39">
          <cell r="A39">
            <v>210043</v>
          </cell>
          <cell r="B39" t="str">
            <v>UM-BWMC</v>
          </cell>
          <cell r="C39">
            <v>-5024.4593853472397</v>
          </cell>
          <cell r="D39">
            <v>3882981.4724591342</v>
          </cell>
          <cell r="E39">
            <v>-6568551.5116505809</v>
          </cell>
          <cell r="F39">
            <v>-2685570.0391914467</v>
          </cell>
          <cell r="G39">
            <v>32285790.786789186</v>
          </cell>
          <cell r="H39">
            <v>36168772.259248324</v>
          </cell>
          <cell r="I39">
            <v>38854342.298439771</v>
          </cell>
          <cell r="J39">
            <v>722383.99663751398</v>
          </cell>
          <cell r="K39">
            <v>39576726.295077287</v>
          </cell>
          <cell r="L39">
            <v>403475.13543202449</v>
          </cell>
          <cell r="M39">
            <v>-16737795.148548618</v>
          </cell>
          <cell r="N39">
            <v>-17141270.283980642</v>
          </cell>
          <cell r="O39">
            <v>22435456.011096645</v>
          </cell>
          <cell r="P39">
            <v>1616001.0823582995</v>
          </cell>
          <cell r="Q39">
            <v>24051457.093454946</v>
          </cell>
          <cell r="R39">
            <v>0</v>
          </cell>
          <cell r="S39">
            <v>24051457.093454946</v>
          </cell>
        </row>
        <row r="40">
          <cell r="A40">
            <v>210017</v>
          </cell>
          <cell r="B40" t="str">
            <v>Garrett</v>
          </cell>
          <cell r="C40">
            <v>784.46277971150118</v>
          </cell>
          <cell r="D40">
            <v>1392735.3589495874</v>
          </cell>
          <cell r="E40">
            <v>-368160.44048482302</v>
          </cell>
          <cell r="F40">
            <v>1024574.9184647645</v>
          </cell>
          <cell r="G40">
            <v>1653730.0345149385</v>
          </cell>
          <cell r="H40">
            <v>3046465.3934645262</v>
          </cell>
          <cell r="I40">
            <v>2021890.4749997617</v>
          </cell>
          <cell r="J40">
            <v>606327.91981625918</v>
          </cell>
          <cell r="K40">
            <v>2628218.394816021</v>
          </cell>
          <cell r="L40">
            <v>593498.46313951025</v>
          </cell>
          <cell r="M40">
            <v>-1163423.3723912204</v>
          </cell>
          <cell r="N40">
            <v>-1756921.8355307307</v>
          </cell>
          <cell r="O40">
            <v>871296.55928529031</v>
          </cell>
          <cell r="P40">
            <v>293015</v>
          </cell>
          <cell r="Q40">
            <v>1164311.5592852903</v>
          </cell>
          <cell r="R40">
            <v>24414425</v>
          </cell>
          <cell r="S40">
            <v>25578736.559285291</v>
          </cell>
        </row>
        <row r="41">
          <cell r="A41">
            <v>210063</v>
          </cell>
          <cell r="B41" t="str">
            <v>UM-St. Joe</v>
          </cell>
          <cell r="C41">
            <v>267.21057317279616</v>
          </cell>
          <cell r="D41">
            <v>15616959.4324979</v>
          </cell>
          <cell r="E41">
            <v>1558414.1224807389</v>
          </cell>
          <cell r="F41">
            <v>17175373.554978639</v>
          </cell>
          <cell r="G41">
            <v>18278829.757744178</v>
          </cell>
          <cell r="H41">
            <v>33895789.190242082</v>
          </cell>
          <cell r="I41">
            <v>16720415.635263443</v>
          </cell>
          <cell r="J41">
            <v>3278294.9016658901</v>
          </cell>
          <cell r="K41">
            <v>19998710.536929332</v>
          </cell>
          <cell r="L41">
            <v>5197936.8355526533</v>
          </cell>
          <cell r="M41">
            <v>-9222161.2362870183</v>
          </cell>
          <cell r="N41">
            <v>-14420098.071839672</v>
          </cell>
          <cell r="O41">
            <v>5578612.4650896601</v>
          </cell>
          <cell r="P41">
            <v>22110944.516338479</v>
          </cell>
          <cell r="Q41">
            <v>27689556.981428139</v>
          </cell>
          <cell r="R41">
            <v>0</v>
          </cell>
          <cell r="S41">
            <v>27689556.981428139</v>
          </cell>
        </row>
        <row r="42">
          <cell r="A42">
            <v>210019</v>
          </cell>
          <cell r="B42" t="str">
            <v>Peninsula</v>
          </cell>
          <cell r="C42">
            <v>2165.3792280472148</v>
          </cell>
          <cell r="D42">
            <v>661369.54731747578</v>
          </cell>
          <cell r="E42">
            <v>8928073.4023704007</v>
          </cell>
          <cell r="F42">
            <v>9589442.9496878758</v>
          </cell>
          <cell r="G42">
            <v>19567791.498721913</v>
          </cell>
          <cell r="H42">
            <v>20229161.046039388</v>
          </cell>
          <cell r="I42">
            <v>10639718.096351512</v>
          </cell>
          <cell r="J42">
            <v>-474859.02880935202</v>
          </cell>
          <cell r="K42">
            <v>10164859.06754216</v>
          </cell>
          <cell r="L42">
            <v>2034036.9294961216</v>
          </cell>
          <cell r="M42">
            <v>-12752959.386217739</v>
          </cell>
          <cell r="N42">
            <v>-14786996.31571386</v>
          </cell>
          <cell r="O42">
            <v>-4622137.2481717002</v>
          </cell>
          <cell r="P42">
            <v>-5361562.5999999996</v>
          </cell>
          <cell r="Q42">
            <v>-9983699.8481716998</v>
          </cell>
          <cell r="R42">
            <v>39019918</v>
          </cell>
          <cell r="S42">
            <v>29036218.1518283</v>
          </cell>
        </row>
        <row r="43">
          <cell r="A43">
            <v>210009</v>
          </cell>
          <cell r="B43" t="str">
            <v>Johns Hopkins</v>
          </cell>
          <cell r="C43">
            <v>2090.8649067178799</v>
          </cell>
          <cell r="D43">
            <v>47471062.373428985</v>
          </cell>
          <cell r="E43">
            <v>-568046.30576473475</v>
          </cell>
          <cell r="F43">
            <v>46903016.067664251</v>
          </cell>
          <cell r="G43">
            <v>48205385.54922536</v>
          </cell>
          <cell r="H43">
            <v>95676447.922654346</v>
          </cell>
          <cell r="I43">
            <v>48773431.854990095</v>
          </cell>
          <cell r="J43">
            <v>65682739.609442197</v>
          </cell>
          <cell r="K43">
            <v>114456171.4644323</v>
          </cell>
          <cell r="L43">
            <v>11537277.006821826</v>
          </cell>
          <cell r="M43">
            <v>-69591170.509669274</v>
          </cell>
          <cell r="N43">
            <v>-81128447.5164911</v>
          </cell>
          <cell r="O43">
            <v>33327723.947941199</v>
          </cell>
          <cell r="P43">
            <v>-3618445.7834714069</v>
          </cell>
          <cell r="Q43">
            <v>29709278.164469793</v>
          </cell>
          <cell r="R43">
            <v>0</v>
          </cell>
          <cell r="S43">
            <v>29709278.164469793</v>
          </cell>
        </row>
        <row r="44">
          <cell r="A44">
            <v>210015</v>
          </cell>
          <cell r="B44" t="str">
            <v>MedStar Fr Square</v>
          </cell>
          <cell r="C44">
            <v>-3663.1382002912374</v>
          </cell>
          <cell r="D44">
            <v>3440087.5533946757</v>
          </cell>
          <cell r="E44">
            <v>-9255873.3750733305</v>
          </cell>
          <cell r="F44">
            <v>-5815785.8216786552</v>
          </cell>
          <cell r="G44">
            <v>9070645.7253257893</v>
          </cell>
          <cell r="H44">
            <v>12510733.278720465</v>
          </cell>
          <cell r="I44">
            <v>18326519.100399122</v>
          </cell>
          <cell r="J44">
            <v>488950.76612888993</v>
          </cell>
          <cell r="K44">
            <v>18815469.866528012</v>
          </cell>
          <cell r="L44">
            <v>927970.85643524071</v>
          </cell>
          <cell r="M44">
            <v>-19386815.868003421</v>
          </cell>
          <cell r="N44">
            <v>-20314786.72443866</v>
          </cell>
          <cell r="O44">
            <v>-1499316.857910648</v>
          </cell>
          <cell r="P44">
            <v>38191942.315652229</v>
          </cell>
          <cell r="Q44">
            <v>36692625.457741581</v>
          </cell>
          <cell r="R44">
            <v>2600862</v>
          </cell>
          <cell r="S44">
            <v>39293487.457741581</v>
          </cell>
        </row>
        <row r="45">
          <cell r="A45">
            <v>210008</v>
          </cell>
          <cell r="B45" t="str">
            <v>Mercy</v>
          </cell>
          <cell r="C45">
            <v>-2327.0539450094457</v>
          </cell>
          <cell r="D45">
            <v>28798260.859220032</v>
          </cell>
          <cell r="E45">
            <v>-18176198.041449174</v>
          </cell>
          <cell r="F45">
            <v>10622062.817770857</v>
          </cell>
          <cell r="G45">
            <v>15130330.072582711</v>
          </cell>
          <cell r="H45">
            <v>43928590.931802742</v>
          </cell>
          <cell r="I45">
            <v>33306528.114031885</v>
          </cell>
          <cell r="J45">
            <v>5406642.120600217</v>
          </cell>
          <cell r="K45">
            <v>38713170.234632105</v>
          </cell>
          <cell r="L45">
            <v>-2076509.4867934729</v>
          </cell>
          <cell r="M45">
            <v>-10818397.263571963</v>
          </cell>
          <cell r="N45">
            <v>-8741887.7767784894</v>
          </cell>
          <cell r="O45">
            <v>29971282.457853615</v>
          </cell>
          <cell r="P45">
            <v>0</v>
          </cell>
          <cell r="Q45">
            <v>29971282.457853615</v>
          </cell>
          <cell r="R45">
            <v>15000000</v>
          </cell>
          <cell r="S45">
            <v>44971282.457853615</v>
          </cell>
        </row>
        <row r="46">
          <cell r="A46">
            <v>210001</v>
          </cell>
          <cell r="B46" t="str">
            <v>Meritus</v>
          </cell>
          <cell r="C46">
            <v>2617.0514459384021</v>
          </cell>
          <cell r="D46">
            <v>2691052.1264664615</v>
          </cell>
          <cell r="E46">
            <v>10478200.311513398</v>
          </cell>
          <cell r="F46">
            <v>13169252.437979858</v>
          </cell>
          <cell r="G46">
            <v>16513424.998439677</v>
          </cell>
          <cell r="H46">
            <v>19204477.124906138</v>
          </cell>
          <cell r="I46">
            <v>6035224.6869262792</v>
          </cell>
          <cell r="J46">
            <v>-209893.41931476165</v>
          </cell>
          <cell r="K46">
            <v>5825331.2676115176</v>
          </cell>
          <cell r="L46">
            <v>5417932.4747990929</v>
          </cell>
          <cell r="M46">
            <v>-12265210.462658124</v>
          </cell>
          <cell r="N46">
            <v>-17683142.937457219</v>
          </cell>
          <cell r="O46">
            <v>-11857811.6698457</v>
          </cell>
          <cell r="P46">
            <v>37682522</v>
          </cell>
          <cell r="Q46">
            <v>19210035.3301543</v>
          </cell>
          <cell r="R46">
            <v>31067847</v>
          </cell>
          <cell r="S46">
            <v>50277882.3301543</v>
          </cell>
          <cell r="T46"/>
          <cell r="U46"/>
        </row>
        <row r="47">
          <cell r="A47">
            <v>210003</v>
          </cell>
          <cell r="B47" t="str">
            <v>UM-Capital Region</v>
          </cell>
          <cell r="C47">
            <v>1128.0607865920949</v>
          </cell>
          <cell r="D47">
            <v>22859277.920363098</v>
          </cell>
          <cell r="E47">
            <v>9854868.3785640076</v>
          </cell>
          <cell r="F47">
            <v>32714146.298927106</v>
          </cell>
          <cell r="G47">
            <v>10680126.996579695</v>
          </cell>
          <cell r="H47">
            <v>33539404.916942794</v>
          </cell>
          <cell r="I47">
            <v>825258.61801568791</v>
          </cell>
          <cell r="J47">
            <v>10162905.191909563</v>
          </cell>
          <cell r="K47">
            <v>10988163.809925251</v>
          </cell>
          <cell r="L47">
            <v>-413021.01661366806</v>
          </cell>
          <cell r="M47">
            <v>-10835487.997442832</v>
          </cell>
          <cell r="N47">
            <v>-10422466.980829164</v>
          </cell>
          <cell r="O47">
            <v>565696.82909608632</v>
          </cell>
          <cell r="P47">
            <v>51756035.577068768</v>
          </cell>
          <cell r="Q47">
            <v>52321732.406164855</v>
          </cell>
          <cell r="R47">
            <v>0</v>
          </cell>
          <cell r="S47">
            <v>52321732.406164855</v>
          </cell>
        </row>
        <row r="48">
          <cell r="A48">
            <v>210012</v>
          </cell>
          <cell r="B48" t="str">
            <v>Sinai</v>
          </cell>
          <cell r="C48">
            <v>-11442.473291334027</v>
          </cell>
          <cell r="D48">
            <v>-36071014.42846512</v>
          </cell>
          <cell r="E48">
            <v>-37515445.497616492</v>
          </cell>
          <cell r="F48">
            <v>-73586459.926081613</v>
          </cell>
          <cell r="G48">
            <v>19165196.931757256</v>
          </cell>
          <cell r="H48">
            <v>-16905817.496707864</v>
          </cell>
          <cell r="I48">
            <v>56680642.429373749</v>
          </cell>
          <cell r="J48">
            <v>2496323.15786601</v>
          </cell>
          <cell r="K48">
            <v>59176965.587239757</v>
          </cell>
          <cell r="L48">
            <v>-1890126.9438076387</v>
          </cell>
          <cell r="M48">
            <v>-20382396.420075398</v>
          </cell>
          <cell r="N48">
            <v>-18492269.476267759</v>
          </cell>
          <cell r="O48">
            <v>40684696.110972002</v>
          </cell>
          <cell r="P48">
            <v>43261427.151955441</v>
          </cell>
          <cell r="Q48">
            <v>83946123.262927443</v>
          </cell>
          <cell r="R48">
            <v>-28255000.367632098</v>
          </cell>
          <cell r="S48">
            <v>55691122.895295344</v>
          </cell>
        </row>
        <row r="49">
          <cell r="A49">
            <v>210023</v>
          </cell>
          <cell r="B49" t="str">
            <v>Anne Arundel</v>
          </cell>
          <cell r="C49">
            <v>-3453.1756239709543</v>
          </cell>
          <cell r="D49">
            <v>-1162056.0091534322</v>
          </cell>
          <cell r="E49">
            <v>-13641282.479269499</v>
          </cell>
          <cell r="F49">
            <v>-14803338.48842293</v>
          </cell>
          <cell r="G49">
            <v>36408579.046653852</v>
          </cell>
          <cell r="H49">
            <v>35246523.037500419</v>
          </cell>
          <cell r="I49">
            <v>50049861.525923349</v>
          </cell>
          <cell r="J49">
            <v>-1204765.7843044088</v>
          </cell>
          <cell r="K49">
            <v>48845095.741618939</v>
          </cell>
          <cell r="L49">
            <v>13057383.314826068</v>
          </cell>
          <cell r="M49">
            <v>-14487423.493540727</v>
          </cell>
          <cell r="N49">
            <v>-27544806.808366794</v>
          </cell>
          <cell r="O49">
            <v>21300288.933252145</v>
          </cell>
          <cell r="P49">
            <v>-98878.492654006928</v>
          </cell>
          <cell r="Q49">
            <v>21201410.440598138</v>
          </cell>
          <cell r="R49">
            <v>36500000</v>
          </cell>
          <cell r="S49">
            <v>57701410.440598138</v>
          </cell>
        </row>
        <row r="50">
          <cell r="A50">
            <v>210057</v>
          </cell>
          <cell r="B50" t="str">
            <v>Shady Grove</v>
          </cell>
          <cell r="C50">
            <v>-5407.358702066108</v>
          </cell>
          <cell r="D50">
            <v>-11186621.727683244</v>
          </cell>
          <cell r="E50">
            <v>-11414096.099115938</v>
          </cell>
          <cell r="F50">
            <v>-22600717.826799184</v>
          </cell>
          <cell r="G50">
            <v>20378197.77917878</v>
          </cell>
          <cell r="H50">
            <v>9191576.0514955353</v>
          </cell>
          <cell r="I50">
            <v>31792293.878294721</v>
          </cell>
          <cell r="J50">
            <v>1612734.6144209548</v>
          </cell>
          <cell r="K50">
            <v>33405028.492715675</v>
          </cell>
          <cell r="L50">
            <v>-2407952.215575072</v>
          </cell>
          <cell r="M50">
            <v>-11088524.747343894</v>
          </cell>
          <cell r="N50">
            <v>-8680572.5317688212</v>
          </cell>
          <cell r="O50">
            <v>24724455.960946854</v>
          </cell>
          <cell r="P50">
            <v>50694245.098999999</v>
          </cell>
          <cell r="Q50">
            <v>75418701.05994685</v>
          </cell>
          <cell r="R50">
            <v>0</v>
          </cell>
          <cell r="S50">
            <v>75418701.05994685</v>
          </cell>
        </row>
        <row r="51">
          <cell r="C51"/>
          <cell r="D51"/>
          <cell r="E51"/>
          <cell r="F51"/>
          <cell r="G51"/>
          <cell r="H51"/>
          <cell r="I51"/>
        </row>
        <row r="52">
          <cell r="A52"/>
          <cell r="B52" t="str">
            <v>Total</v>
          </cell>
          <cell r="C52">
            <v>-103488.42004187596</v>
          </cell>
          <cell r="D52">
            <v>-37154910.579380527</v>
          </cell>
          <cell r="E52">
            <v>-278577097.85313487</v>
          </cell>
          <cell r="F52">
            <v>-315732008.43251514</v>
          </cell>
          <cell r="G52">
            <v>623091730.10539043</v>
          </cell>
          <cell r="H52">
            <v>585936819.52600992</v>
          </cell>
          <cell r="I52">
            <v>901668827.9585253</v>
          </cell>
          <cell r="J52">
            <v>139502368.3490935</v>
          </cell>
          <cell r="K52">
            <v>1041171196.3076191</v>
          </cell>
          <cell r="L52">
            <v>25702298.03071478</v>
          </cell>
          <cell r="M52">
            <v>-506649405.30745918</v>
          </cell>
          <cell r="N52">
            <v>-532351703.3381741</v>
          </cell>
          <cell r="O52">
            <v>508819492.96944487</v>
          </cell>
          <cell r="P52">
            <v>7877094.9694684371</v>
          </cell>
          <cell r="Q52">
            <v>510081912.9389134</v>
          </cell>
          <cell r="R52">
            <v>145053455.87474173</v>
          </cell>
          <cell r="S52">
            <v>655135368.81365514</v>
          </cell>
        </row>
        <row r="53">
          <cell r="G53"/>
          <cell r="H53"/>
        </row>
        <row r="54">
          <cell r="F54"/>
        </row>
        <row r="55">
          <cell r="H55"/>
        </row>
        <row r="56">
          <cell r="H56"/>
        </row>
      </sheetData>
      <sheetData sheetId="20"/>
      <sheetData sheetId="21"/>
      <sheetData sheetId="22"/>
      <sheetData sheetId="23"/>
      <sheetData sheetId="24"/>
      <sheetData sheetId="25"/>
      <sheetData sheetId="26"/>
      <sheetData sheetId="27">
        <row r="4">
          <cell r="B4" t="str">
            <v>Meritus</v>
          </cell>
        </row>
        <row r="5">
          <cell r="B5" t="str">
            <v>UMMC</v>
          </cell>
        </row>
        <row r="6">
          <cell r="B6" t="str">
            <v>UM-Capital Region</v>
          </cell>
        </row>
        <row r="7">
          <cell r="B7" t="str">
            <v>Holy Cross</v>
          </cell>
        </row>
        <row r="8">
          <cell r="B8" t="str">
            <v>Frederick</v>
          </cell>
        </row>
        <row r="9">
          <cell r="B9" t="str">
            <v>UM-Harford</v>
          </cell>
        </row>
        <row r="10">
          <cell r="B10" t="str">
            <v>Mercy</v>
          </cell>
        </row>
        <row r="11">
          <cell r="B11" t="str">
            <v>Johns Hopkins</v>
          </cell>
        </row>
        <row r="12">
          <cell r="B12" t="str">
            <v>UM-Cambridge</v>
          </cell>
        </row>
        <row r="13">
          <cell r="B13" t="str">
            <v>Ascension St. Agnes Hospital</v>
          </cell>
        </row>
        <row r="14">
          <cell r="B14" t="str">
            <v>Sinai</v>
          </cell>
        </row>
        <row r="15">
          <cell r="B15" t="str">
            <v>Grace Medical Center</v>
          </cell>
        </row>
        <row r="16">
          <cell r="B16" t="str">
            <v>MedStar Fr Square</v>
          </cell>
        </row>
        <row r="17">
          <cell r="B17" t="str">
            <v>Adventist White Oak</v>
          </cell>
        </row>
        <row r="18">
          <cell r="B18" t="str">
            <v>Garrett</v>
          </cell>
        </row>
        <row r="19">
          <cell r="B19" t="str">
            <v>MedStar Montgomery</v>
          </cell>
        </row>
        <row r="20">
          <cell r="B20" t="str">
            <v>Peninsula</v>
          </cell>
        </row>
        <row r="21">
          <cell r="B21" t="str">
            <v>Suburban</v>
          </cell>
        </row>
        <row r="22">
          <cell r="B22" t="str">
            <v>Anne Arundel</v>
          </cell>
        </row>
        <row r="23">
          <cell r="B23" t="str">
            <v>MedStar Union Mem</v>
          </cell>
        </row>
        <row r="24">
          <cell r="B24" t="str">
            <v>Western Maryland</v>
          </cell>
        </row>
        <row r="25">
          <cell r="B25" t="str">
            <v>MedStar St. Mary's</v>
          </cell>
        </row>
        <row r="26">
          <cell r="B26" t="str">
            <v>JH Bayview</v>
          </cell>
        </row>
        <row r="27">
          <cell r="B27" t="str">
            <v>UM-Chestertown</v>
          </cell>
        </row>
        <row r="28">
          <cell r="B28" t="str">
            <v>Christiana Care, Union</v>
          </cell>
        </row>
        <row r="29">
          <cell r="B29" t="str">
            <v>Carroll</v>
          </cell>
        </row>
        <row r="30">
          <cell r="B30" t="str">
            <v>MedStar Harbor</v>
          </cell>
        </row>
        <row r="31">
          <cell r="B31" t="str">
            <v>UM-Charles Regional</v>
          </cell>
        </row>
        <row r="32">
          <cell r="B32" t="str">
            <v>UM-Easton</v>
          </cell>
        </row>
        <row r="33">
          <cell r="B33" t="str">
            <v>UMMC Midtown</v>
          </cell>
        </row>
        <row r="34">
          <cell r="B34" t="str">
            <v>Calvert</v>
          </cell>
        </row>
        <row r="35">
          <cell r="B35" t="str">
            <v>Northwest</v>
          </cell>
        </row>
        <row r="36">
          <cell r="B36" t="str">
            <v>UM-BWMC</v>
          </cell>
        </row>
        <row r="37">
          <cell r="B37" t="str">
            <v>GBMC</v>
          </cell>
        </row>
        <row r="38">
          <cell r="B38" t="str">
            <v>McCready</v>
          </cell>
        </row>
        <row r="39">
          <cell r="B39" t="str">
            <v>Howard County</v>
          </cell>
        </row>
        <row r="40">
          <cell r="B40" t="str">
            <v>UM-Upper Chesapeake</v>
          </cell>
        </row>
        <row r="41">
          <cell r="B41" t="str">
            <v>Doctors</v>
          </cell>
        </row>
        <row r="42">
          <cell r="B42" t="str">
            <v>UM-Laurel</v>
          </cell>
        </row>
        <row r="43">
          <cell r="B43" t="str">
            <v>MedStar Good Sam</v>
          </cell>
        </row>
        <row r="44">
          <cell r="B44" t="str">
            <v>Shady Grove</v>
          </cell>
        </row>
        <row r="45">
          <cell r="B45" t="str">
            <v>UMROI</v>
          </cell>
        </row>
        <row r="46">
          <cell r="B46" t="str">
            <v>Ft. Washington</v>
          </cell>
        </row>
        <row r="47">
          <cell r="B47" t="str">
            <v>Atlantic General</v>
          </cell>
        </row>
        <row r="48">
          <cell r="B48" t="str">
            <v>MedStar Southern MD</v>
          </cell>
        </row>
        <row r="49">
          <cell r="B49" t="str">
            <v>UM-St. Joe</v>
          </cell>
        </row>
        <row r="50">
          <cell r="B50" t="str">
            <v>Germantown ED</v>
          </cell>
        </row>
        <row r="51">
          <cell r="B51" t="str">
            <v>UM-Queen Anne's ED</v>
          </cell>
        </row>
        <row r="52">
          <cell r="B52" t="str">
            <v>UM-Bowie ED</v>
          </cell>
        </row>
      </sheetData>
      <sheetData sheetId="28"/>
      <sheetData sheetId="29"/>
      <sheetData sheetId="30">
        <row r="2">
          <cell r="B2" t="str">
            <v>UM-Queen Anne's ED</v>
          </cell>
        </row>
        <row r="3">
          <cell r="B3" t="str">
            <v>Germantown ED</v>
          </cell>
        </row>
        <row r="4">
          <cell r="B4" t="str">
            <v>Garrett</v>
          </cell>
        </row>
        <row r="5">
          <cell r="B5" t="str">
            <v>UM-Bowie ED</v>
          </cell>
        </row>
        <row r="6">
          <cell r="B6" t="str">
            <v>McCready</v>
          </cell>
        </row>
        <row r="7">
          <cell r="B7" t="str">
            <v>Western Maryland</v>
          </cell>
        </row>
        <row r="8">
          <cell r="B8" t="str">
            <v>UM-Chestertown</v>
          </cell>
        </row>
        <row r="9">
          <cell r="B9" t="str">
            <v>UM-Cambridge</v>
          </cell>
        </row>
        <row r="10">
          <cell r="B10" t="str">
            <v>Atlantic General</v>
          </cell>
        </row>
        <row r="11">
          <cell r="B11" t="str">
            <v>Ft. Washington</v>
          </cell>
        </row>
        <row r="12">
          <cell r="B12" t="str">
            <v>UM-Capital Region</v>
          </cell>
        </row>
        <row r="13">
          <cell r="B13" t="str">
            <v>Meritus</v>
          </cell>
        </row>
        <row r="14">
          <cell r="B14" t="str">
            <v>Peninsula</v>
          </cell>
        </row>
        <row r="15">
          <cell r="B15" t="str">
            <v>UMMC Midtown</v>
          </cell>
        </row>
        <row r="16">
          <cell r="B16" t="str">
            <v>UM-Charles Regional</v>
          </cell>
        </row>
        <row r="17">
          <cell r="B17" t="str">
            <v>UM-Easton</v>
          </cell>
        </row>
        <row r="18">
          <cell r="B18" t="str">
            <v>UM-Harford</v>
          </cell>
        </row>
        <row r="19">
          <cell r="B19" t="str">
            <v>MedStar Montgomery</v>
          </cell>
        </row>
        <row r="20">
          <cell r="B20" t="str">
            <v>Christiana Care, Union</v>
          </cell>
        </row>
        <row r="21">
          <cell r="B21" t="str">
            <v>UM-Laurel</v>
          </cell>
        </row>
        <row r="22">
          <cell r="B22" t="str">
            <v>MedStar St. Mary's</v>
          </cell>
        </row>
        <row r="23">
          <cell r="B23" t="str">
            <v>MedStar Harbor</v>
          </cell>
        </row>
        <row r="24">
          <cell r="B24" t="str">
            <v>Calvert</v>
          </cell>
        </row>
        <row r="25">
          <cell r="B25" t="str">
            <v>Carroll</v>
          </cell>
        </row>
        <row r="26">
          <cell r="B26" t="str">
            <v>Doctors</v>
          </cell>
        </row>
        <row r="27">
          <cell r="B27" t="str">
            <v>UMROI</v>
          </cell>
        </row>
        <row r="28">
          <cell r="B28" t="str">
            <v>Adventist White Oak</v>
          </cell>
        </row>
        <row r="29">
          <cell r="B29" t="str">
            <v>MedStar Southern MD</v>
          </cell>
        </row>
        <row r="30">
          <cell r="B30" t="str">
            <v>Northwest</v>
          </cell>
        </row>
        <row r="31">
          <cell r="B31" t="str">
            <v>Howard County</v>
          </cell>
        </row>
        <row r="32">
          <cell r="B32" t="str">
            <v>Grace Medical Center</v>
          </cell>
        </row>
        <row r="33">
          <cell r="B33" t="str">
            <v>MedStar Fr Square</v>
          </cell>
        </row>
        <row r="34">
          <cell r="B34" t="str">
            <v>Holy Cross</v>
          </cell>
        </row>
        <row r="35">
          <cell r="B35" t="str">
            <v>Suburban</v>
          </cell>
        </row>
        <row r="36">
          <cell r="B36" t="str">
            <v>MedStar Good Sam</v>
          </cell>
        </row>
        <row r="37">
          <cell r="B37" t="str">
            <v>UM-St. Joe</v>
          </cell>
        </row>
        <row r="38">
          <cell r="B38" t="str">
            <v>UM-Upper Chesapeake</v>
          </cell>
        </row>
        <row r="39">
          <cell r="B39" t="str">
            <v>Ascension St. Agnes Hospital</v>
          </cell>
        </row>
        <row r="40">
          <cell r="B40" t="str">
            <v>GBMC</v>
          </cell>
        </row>
        <row r="41">
          <cell r="B41" t="str">
            <v>Frederick</v>
          </cell>
        </row>
        <row r="42">
          <cell r="B42" t="str">
            <v>Shady Grove</v>
          </cell>
        </row>
        <row r="43">
          <cell r="B43" t="str">
            <v>JH Bayview</v>
          </cell>
        </row>
        <row r="44">
          <cell r="B44" t="str">
            <v>MedStar Union Mem</v>
          </cell>
        </row>
        <row r="45">
          <cell r="B45" t="str">
            <v>UM-BWMC</v>
          </cell>
        </row>
        <row r="46">
          <cell r="B46" t="str">
            <v>Mercy</v>
          </cell>
        </row>
        <row r="47">
          <cell r="B47" t="str">
            <v>Anne Arundel</v>
          </cell>
        </row>
        <row r="48">
          <cell r="B48" t="str">
            <v>Sinai</v>
          </cell>
        </row>
        <row r="49">
          <cell r="B49" t="str">
            <v>Johns Hopkins</v>
          </cell>
        </row>
        <row r="50">
          <cell r="B50" t="str">
            <v>UMMC</v>
          </cell>
        </row>
      </sheetData>
      <sheetData sheetId="31"/>
      <sheetData sheetId="32"/>
    </sheetDataSet>
  </externalBook>
</externalLink>
</file>

<file path=xl/persons/person.xml><?xml version="1.0" encoding="utf-8"?>
<personList xmlns="http://schemas.microsoft.com/office/spreadsheetml/2018/threadedcomments" xmlns:x="http://schemas.openxmlformats.org/spreadsheetml/2006/main">
  <person displayName="Taré  Suriel" id="{2D8D12A4-D07E-4473-9EBC-670C099A5C16}" userId="S::tsuriel@mdhscrc.onmicrosoft.com::5302ce98-6567-467b-8fb4-e15c16d5e31b" providerId="AD"/>
</personList>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Taré Suriel" refreshedDate="45538.460578472223" backgroundQuery="1" createdVersion="3" refreshedVersion="8" minRefreshableVersion="3" recordCount="0" tupleCache="1" supportSubquery="1" supportAdvancedDrill="1" xr:uid="{D1D7C208-2EB4-4861-A06C-874B0914D78F}">
  <cacheSource type="external" connectionId="22"/>
  <cacheFields count="5">
    <cacheField name="[Measures].[MeasuresLevel]" caption="MeasuresLevel" numFmtId="0" hierarchy="59">
      <sharedItems count="29">
        <s v="[Measures].[End Year]" c="End Year"/>
        <s v="[Measures].[Sum of Demographic Adjustments_inf]" c="Sum of Demographic Adjustments_inf"/>
        <s v="[Measures].[Start Year]" c="Start Year"/>
        <s v="[Measures].[Sum of Efficiency Adjustments_inf]" c="Sum of Efficiency Adjustments_inf"/>
        <s v="[Measures].[Sum of Other Volume Adjustments (Dereg/Other FY Data)_inf]" c="Sum of Other Volume Adjustments (Dereg/Other FY Data)_inf"/>
        <s v="[Measures].[Sum of Total Anticipated Instate PAU Adjustment under FFS_inf]" c="Sum of Total Anticipated Instate PAU Adjustment under FFS_inf"/>
        <s v="[Measures].[Sum of Unrecognized_inf]" c="Sum of Unrecognized_inf"/>
        <s v="[Measures].[Sum of PAU Shared Savings_inf]" c="Sum of PAU Shared Savings_inf"/>
        <s v="[Measures].[Sum of OOS Over/(Under Funding) - OOS File_inf]" c="Sum of OOS Over/(Under Funding) - OOS File_inf"/>
        <s v="[Measures].[Sum of MSA_inf]" c="Sum of MSA_inf"/>
        <s v="[Measures].[Sum of ECMAD Growth]" c="Sum of ECMAD Growth"/>
        <s v="[Measures].[Sum of Expected FFS_inf]" c="Sum of Expected FFS_inf"/>
        <s v="[Measures].[Sum of PAU Unrecognized - MS_inf]" c="Sum of PAU Unrecognized - MS_inf"/>
        <s v="[Measures].[Sum of Total Volume Efficacy with Other Volume Adjustments &amp; Efficiency Adjustments_inf]" c="Sum of Total Volume Efficacy with Other Volume Adjustments &amp; Efficiency Adjustments_inf"/>
        <s v="[Measures].[Sum of FY23 Blended Permanent Revenue_inf]" c="Sum of FY23 Blended Permanent Revenue_inf"/>
        <s v="[Measures].[Sum of Total PAU Revenue_inf]" c="Sum of Total PAU Revenue_inf"/>
        <s v="[Measures].[Sum of OOS PAU Revenue_inf]" c="Sum of OOS PAU Revenue_inf"/>
        <s v="[Measures].[get_% Attributable to OOS]" c="get_% Attributable to OOS"/>
        <s v="[Measures].[Sum of PAU IS Shared Savings_inf]" c="Sum of PAU IS Shared Savings_inf"/>
        <s v="[Measures].[Sum of Over / (Under) Funding for In-State PAU_inf]" c="Sum of Over / (Under) Funding for In-State PAU_inf"/>
        <s v="[Measures].[Sum of Over (under) funding with Marketshift and InState PAU_inf]" c="Sum of Over (under) funding with Marketshift and InState PAU_inf"/>
        <s v="[Measures].[Sum of Total Volume Efficacy with Other Volume Adjustments_inf]" c="Sum of Total Volume Efficacy with Other Volume Adjustments_inf"/>
        <s v="[Measures].[Sum of OOS Funding Excess or Deficit + OOS PAU_inf]" c="Sum of OOS Funding Excess or Deficit + OOS PAU_inf"/>
        <s v="[Measures].[Sum of PAU OOS Shared Savings_inf]" c="Sum of PAU OOS Shared Savings_inf"/>
        <s v="[Measures].[Sum of Observed GBR Volume Policies_inf]" c="Sum of Observed GBR Volume Policies_inf"/>
        <s v="[Measures].[Sum of Total Volume Efficacy_inf]" c="Sum of Total Volume Efficacy_inf"/>
        <s v="[Measures].[Sum of PAU Volume_inf]" c="Sum of PAU Volume_inf"/>
        <s v="[Measures].[Sum of PAU Marketshift_inf]" c="Sum of PAU Marketshift_inf"/>
        <s v="[Measures].[Sum of Over (Under) Funding Relative to Volume Variable System with MS &amp; Demographic_inf]" c="Sum of Over (Under) Funding Relative to Volume Variable System with MS &amp; Demographic_inf"/>
      </sharedItems>
    </cacheField>
    <cacheField name="[Base CY With Inf].[HOSPID].[HOSPID]" caption="HOSPID" numFmtId="0" level="1">
      <sharedItems count="50">
        <s v="[Base CY With Inf].[HOSPID].&amp;[210033]" c="210033"/>
        <s v="[Base CY With Inf].[HOSPID].&amp;[210002]" c="210002"/>
        <s v="[Base CY With Inf].[HOSPID].&amp;[210088]" c="210088"/>
        <s v="[Base CY With Inf].[HOSPID].&amp;[210019]" c="210019"/>
        <s v="[Base CY With Inf].[HOSPID].&amp;[210001]" c="210001"/>
        <s v="[Base CY With Inf].[HOSPID].&amp;[210056]" c="210056"/>
        <s v="[Base CY With Inf].[HOSPID].&amp;[210030]" c="210030"/>
        <s v="[Base CY With Inf].[HOSPID].&amp;[210009]" c="210009"/>
        <s v="[Base CY With Inf].[HOSPID].&amp;[210065]" c="210065"/>
        <s v="[Base CY With Inf].[HOSPID].&amp;[210055]" c="210055"/>
        <s v="[Base CY With Inf].[HOSPID].&amp;[210039]" c="210039"/>
        <s v="[Base CY With Inf].[HOSPID].&amp;[210029]" c="210029"/>
        <s v="[Base CY With Inf].[HOSPID].&amp;[210017]" c="210017"/>
        <s v="[Base CY With Inf].[HOSPID].&amp;[210038]" c="210038"/>
        <s v="[Base CY With Inf].[HOSPID].&amp;[210037]" c="210037"/>
        <s v="[Base CY With Inf].[HOSPID].&amp;[210035]" c="210035"/>
        <s v="[Base CY With Inf].[HOSPID].&amp;[210004]" c="210004"/>
        <s v="[Base CY With Inf].[HOSPID].&amp;[210060]" c="210060"/>
        <s v="[Base CY With Inf].[HOSPID].&amp;[210045]" c="210045"/>
        <s v="[Base CY With Inf].[HOSPID].&amp;[210034]" c="210034"/>
        <s v="[Base CY With Inf].[HOSPID].&amp;[210023]" c="210023"/>
        <s v="[Base CY With Inf].[HOSPID].&amp;[210012]" c="210012"/>
        <s v="[Base CY With Inf].[HOSPID].&amp;[210003]" c="210003"/>
        <s v="[Base CY With Inf].[HOSPID].&amp;[210333]" c="210333"/>
        <s v="[Base CY With Inf].[HOSPID].&amp;[210058]" c="210058"/>
        <s v="[Base CY With Inf].[HOSPID].&amp;[210044]" c="210044"/>
        <s v="[Base CY With Inf].[HOSPID].&amp;[210022]" c="210022"/>
        <s v="[Base CY With Inf].[HOSPID].&amp;[210057]" c="210057"/>
        <s v="[Base CY With Inf].[HOSPID].&amp;[210032]" c="210032"/>
        <s v="[Base CY With Inf].[HOSPID].&amp;[210010]" c="210010"/>
        <s v="[Base CY With Inf].[HOSPID].&amp;[210008]" c="210008"/>
        <s v="[Base CY With Inf].[HOSPID].&amp;[210028]" c="210028"/>
        <s v="[Base CY With Inf].[HOSPID].&amp;[210006]" c="210006"/>
        <s v="[Base CY With Inf].[HOSPID].&amp;[210062]" c="210062"/>
        <s v="[Base CY With Inf].[HOSPID].&amp;[210015]" c="210015"/>
        <s v="[Base CY With Inf].[HOSPID].&amp;[210048]" c="210048"/>
        <s v="[Base CY With Inf].[HOSPID].&amp;[210013]" c="210013"/>
        <s v="[Base CY With Inf].[HOSPID].&amp;[210011]" c="210011"/>
        <s v="[Base CY With Inf].[HOSPID].&amp;[210043]" c="210043"/>
        <s v="[Base CY With Inf].[HOSPID].&amp;[210087]" c="210087"/>
        <s v="[Base CY With Inf].[HOSPID].&amp;[210040]" c="210040"/>
        <s v="[Base CY With Inf].[HOSPID].&amp;[210018]" c="210018"/>
        <s v="[Base CY With Inf].[HOSPID].&amp;[210051]" c="210051"/>
        <s v="[Base CY With Inf].[HOSPID].&amp;[210027]" c="210027"/>
        <s v="[Base CY With Inf].[HOSPID].&amp;[210061]" c="210061"/>
        <s v="[Base CY With Inf].[HOSPID].&amp;[210024]" c="210024"/>
        <s v="[Base CY With Inf].[HOSPID].&amp;[210005]" c="210005"/>
        <s v="[Base CY With Inf].[HOSPID].&amp;[210016]" c="210016"/>
        <s v="[Base CY With Inf].[HOSPID].&amp;[210049]" c="210049"/>
        <s v="[Base CY With Inf].[HOSPID].&amp;[210063]" c="210063"/>
      </sharedItems>
    </cacheField>
    <cacheField name="[Base CY With Inf].[Dollar Year].[Dollar Year]" caption="Dollar Year" numFmtId="0" hierarchy="1" level="1">
      <sharedItems count="3">
        <s v="[Base CY With Inf].[Dollar Year].&amp;[2015]" c="2015"/>
        <s v="[Base CY With Inf].[Dollar Year].&amp;[2023]" c="2023"/>
        <s v="[Base CY With Inf].[Dollar Year].&amp;[2022]" c="2022"/>
      </sharedItems>
    </cacheField>
    <cacheField name="[Base CY With Inf].[Calendar Year].[Calendar Year]" caption="Calendar Year" numFmtId="0" hierarchy="2" level="1">
      <sharedItems count="2">
        <s v="[Base CY With Inf].[Calendar Year].&amp;[2015]" c="2015"/>
        <s v="[Base CY With Inf].[Calendar Year].&amp;[2014]" c="2014"/>
      </sharedItems>
    </cacheField>
    <cacheField name="[Base CY With Inf].[No Inflation].[No Inflation]" caption="No Inflation" numFmtId="0" hierarchy="3" level="1">
      <sharedItems count="1">
        <s v="[Base CY With Inf].[No Inflation].&amp;[TRUE]" c="TRUE"/>
      </sharedItems>
    </cacheField>
  </cacheFields>
  <cacheHierarchies count="120">
    <cacheHierarchy uniqueName="[Base CY With Inf].[HOSPID]" caption="HOSPID" attribute="1" defaultMemberUniqueName="[Base CY With Inf].[HOSPID].[All]" allUniqueName="[Base CY With Inf].[HOSPID].[All]" dimensionUniqueName="[Base CY With Inf]" displayFolder="" count="2" memberValueDatatype="130" unbalanced="0">
      <fieldsUsage count="2">
        <fieldUsage x="-1"/>
        <fieldUsage x="1"/>
      </fieldsUsage>
    </cacheHierarchy>
    <cacheHierarchy uniqueName="[Base CY With Inf].[Dollar Year]" caption="Dollar Year" attribute="1" defaultMemberUniqueName="[Base CY With Inf].[Dollar Year].[All]" allUniqueName="[Base CY With Inf].[Dollar Year].[All]" dimensionUniqueName="[Base CY With Inf]" displayFolder="" count="2" memberValueDatatype="20" unbalanced="0">
      <fieldsUsage count="2">
        <fieldUsage x="-1"/>
        <fieldUsage x="2"/>
      </fieldsUsage>
    </cacheHierarchy>
    <cacheHierarchy uniqueName="[Base CY With Inf].[Calendar Year]" caption="Calendar Year" attribute="1" defaultMemberUniqueName="[Base CY With Inf].[Calendar Year].[All]" allUniqueName="[Base CY With Inf].[Calendar Year].[All]" allCaption="All" dimensionUniqueName="[Base CY With Inf]" displayFolder="" count="2" memberValueDatatype="130" unbalanced="0">
      <fieldsUsage count="2">
        <fieldUsage x="-1"/>
        <fieldUsage x="3"/>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4"/>
      </fieldsUsage>
    </cacheHierarchy>
    <cacheHierarchy uniqueName="[Base CY With Inf].[Conversion Inf]" caption="Conversion Inf" attribute="1" defaultMemberUniqueName="[Base CY With Inf].[Conversion Inf].[All]" allUniqueName="[Base CY With Inf].[Conversion Inf].[All]" dimensionUniqueName="[Base CY With Inf]" displayFolder="" count="2"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2" memberValueDatatype="5" unbalanced="0"/>
    <cacheHierarchy uniqueName="[Base CY With Inf].[ECMAD Growth]" caption="ECMAD Growth" attribute="1" defaultMemberUniqueName="[Base CY With Inf].[ECMAD Growth].[All]" allUniqueName="[Base CY With Inf].[ECMAD Growth].[All]" dimensionUniqueName="[Base CY With Inf]" displayFolder="" count="2" memberValueDatatype="5" unbalanced="0"/>
    <cacheHierarchy uniqueName="[Base CY With Inf].[MSA]" caption="MSA" attribute="1" defaultMemberUniqueName="[Base CY With Inf].[MSA].[All]" allUniqueName="[Base CY With Inf].[MSA].[All]" dimensionUniqueName="[Base CY With Inf]" displayFolder="" count="2" memberValueDatatype="5" unbalanced="0"/>
    <cacheHierarchy uniqueName="[Base CY With Inf].[MSA_inf]" caption="MSA_inf" attribute="1" defaultMemberUniqueName="[Base CY With Inf].[MSA_inf].[All]" allUniqueName="[Base CY With Inf].[MSA_inf].[All]" dimensionUniqueName="[Base CY With Inf]" displayFolder="" count="2" memberValueDatatype="5" unbalanced="0"/>
    <cacheHierarchy uniqueName="[Base CY With Inf].[Unrecognized]" caption="Unrecognized" attribute="1" defaultMemberUniqueName="[Base CY With Inf].[Unrecognized].[All]" allUniqueName="[Base CY With Inf].[Unrecognized].[All]" dimensionUniqueName="[Base CY With Inf]" displayFolder="" count="2"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2" memberValueDatatype="5" unbalanced="0"/>
    <cacheHierarchy uniqueName="[Base CY With Inf].[Expected FFS]" caption="Expected FFS" attribute="1" defaultMemberUniqueName="[Base CY With Inf].[Expected FFS].[All]" allUniqueName="[Base CY With Inf].[Expected FFS].[All]" dimensionUniqueName="[Base CY With Inf]" displayFolder="" count="2"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2"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2"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2"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2"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2"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2"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2"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2"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2"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2"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2"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2"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2"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2"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2" memberValueDatatype="5" unbalanced="0"/>
    <cacheHierarchy uniqueName="[Base CY With Inf].[PAU Volume]" caption="PAU Volume" attribute="1" defaultMemberUniqueName="[Base CY With Inf].[PAU Volume].[All]" allUniqueName="[Base CY With Inf].[PAU Volume].[All]" dimensionUniqueName="[Base CY With Inf]" displayFolder="" count="2"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2"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2"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2"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2"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2"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2"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2"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2"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2"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2"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2"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2"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2"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2"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2"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2"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2"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2"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2"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2"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2"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2"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2"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2"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2"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2"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2"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2"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2"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2"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2" memberValueDatatype="5" unbalanced="0"/>
    <cacheHierarchy uniqueName="[Measures]" caption="Measures" attribute="1" keyAttribute="1" defaultMemberUniqueName="[Measures].[__No measures defined]" dimensionUniqueName="[Measures]" displayFolder="" measures="1" count="1" memberValueDatatype="130" unbalanced="0">
      <fieldsUsage count="1">
        <fieldUsage x="0"/>
      </fieldsUsage>
    </cacheHierarchy>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tupleCache>
    <entries count="2804">
      <s v="2023" in="0">
        <tpls c="2">
          <tpl hier="2" item="0"/>
          <tpl fld="0" item="0"/>
        </tpls>
      </s>
      <s v="2014" in="0">
        <tpls c="2">
          <tpl hier="2" item="0"/>
          <tpl fld="0" item="2"/>
        </tpls>
      </s>
      <n v="7005884" in="0">
        <tpls c="4">
          <tpl fld="1" item="1"/>
          <tpl fld="2" item="0"/>
          <tpl fld="3" item="0"/>
          <tpl fld="0" item="16"/>
        </tpls>
      </n>
      <n v="2921822.369644437" in="0">
        <tpls c="4">
          <tpl fld="1" item="22"/>
          <tpl fld="2" item="0"/>
          <tpl fld="3" item="0"/>
          <tpl fld="0" item="11"/>
        </tpls>
      </n>
      <n v="0" in="0">
        <tpls c="4">
          <tpl fld="1" item="22"/>
          <tpl fld="2" item="0"/>
          <tpl fld="3" item="0"/>
          <tpl fld="0" item="23"/>
        </tpls>
      </n>
      <n v="372444" in="0">
        <tpls c="4">
          <tpl fld="1" item="16"/>
          <tpl fld="2" item="0"/>
          <tpl fld="3" item="0"/>
          <tpl fld="0" item="12"/>
        </tpls>
      </n>
      <n v="-1035626.7412397233" in="0">
        <tpls c="4">
          <tpl fld="1" item="16"/>
          <tpl fld="2" item="0"/>
          <tpl fld="3" item="0"/>
          <tpl fld="0" item="13"/>
        </tpls>
      </n>
      <n v="-2479727.9710375369" in="0">
        <tpls c="4">
          <tpl fld="1" item="46"/>
          <tpl fld="2" item="0"/>
          <tpl fld="3" item="0"/>
          <tpl fld="0" item="18"/>
        </tpls>
      </n>
      <n v="-1860215.9887589165" in="0">
        <tpls c="4">
          <tpl fld="1" item="32"/>
          <tpl fld="2" item="0"/>
          <tpl fld="3" item="0"/>
          <tpl fld="0" item="24"/>
        </tpls>
      </n>
      <n v="-1091523.3781515947" in="0">
        <tpls c="4">
          <tpl fld="1" item="32"/>
          <tpl fld="2" item="0"/>
          <tpl fld="3" item="0"/>
          <tpl fld="0" item="25"/>
        </tpls>
      </n>
      <n v="-835190" in="0">
        <tpls c="4">
          <tpl fld="1" item="30"/>
          <tpl fld="2" item="0"/>
          <tpl fld="3" item="0"/>
          <tpl fld="0" item="7"/>
        </tpls>
      </n>
      <n v="11493859.718604481" in="0">
        <tpls c="4">
          <tpl fld="1" item="7"/>
          <tpl fld="2" item="0"/>
          <tpl fld="3" item="0"/>
          <tpl fld="0" item="9"/>
        </tpls>
      </n>
      <n v="0" in="0">
        <tpls c="4">
          <tpl fld="1" item="7"/>
          <tpl fld="2" item="0"/>
          <tpl fld="3" item="0"/>
          <tpl fld="0" item="20"/>
        </tpls>
      </n>
      <n v="70" in="0">
        <tpls c="4">
          <tpl fld="1" item="29"/>
          <tpl fld="2" item="0"/>
          <tpl fld="3" item="0"/>
          <tpl fld="0" item="26"/>
        </tpls>
      </n>
      <n v="-1725357.2247305177" in="0">
        <tpls c="4">
          <tpl fld="1" item="29"/>
          <tpl fld="2" item="0"/>
          <tpl fld="3" item="0"/>
          <tpl fld="0" item="21"/>
        </tpls>
      </n>
      <n v="455082" in="0">
        <tpls c="4">
          <tpl fld="1" item="37"/>
          <tpl fld="2" item="0"/>
          <tpl fld="3" item="0"/>
          <tpl fld="0" item="16"/>
        </tpls>
      </n>
      <n v="-14183658.46976934" in="0">
        <tpls c="4">
          <tpl fld="1" item="21"/>
          <tpl fld="2" item="0"/>
          <tpl fld="3" item="0"/>
          <tpl fld="0" item="11"/>
        </tpls>
      </n>
      <n v="0" in="0">
        <tpls c="4">
          <tpl fld="1" item="21"/>
          <tpl fld="2" item="0"/>
          <tpl fld="3" item="0"/>
          <tpl fld="0" item="23"/>
        </tpls>
      </n>
      <n v="-1941490" in="0">
        <tpls c="4">
          <tpl fld="1" item="36"/>
          <tpl fld="2" item="0"/>
          <tpl fld="3" item="0"/>
          <tpl fld="0" item="12"/>
        </tpls>
      </n>
      <n v="3863212.7596846065" in="0">
        <tpls c="4">
          <tpl fld="1" item="36"/>
          <tpl fld="2" item="0"/>
          <tpl fld="3" item="0"/>
          <tpl fld="0" item="13"/>
        </tpls>
      </n>
      <n v="-3344597.6841248833" in="0">
        <tpls c="4">
          <tpl fld="1" item="34"/>
          <tpl fld="2" item="0"/>
          <tpl fld="3" item="0"/>
          <tpl fld="0" item="18"/>
        </tpls>
      </n>
      <n v="2328994.6750920941" in="0">
        <tpls c="4">
          <tpl fld="1" item="47"/>
          <tpl fld="2" item="0"/>
          <tpl fld="3" item="0"/>
          <tpl fld="0" item="24"/>
        </tpls>
      </n>
      <n v="-1896599.8843127815" in="0">
        <tpls c="4">
          <tpl fld="1" item="47"/>
          <tpl fld="2" item="0"/>
          <tpl fld="3" item="0"/>
          <tpl fld="0" item="25"/>
        </tpls>
      </n>
      <n v="-374251" in="0">
        <tpls c="4">
          <tpl fld="1" item="12"/>
          <tpl fld="2" item="0"/>
          <tpl fld="3" item="0"/>
          <tpl fld="0" item="7"/>
        </tpls>
      </n>
      <n v="-2961096.7906344789" in="0">
        <tpls c="4">
          <tpl fld="1" item="41"/>
          <tpl fld="2" item="0"/>
          <tpl fld="3" item="0"/>
          <tpl fld="0" item="9"/>
        </tpls>
      </n>
      <n v="0" in="0">
        <tpls c="4">
          <tpl fld="1" item="41"/>
          <tpl fld="2" item="0"/>
          <tpl fld="3" item="0"/>
          <tpl fld="0" item="20"/>
        </tpls>
      </n>
      <n v="-65" in="0">
        <tpls c="4">
          <tpl fld="1" item="3"/>
          <tpl fld="2" item="0"/>
          <tpl fld="3" item="0"/>
          <tpl fld="0" item="26"/>
        </tpls>
      </n>
      <n v="-588588.71963818069" in="0">
        <tpls c="4">
          <tpl fld="1" item="3"/>
          <tpl fld="2" item="0"/>
          <tpl fld="3" item="0"/>
          <tpl fld="0" item="21"/>
        </tpls>
      </n>
      <n v="1864726" in="0">
        <tpls c="4">
          <tpl fld="1" item="26"/>
          <tpl fld="2" item="0"/>
          <tpl fld="3" item="0"/>
          <tpl fld="0" item="16"/>
        </tpls>
      </n>
      <n v="2477836.8389243567" in="0">
        <tpls c="4">
          <tpl fld="1" item="20"/>
          <tpl fld="2" item="0"/>
          <tpl fld="3" item="0"/>
          <tpl fld="0" item="11"/>
        </tpls>
      </n>
      <n v="0" in="0">
        <tpls c="4">
          <tpl fld="1" item="20"/>
          <tpl fld="2" item="0"/>
          <tpl fld="3" item="0"/>
          <tpl fld="0" item="23"/>
        </tpls>
      </n>
      <n v="-211363" in="0">
        <tpls c="4">
          <tpl fld="1" item="45"/>
          <tpl fld="2" item="0"/>
          <tpl fld="3" item="0"/>
          <tpl fld="0" item="12"/>
        </tpls>
      </n>
      <n v="2071841.4868184361" in="0">
        <tpls c="4">
          <tpl fld="1" item="45"/>
          <tpl fld="2" item="0"/>
          <tpl fld="3" item="0"/>
          <tpl fld="0" item="13"/>
        </tpls>
      </n>
      <n v="-1595783.3495964406" in="0">
        <tpls c="4">
          <tpl fld="1" item="43"/>
          <tpl fld="2" item="0"/>
          <tpl fld="3" item="0"/>
          <tpl fld="0" item="18"/>
        </tpls>
      </n>
      <n v="2199749.7858799938" in="0">
        <tpls c="4">
          <tpl fld="1" item="31"/>
          <tpl fld="2" item="0"/>
          <tpl fld="3" item="0"/>
          <tpl fld="0" item="24"/>
        </tpls>
      </n>
      <n v="-2249595.4576607877" in="0">
        <tpls c="4">
          <tpl fld="1" item="31"/>
          <tpl fld="2" item="0"/>
          <tpl fld="3" item="0"/>
          <tpl fld="0" item="25"/>
        </tpls>
      </n>
      <n v="-4211923" in="0">
        <tpls c="4">
          <tpl fld="1" item="11"/>
          <tpl fld="2" item="0"/>
          <tpl fld="3" item="0"/>
          <tpl fld="0" item="7"/>
        </tpls>
      </n>
      <n v="-174364.17034555931" in="0">
        <tpls c="4">
          <tpl fld="1" item="6"/>
          <tpl fld="2" item="0"/>
          <tpl fld="3" item="0"/>
          <tpl fld="0" item="9"/>
        </tpls>
      </n>
      <n v="0" in="0">
        <tpls c="4">
          <tpl fld="1" item="6"/>
          <tpl fld="2" item="0"/>
          <tpl fld="3" item="0"/>
          <tpl fld="0" item="20"/>
        </tpls>
      </n>
      <n v="276" in="0">
        <tpls c="4">
          <tpl fld="1" item="28"/>
          <tpl fld="2" item="0"/>
          <tpl fld="3" item="0"/>
          <tpl fld="0" item="26"/>
        </tpls>
      </n>
      <n v="-2315264.7868743874" in="0">
        <tpls c="4">
          <tpl fld="1" item="28"/>
          <tpl fld="2" item="0"/>
          <tpl fld="3" item="0"/>
          <tpl fld="0" item="21"/>
        </tpls>
      </n>
      <n v="820436" in="0">
        <tpls c="4">
          <tpl fld="1" item="0"/>
          <tpl fld="2" item="0"/>
          <tpl fld="3" item="0"/>
          <tpl fld="0" item="16"/>
        </tpls>
      </n>
      <n v="-7096795.8094487432" in="0">
        <tpls c="4">
          <tpl fld="1" item="19"/>
          <tpl fld="2" item="0"/>
          <tpl fld="3" item="0"/>
          <tpl fld="0" item="11"/>
        </tpls>
      </n>
      <n v="0" in="0">
        <tpls c="4">
          <tpl fld="1" item="19"/>
          <tpl fld="2" item="0"/>
          <tpl fld="3" item="0"/>
          <tpl fld="0" item="23"/>
        </tpls>
      </n>
      <n v="-1121012" in="0">
        <tpls c="4">
          <tpl fld="1" item="15"/>
          <tpl fld="2" item="0"/>
          <tpl fld="3" item="0"/>
          <tpl fld="0" item="12"/>
        </tpls>
      </n>
      <n v="1256445.6206554202" in="0">
        <tpls c="4">
          <tpl fld="1" item="15"/>
          <tpl fld="2" item="0"/>
          <tpl fld="3" item="0"/>
          <tpl fld="0" item="13"/>
        </tpls>
      </n>
      <n v="-1622282.3592438521" in="0">
        <tpls c="4">
          <tpl fld="1" item="14"/>
          <tpl fld="2" item="0"/>
          <tpl fld="3" item="0"/>
          <tpl fld="0" item="18"/>
        </tpls>
      </n>
      <n v="558731.78163855709" in="0">
        <tpls c="4">
          <tpl fld="1" item="13"/>
          <tpl fld="2" item="0"/>
          <tpl fld="3" item="0"/>
          <tpl fld="0" item="24"/>
        </tpls>
      </n>
      <n v="2952808.6686308812" in="0">
        <tpls c="4">
          <tpl fld="1" item="13"/>
          <tpl fld="2" item="0"/>
          <tpl fld="3" item="0"/>
          <tpl fld="0" item="25"/>
        </tpls>
      </n>
      <n v="-1403294" in="0">
        <tpls c="4">
          <tpl fld="1" item="10"/>
          <tpl fld="2" item="0"/>
          <tpl fld="3" item="0"/>
          <tpl fld="0" item="7"/>
        </tpls>
      </n>
      <n v="-2315897.6027984344" in="0">
        <tpls c="4">
          <tpl fld="1" item="40"/>
          <tpl fld="2" item="0"/>
          <tpl fld="3" item="0"/>
          <tpl fld="0" item="9"/>
        </tpls>
      </n>
      <n v="0" in="0">
        <tpls c="4">
          <tpl fld="1" item="40"/>
          <tpl fld="2" item="0"/>
          <tpl fld="3" item="0"/>
          <tpl fld="0" item="20"/>
        </tpls>
      </n>
      <n v="176" in="0">
        <tpls c="4">
          <tpl fld="1" item="38"/>
          <tpl fld="2" item="0"/>
          <tpl fld="3" item="0"/>
          <tpl fld="0" item="26"/>
        </tpls>
      </n>
      <n v="-652245.91869869363" in="0">
        <tpls c="4">
          <tpl fld="1" item="38"/>
          <tpl fld="2" item="0"/>
          <tpl fld="3" item="0"/>
          <tpl fld="0" item="21"/>
        </tpls>
      </n>
      <n v="1108830" in="0">
        <tpls c="4">
          <tpl fld="1" item="25"/>
          <tpl fld="2" item="0"/>
          <tpl fld="3" item="0"/>
          <tpl fld="0" item="16"/>
        </tpls>
      </n>
      <n v="244216.80580927088" in="0">
        <tpls c="4">
          <tpl fld="1" item="18"/>
          <tpl fld="2" item="0"/>
          <tpl fld="3" item="0"/>
          <tpl fld="0" item="11"/>
        </tpls>
      </n>
      <n v="0" in="0">
        <tpls c="4">
          <tpl fld="1" item="18"/>
          <tpl fld="2" item="0"/>
          <tpl fld="3" item="0"/>
          <tpl fld="0" item="23"/>
        </tpls>
      </n>
      <n v="533690" in="0">
        <tpls c="4">
          <tpl fld="1" item="35"/>
          <tpl fld="2" item="0"/>
          <tpl fld="3" item="0"/>
          <tpl fld="0" item="12"/>
        </tpls>
      </n>
      <n v="-3192997.9965920555" in="0">
        <tpls c="4">
          <tpl fld="1" item="35"/>
          <tpl fld="2" item="0"/>
          <tpl fld="3" item="0"/>
          <tpl fld="0" item="13"/>
        </tpls>
      </n>
      <n v="-2667482.5515687005" in="0">
        <tpls c="4">
          <tpl fld="1" item="48"/>
          <tpl fld="2" item="0"/>
          <tpl fld="3" item="0"/>
          <tpl fld="0" item="18"/>
        </tpls>
      </n>
      <n v="1079660.8602879609" in="0">
        <tpls c="4">
          <tpl fld="1" item="42"/>
          <tpl fld="2" item="0"/>
          <tpl fld="3" item="0"/>
          <tpl fld="0" item="24"/>
        </tpls>
      </n>
      <n v="-3803864.481030751" in="0">
        <tpls c="4">
          <tpl fld="1" item="42"/>
          <tpl fld="2" item="0"/>
          <tpl fld="3" item="0"/>
          <tpl fld="0" item="25"/>
        </tpls>
      </n>
      <n v="-698887" in="0">
        <tpls c="4">
          <tpl fld="1" item="9"/>
          <tpl fld="2" item="0"/>
          <tpl fld="3" item="0"/>
          <tpl fld="0" item="7"/>
        </tpls>
      </n>
      <n v="-2832266.4709839253" in="0">
        <tpls c="4">
          <tpl fld="1" item="5"/>
          <tpl fld="2" item="0"/>
          <tpl fld="3" item="0"/>
          <tpl fld="0" item="9"/>
        </tpls>
      </n>
      <n v="0" in="0">
        <tpls c="4">
          <tpl fld="1" item="5"/>
          <tpl fld="2" item="0"/>
          <tpl fld="3" item="0"/>
          <tpl fld="0" item="20"/>
        </tpls>
      </n>
      <n v="-408" in="0">
        <tpls c="4">
          <tpl fld="1" item="27"/>
          <tpl fld="2" item="0"/>
          <tpl fld="3" item="0"/>
          <tpl fld="0" item="26"/>
        </tpls>
      </n>
      <n v="3505938.5739175859" in="0">
        <tpls c="4">
          <tpl fld="1" item="27"/>
          <tpl fld="2" item="0"/>
          <tpl fld="3" item="0"/>
          <tpl fld="0" item="21"/>
        </tpls>
      </n>
      <n v="78637" in="0">
        <tpls c="4">
          <tpl fld="1" item="24"/>
          <tpl fld="2" item="0"/>
          <tpl fld="3" item="0"/>
          <tpl fld="0" item="16"/>
        </tpls>
      </n>
      <n v="-2404130.4660493475" in="0">
        <tpls c="4">
          <tpl fld="1" item="17"/>
          <tpl fld="2" item="0"/>
          <tpl fld="3" item="0"/>
          <tpl fld="0" item="11"/>
        </tpls>
      </n>
      <n v="0" in="0">
        <tpls c="4">
          <tpl fld="1" item="17"/>
          <tpl fld="2" item="0"/>
          <tpl fld="3" item="0"/>
          <tpl fld="0" item="23"/>
        </tpls>
      </n>
      <n v="-150954" in="0">
        <tpls c="4">
          <tpl fld="1" item="44"/>
          <tpl fld="2" item="0"/>
          <tpl fld="3" item="0"/>
          <tpl fld="0" item="12"/>
        </tpls>
      </n>
      <n v="321300.83424026752" in="0">
        <tpls c="4">
          <tpl fld="1" item="44"/>
          <tpl fld="2" item="0"/>
          <tpl fld="3" item="0"/>
          <tpl fld="0" item="13"/>
        </tpls>
      </n>
      <n v="-3464543.6044539073" in="0">
        <tpls c="4">
          <tpl fld="1" item="33"/>
          <tpl fld="2" item="0"/>
          <tpl fld="3" item="0"/>
          <tpl fld="0" item="18"/>
        </tpls>
      </n>
      <n v="1088003.8474351217" in="0">
        <tpls c="4">
          <tpl fld="1" item="49"/>
          <tpl fld="2" item="0"/>
          <tpl fld="3" item="0"/>
          <tpl fld="0" item="24"/>
        </tpls>
      </n>
      <n v="3537524.6894966075" in="0">
        <tpls c="4">
          <tpl fld="1" item="49"/>
          <tpl fld="2" item="0"/>
          <tpl fld="3" item="0"/>
          <tpl fld="0" item="25"/>
        </tpls>
      </n>
      <n v="-1267200" in="0">
        <tpls c="4">
          <tpl fld="1" item="8"/>
          <tpl fld="2" item="0"/>
          <tpl fld="3" item="0"/>
          <tpl fld="0" item="7"/>
        </tpls>
      </n>
      <n v="-1071105.4278750278" in="0">
        <tpls c="4">
          <tpl fld="1" item="39"/>
          <tpl fld="2" item="0"/>
          <tpl fld="3" item="0"/>
          <tpl fld="0" item="9"/>
        </tpls>
      </n>
      <n v="0" in="0">
        <tpls c="4">
          <tpl fld="1" item="39"/>
          <tpl fld="2" item="0"/>
          <tpl fld="3" item="0"/>
          <tpl fld="0" item="8"/>
        </tpls>
      </n>
      <n v="0" in="0">
        <tpls c="4">
          <tpl fld="1" item="2"/>
          <tpl fld="2" item="0"/>
          <tpl fld="3" item="0"/>
          <tpl fld="0" item="12"/>
        </tpls>
      </n>
      <n v="935004.77687079052" in="0">
        <tpls c="4">
          <tpl fld="1" item="2"/>
          <tpl fld="2" item="0"/>
          <tpl fld="3" item="0"/>
          <tpl fld="0" item="13"/>
        </tpls>
      </n>
      <n v="0" in="0">
        <tpls c="4">
          <tpl fld="1" item="23"/>
          <tpl fld="2" item="0"/>
          <tpl fld="3" item="0"/>
          <tpl fld="0" item="18"/>
        </tpls>
      </n>
      <n v="-2503138" in="0">
        <tpls c="4">
          <tpl fld="1" item="4"/>
          <tpl fld="2" item="0"/>
          <tpl fld="3" item="0"/>
          <tpl fld="0" item="7"/>
        </tpls>
      </n>
      <n v="-2914616.3621792882" in="0">
        <tpls c="4">
          <tpl fld="1" item="4"/>
          <tpl fld="2" item="0"/>
          <tpl fld="3" item="0"/>
          <tpl fld="0" item="25"/>
        </tpls>
      </n>
      <n v="-4157513.6841248833" in="0">
        <tpls c="4">
          <tpl fld="1" item="34"/>
          <tpl fld="2" item="0"/>
          <tpl fld="3" item="0"/>
          <tpl fld="0" item="19"/>
        </tpls>
      </n>
      <n v="-436226.37966044713" in="0">
        <tpls c="4">
          <tpl fld="1" item="6"/>
          <tpl fld="2" item="0"/>
          <tpl fld="3" item="0"/>
          <tpl fld="0" item="6"/>
        </tpls>
      </n>
      <n v="0" in="0">
        <tpls c="4">
          <tpl fld="1" item="28"/>
          <tpl fld="2" item="0"/>
          <tpl fld="3" item="0"/>
          <tpl fld="0" item="3"/>
        </tpls>
      </n>
      <n v="474558" in="0">
        <tpls c="4">
          <tpl fld="1" item="19"/>
          <tpl fld="2" item="0"/>
          <tpl fld="3" item="0"/>
          <tpl fld="0" item="1"/>
        </tpls>
      </n>
      <n v="-1682535" in="0">
        <tpls c="4">
          <tpl fld="1" item="15"/>
          <tpl fld="2" item="0"/>
          <tpl fld="3" item="0"/>
          <tpl fld="0" item="5"/>
        </tpls>
      </n>
      <n v="-1751668.3592438521" in="0">
        <tpls c="4">
          <tpl fld="1" item="14"/>
          <tpl fld="2" item="0"/>
          <tpl fld="3" item="0"/>
          <tpl fld="0" item="19"/>
        </tpls>
      </n>
      <n v="0" in="0">
        <tpls c="4">
          <tpl fld="1" item="13"/>
          <tpl fld="2" item="0"/>
          <tpl fld="3" item="0"/>
          <tpl fld="0" item="4"/>
        </tpls>
      </n>
      <n v="-1374945.3082601205" in="0">
        <tpls c="4">
          <tpl fld="1" item="40"/>
          <tpl fld="2" item="0"/>
          <tpl fld="3" item="0"/>
          <tpl fld="0" item="6"/>
        </tpls>
      </n>
      <n v="326612" in="0">
        <tpls c="4">
          <tpl fld="1" item="38"/>
          <tpl fld="2" item="0"/>
          <tpl fld="3" item="0"/>
          <tpl fld="0" item="27"/>
        </tpls>
      </n>
      <n v="6.4719508387425961E-2" in="0">
        <tpls c="4">
          <tpl fld="1" item="1"/>
          <tpl fld="2" item="0"/>
          <tpl fld="3" item="0"/>
          <tpl fld="0" item="17"/>
        </tpls>
      </n>
      <n v="1079855" in="0">
        <tpls c="4">
          <tpl fld="1" item="22"/>
          <tpl fld="2" item="0"/>
          <tpl fld="3" item="0"/>
          <tpl fld="0" item="1"/>
        </tpls>
      </n>
      <n v="0" in="0">
        <tpls c="4">
          <tpl fld="1" item="22"/>
          <tpl fld="2" item="0"/>
          <tpl fld="3" item="0"/>
          <tpl fld="0" item="22"/>
        </tpls>
      </n>
      <n v="-316391" in="0">
        <tpls c="4">
          <tpl fld="1" item="16"/>
          <tpl fld="2" item="0"/>
          <tpl fld="3" item="0"/>
          <tpl fld="0" item="5"/>
        </tpls>
      </n>
      <n v="-404.41857167450007" in="0">
        <tpls c="4">
          <tpl fld="1" item="46"/>
          <tpl fld="2" item="0"/>
          <tpl fld="3" item="0"/>
          <tpl fld="0" item="10"/>
        </tpls>
      </n>
      <n v="-1837238.9710375369" in="0">
        <tpls c="4">
          <tpl fld="1" item="46"/>
          <tpl fld="2" item="0"/>
          <tpl fld="3" item="0"/>
          <tpl fld="0" item="19"/>
        </tpls>
      </n>
      <n v="913446.17580867698" in="0">
        <tpls c="4">
          <tpl fld="1" item="32"/>
          <tpl fld="2" item="0"/>
          <tpl fld="3" item="0"/>
          <tpl fld="0" item="28"/>
        </tpls>
      </n>
      <n v="0" in="0">
        <tpls c="4">
          <tpl fld="1" item="32"/>
          <tpl fld="2" item="0"/>
          <tpl fld="3" item="0"/>
          <tpl fld="0" item="4"/>
        </tpls>
      </n>
      <n v="30088723" in="0">
        <tpls c="4">
          <tpl fld="1" item="30"/>
          <tpl fld="2" item="0"/>
          <tpl fld="3" item="0"/>
          <tpl fld="0" item="15"/>
        </tpls>
      </n>
      <n v="1933565.0136028607" in="0">
        <tpls c="4">
          <tpl fld="1" item="7"/>
          <tpl fld="2" item="0"/>
          <tpl fld="3" item="0"/>
          <tpl fld="0" item="6"/>
        </tpls>
      </n>
      <n v="0" in="0">
        <tpls c="4">
          <tpl fld="1" item="7"/>
          <tpl fld="2" item="0"/>
          <tpl fld="3" item="0"/>
          <tpl fld="0" item="8"/>
        </tpls>
      </n>
      <n v="283535" in="0">
        <tpls c="4">
          <tpl fld="1" item="29"/>
          <tpl fld="2" item="0"/>
          <tpl fld="3" item="0"/>
          <tpl fld="0" item="27"/>
        </tpls>
      </n>
      <n v="-5771981" in="0">
        <tpls c="4">
          <tpl fld="1" item="29"/>
          <tpl fld="2" item="0"/>
          <tpl fld="3" item="0"/>
          <tpl fld="0" item="3"/>
        </tpls>
      </n>
      <n v="7.5102511308812779E-3" in="0">
        <tpls c="4">
          <tpl fld="1" item="37"/>
          <tpl fld="2" item="0"/>
          <tpl fld="3" item="0"/>
          <tpl fld="0" item="17"/>
        </tpls>
      </n>
      <n v="2399422" in="0">
        <tpls c="4">
          <tpl fld="1" item="21"/>
          <tpl fld="2" item="0"/>
          <tpl fld="3" item="0"/>
          <tpl fld="0" item="1"/>
        </tpls>
      </n>
      <n v="0" in="0">
        <tpls c="4">
          <tpl fld="1" item="21"/>
          <tpl fld="2" item="0"/>
          <tpl fld="3" item="0"/>
          <tpl fld="0" item="22"/>
        </tpls>
      </n>
      <n v="-3319651" in="0">
        <tpls c="4">
          <tpl fld="1" item="36"/>
          <tpl fld="2" item="0"/>
          <tpl fld="3" item="0"/>
          <tpl fld="0" item="5"/>
        </tpls>
      </n>
      <n v="-185.88197420620008" in="0">
        <tpls c="4">
          <tpl fld="1" item="34"/>
          <tpl fld="2" item="0"/>
          <tpl fld="3" item="0"/>
          <tpl fld="0" item="10"/>
        </tpls>
      </n>
      <n v="42786.306808840483" in="0">
        <tpls c="4">
          <tpl fld="1" item="47"/>
          <tpl fld="2" item="0"/>
          <tpl fld="3" item="0"/>
          <tpl fld="0" item="28"/>
        </tpls>
      </n>
      <n v="0" in="0">
        <tpls c="4">
          <tpl fld="1" item="47"/>
          <tpl fld="2" item="0"/>
          <tpl fld="3" item="0"/>
          <tpl fld="0" item="4"/>
        </tpls>
      </n>
      <n v="4293699" in="0">
        <tpls c="4">
          <tpl fld="1" item="12"/>
          <tpl fld="2" item="0"/>
          <tpl fld="3" item="0"/>
          <tpl fld="0" item="15"/>
        </tpls>
      </n>
      <n v="-36952.105445028472" in="0">
        <tpls c="4">
          <tpl fld="1" item="41"/>
          <tpl fld="2" item="0"/>
          <tpl fld="3" item="0"/>
          <tpl fld="0" item="6"/>
        </tpls>
      </n>
      <n v="0" in="0">
        <tpls c="4">
          <tpl fld="1" item="41"/>
          <tpl fld="2" item="0"/>
          <tpl fld="3" item="0"/>
          <tpl fld="0" item="8"/>
        </tpls>
      </n>
      <n v="-289353" in="0">
        <tpls c="4">
          <tpl fld="1" item="3"/>
          <tpl fld="2" item="0"/>
          <tpl fld="3" item="0"/>
          <tpl fld="0" item="27"/>
        </tpls>
      </n>
      <n v="0" in="0">
        <tpls c="4">
          <tpl fld="1" item="3"/>
          <tpl fld="2" item="0"/>
          <tpl fld="3" item="0"/>
          <tpl fld="0" item="3"/>
        </tpls>
      </n>
      <n v="6.1487437095126933E-2" in="0">
        <tpls c="4">
          <tpl fld="1" item="26"/>
          <tpl fld="2" item="0"/>
          <tpl fld="3" item="0"/>
          <tpl fld="0" item="17"/>
        </tpls>
      </n>
      <n v="3552380" in="0">
        <tpls c="4">
          <tpl fld="1" item="20"/>
          <tpl fld="2" item="0"/>
          <tpl fld="3" item="0"/>
          <tpl fld="0" item="1"/>
        </tpls>
      </n>
      <n v="0" in="0">
        <tpls c="4">
          <tpl fld="1" item="20"/>
          <tpl fld="2" item="0"/>
          <tpl fld="3" item="0"/>
          <tpl fld="0" item="22"/>
        </tpls>
      </n>
      <n v="-813389" in="0">
        <tpls c="4">
          <tpl fld="1" item="45"/>
          <tpl fld="2" item="0"/>
          <tpl fld="3" item="0"/>
          <tpl fld="0" item="5"/>
        </tpls>
      </n>
      <n v="528.15745458879996" in="0">
        <tpls c="4">
          <tpl fld="1" item="43"/>
          <tpl fld="2" item="0"/>
          <tpl fld="3" item="0"/>
          <tpl fld="0" item="10"/>
        </tpls>
      </n>
      <n v="-3610415.3495964408" in="0">
        <tpls c="4">
          <tpl fld="1" item="43"/>
          <tpl fld="2" item="0"/>
          <tpl fld="3" item="0"/>
          <tpl fld="0" item="19"/>
        </tpls>
      </n>
      <n v="-560776.81208410859" in="0">
        <tpls c="4">
          <tpl fld="1" item="31"/>
          <tpl fld="2" item="0"/>
          <tpl fld="3" item="0"/>
          <tpl fld="0" item="28"/>
        </tpls>
      </n>
      <n v="7000000" in="0">
        <tpls c="4">
          <tpl fld="1" item="31"/>
          <tpl fld="2" item="0"/>
          <tpl fld="3" item="0"/>
          <tpl fld="0" item="4"/>
        </tpls>
      </n>
      <n v="73781474" in="0">
        <tpls c="4">
          <tpl fld="1" item="11"/>
          <tpl fld="2" item="0"/>
          <tpl fld="3" item="0"/>
          <tpl fld="0" item="15"/>
        </tpls>
      </n>
      <n v="0" in="0">
        <tpls c="4">
          <tpl fld="1" item="6"/>
          <tpl fld="2" item="0"/>
          <tpl fld="3" item="0"/>
          <tpl fld="0" item="8"/>
        </tpls>
      </n>
      <n v="707286" in="0">
        <tpls c="4">
          <tpl fld="1" item="28"/>
          <tpl fld="2" item="0"/>
          <tpl fld="3" item="0"/>
          <tpl fld="0" item="27"/>
        </tpls>
      </n>
      <n v="2.2824006340366503E-2" in="0">
        <tpls c="4">
          <tpl fld="1" item="0"/>
          <tpl fld="2" item="0"/>
          <tpl fld="3" item="0"/>
          <tpl fld="0" item="17"/>
        </tpls>
      </n>
      <n v="0" in="0">
        <tpls c="4">
          <tpl fld="1" item="19"/>
          <tpl fld="2" item="0"/>
          <tpl fld="3" item="0"/>
          <tpl fld="0" item="22"/>
        </tpls>
      </n>
      <n v="-138.01825973479998" in="0">
        <tpls c="4">
          <tpl fld="1" item="14"/>
          <tpl fld="2" item="0"/>
          <tpl fld="3" item="0"/>
          <tpl fld="0" item="10"/>
        </tpls>
      </n>
      <n v="1701042.971945765" in="0">
        <tpls c="4">
          <tpl fld="1" item="13"/>
          <tpl fld="2" item="0"/>
          <tpl fld="3" item="0"/>
          <tpl fld="0" item="28"/>
        </tpls>
      </n>
      <n v="16970626" in="0">
        <tpls c="4">
          <tpl fld="1" item="10"/>
          <tpl fld="2" item="0"/>
          <tpl fld="3" item="0"/>
          <tpl fld="0" item="15"/>
        </tpls>
      </n>
      <n v="0" in="0">
        <tpls c="4">
          <tpl fld="1" item="40"/>
          <tpl fld="2" item="0"/>
          <tpl fld="3" item="0"/>
          <tpl fld="0" item="8"/>
        </tpls>
      </n>
      <n v="0" in="0">
        <tpls c="4">
          <tpl fld="1" item="38"/>
          <tpl fld="2" item="0"/>
          <tpl fld="3" item="0"/>
          <tpl fld="0" item="3"/>
        </tpls>
      </n>
      <n v="2.9808076985340833E-2" in="0">
        <tpls c="4">
          <tpl fld="1" item="25"/>
          <tpl fld="2" item="0"/>
          <tpl fld="3" item="0"/>
          <tpl fld="0" item="17"/>
        </tpls>
      </n>
      <n v="-693.51649383480094" in="0">
        <tpls c="4">
          <tpl fld="1" item="1"/>
          <tpl fld="2" item="0"/>
          <tpl fld="3" item="0"/>
          <tpl fld="0" item="10"/>
        </tpls>
      </n>
      <n v="-4217210.8002214544" in="0">
        <tpls c="4">
          <tpl fld="1" item="1"/>
          <tpl fld="2" item="0"/>
          <tpl fld="3" item="0"/>
          <tpl fld="0" item="19"/>
        </tpls>
      </n>
      <n v="-1142775.2743362915" in="0">
        <tpls c="4">
          <tpl fld="1" item="22"/>
          <tpl fld="2" item="0"/>
          <tpl fld="3" item="0"/>
          <tpl fld="0" item="28"/>
        </tpls>
      </n>
      <n v="0" in="0">
        <tpls c="4">
          <tpl fld="1" item="22"/>
          <tpl fld="2" item="0"/>
          <tpl fld="3" item="0"/>
          <tpl fld="0" item="4"/>
        </tpls>
      </n>
      <n v="59380964" in="0">
        <tpls c="4">
          <tpl fld="1" item="16"/>
          <tpl fld="2" item="0"/>
          <tpl fld="3" item="0"/>
          <tpl fld="0" item="15"/>
        </tpls>
      </n>
      <n v="-403648.87304920307" in="0">
        <tpls c="4">
          <tpl fld="1" item="46"/>
          <tpl fld="2" item="0"/>
          <tpl fld="3" item="0"/>
          <tpl fld="0" item="6"/>
        </tpls>
      </n>
      <n v="0" in="0">
        <tpls c="4">
          <tpl fld="1" item="46"/>
          <tpl fld="2" item="0"/>
          <tpl fld="3" item="0"/>
          <tpl fld="0" item="8"/>
        </tpls>
      </n>
      <n v="323929" in="0">
        <tpls c="4">
          <tpl fld="1" item="32"/>
          <tpl fld="2" item="0"/>
          <tpl fld="3" item="0"/>
          <tpl fld="0" item="27"/>
        </tpls>
      </n>
      <n v="0" in="0">
        <tpls c="4">
          <tpl fld="1" item="32"/>
          <tpl fld="2" item="0"/>
          <tpl fld="3" item="0"/>
          <tpl fld="0" item="3"/>
        </tpls>
      </n>
      <n v="2.2663208405355056E-2" in="0">
        <tpls c="4">
          <tpl fld="1" item="30"/>
          <tpl fld="2" item="0"/>
          <tpl fld="3" item="0"/>
          <tpl fld="0" item="17"/>
        </tpls>
      </n>
      <n v="4856086" in="0">
        <tpls c="4">
          <tpl fld="1" item="7"/>
          <tpl fld="2" item="0"/>
          <tpl fld="3" item="0"/>
          <tpl fld="0" item="1"/>
        </tpls>
      </n>
      <n v="0" in="0">
        <tpls c="4">
          <tpl fld="1" item="7"/>
          <tpl fld="2" item="0"/>
          <tpl fld="3" item="0"/>
          <tpl fld="0" item="22"/>
        </tpls>
      </n>
      <n v="697018" in="0">
        <tpls c="4">
          <tpl fld="1" item="29"/>
          <tpl fld="2" item="0"/>
          <tpl fld="3" item="0"/>
          <tpl fld="0" item="5"/>
        </tpls>
      </n>
      <n v="-281.71361970030017" in="0">
        <tpls c="4">
          <tpl fld="1" item="37"/>
          <tpl fld="2" item="0"/>
          <tpl fld="3" item="0"/>
          <tpl fld="0" item="10"/>
        </tpls>
      </n>
      <n v="-2304044.2415501876" in="0">
        <tpls c="4">
          <tpl fld="1" item="37"/>
          <tpl fld="2" item="0"/>
          <tpl fld="3" item="0"/>
          <tpl fld="0" item="19"/>
        </tpls>
      </n>
      <n v="6747248.6898284573" in="0">
        <tpls c="4">
          <tpl fld="1" item="21"/>
          <tpl fld="2" item="0"/>
          <tpl fld="3" item="0"/>
          <tpl fld="0" item="28"/>
        </tpls>
      </n>
      <n v="0" in="0">
        <tpls c="4">
          <tpl fld="1" item="21"/>
          <tpl fld="2" item="0"/>
          <tpl fld="3" item="0"/>
          <tpl fld="0" item="4"/>
        </tpls>
      </n>
      <n v="20265921" in="0">
        <tpls c="4">
          <tpl fld="1" item="36"/>
          <tpl fld="2" item="0"/>
          <tpl fld="3" item="0"/>
          <tpl fld="0" item="15"/>
        </tpls>
      </n>
      <n v="-259689.71027175474" in="0">
        <tpls c="4">
          <tpl fld="1" item="34"/>
          <tpl fld="2" item="0"/>
          <tpl fld="3" item="0"/>
          <tpl fld="0" item="6"/>
        </tpls>
      </n>
      <n v="0" in="0">
        <tpls c="4">
          <tpl fld="1" item="34"/>
          <tpl fld="2" item="0"/>
          <tpl fld="3" item="0"/>
          <tpl fld="0" item="8"/>
        </tpls>
      </n>
      <n v="43412" in="0">
        <tpls c="4">
          <tpl fld="1" item="47"/>
          <tpl fld="2" item="0"/>
          <tpl fld="3" item="0"/>
          <tpl fld="0" item="27"/>
        </tpls>
      </n>
      <n v="0" in="0">
        <tpls c="4">
          <tpl fld="1" item="47"/>
          <tpl fld="2" item="0"/>
          <tpl fld="3" item="0"/>
          <tpl fld="0" item="3"/>
        </tpls>
      </n>
      <n v="0.2741342604593382" in="0">
        <tpls c="4">
          <tpl fld="1" item="12"/>
          <tpl fld="2" item="0"/>
          <tpl fld="3" item="0"/>
          <tpl fld="0" item="17"/>
        </tpls>
      </n>
      <n v="1097362" in="0">
        <tpls c="4">
          <tpl fld="1" item="41"/>
          <tpl fld="2" item="0"/>
          <tpl fld="3" item="0"/>
          <tpl fld="0" item="1"/>
        </tpls>
      </n>
      <n v="0" in="0">
        <tpls c="4">
          <tpl fld="1" item="41"/>
          <tpl fld="2" item="0"/>
          <tpl fld="3" item="0"/>
          <tpl fld="0" item="22"/>
        </tpls>
      </n>
      <n v="-473295" in="0">
        <tpls c="4">
          <tpl fld="1" item="3"/>
          <tpl fld="2" item="0"/>
          <tpl fld="3" item="0"/>
          <tpl fld="0" item="5"/>
        </tpls>
      </n>
      <n v="-236.26948709720025" in="0">
        <tpls c="4">
          <tpl fld="1" item="26"/>
          <tpl fld="2" item="0"/>
          <tpl fld="3" item="0"/>
          <tpl fld="0" item="10"/>
        </tpls>
      </n>
      <n v="-1449907.4798459574" in="0">
        <tpls c="4">
          <tpl fld="1" item="26"/>
          <tpl fld="2" item="0"/>
          <tpl fld="3" item="0"/>
          <tpl fld="0" item="19"/>
        </tpls>
      </n>
      <n v="3282383.5527280653" in="0">
        <tpls c="4">
          <tpl fld="1" item="20"/>
          <tpl fld="2" item="0"/>
          <tpl fld="3" item="0"/>
          <tpl fld="0" item="28"/>
        </tpls>
      </n>
      <n v="0" in="0">
        <tpls c="4">
          <tpl fld="1" item="20"/>
          <tpl fld="2" item="0"/>
          <tpl fld="3" item="0"/>
          <tpl fld="0" item="4"/>
        </tpls>
      </n>
      <n v="46630346" in="0">
        <tpls c="4">
          <tpl fld="1" item="45"/>
          <tpl fld="2" item="0"/>
          <tpl fld="3" item="0"/>
          <tpl fld="0" item="15"/>
        </tpls>
      </n>
      <n v="1553499.8959953852" in="0">
        <tpls c="4">
          <tpl fld="1" item="43"/>
          <tpl fld="2" item="0"/>
          <tpl fld="3" item="0"/>
          <tpl fld="0" item="6"/>
        </tpls>
      </n>
      <n v="0" in="0">
        <tpls c="4">
          <tpl fld="1" item="43"/>
          <tpl fld="2" item="0"/>
          <tpl fld="3" item="0"/>
          <tpl fld="0" item="8"/>
        </tpls>
      </n>
      <n v="122534" in="0">
        <tpls c="4">
          <tpl fld="1" item="31"/>
          <tpl fld="2" item="0"/>
          <tpl fld="3" item="0"/>
          <tpl fld="0" item="27"/>
        </tpls>
      </n>
      <n v="0" in="0">
        <tpls c="4">
          <tpl fld="1" item="31"/>
          <tpl fld="2" item="0"/>
          <tpl fld="3" item="0"/>
          <tpl fld="0" item="3"/>
        </tpls>
      </n>
      <n v="2.8771490794559079E-2" in="0">
        <tpls c="4">
          <tpl fld="1" item="11"/>
          <tpl fld="2" item="0"/>
          <tpl fld="3" item="0"/>
          <tpl fld="0" item="17"/>
        </tpls>
      </n>
      <n v="277952" in="0">
        <tpls c="4">
          <tpl fld="1" item="6"/>
          <tpl fld="2" item="0"/>
          <tpl fld="3" item="0"/>
          <tpl fld="0" item="1"/>
        </tpls>
      </n>
      <n v="0" in="0">
        <tpls c="4">
          <tpl fld="1" item="6"/>
          <tpl fld="2" item="0"/>
          <tpl fld="3" item="0"/>
          <tpl fld="0" item="22"/>
        </tpls>
      </n>
      <n v="2020415" in="0">
        <tpls c="4">
          <tpl fld="1" item="28"/>
          <tpl fld="2" item="0"/>
          <tpl fld="3" item="0"/>
          <tpl fld="0" item="5"/>
        </tpls>
      </n>
      <n v="289.59283920149983" in="0">
        <tpls c="4">
          <tpl fld="1" item="0"/>
          <tpl fld="2" item="0"/>
          <tpl fld="3" item="0"/>
          <tpl fld="0" item="10"/>
        </tpls>
      </n>
      <n v="-3388669.9000323457" in="0">
        <tpls c="4">
          <tpl fld="1" item="0"/>
          <tpl fld="2" item="0"/>
          <tpl fld="3" item="0"/>
          <tpl fld="0" item="19"/>
        </tpls>
      </n>
      <n v="3232171.5671987412" in="0">
        <tpls c="4">
          <tpl fld="1" item="19"/>
          <tpl fld="2" item="0"/>
          <tpl fld="3" item="0"/>
          <tpl fld="0" item="28"/>
        </tpls>
      </n>
      <n v="-12727918" in="0">
        <tpls c="4">
          <tpl fld="1" item="19"/>
          <tpl fld="2" item="0"/>
          <tpl fld="3" item="0"/>
          <tpl fld="0" item="4"/>
        </tpls>
      </n>
      <n v="22303891" in="0">
        <tpls c="4">
          <tpl fld="1" item="15"/>
          <tpl fld="2" item="0"/>
          <tpl fld="3" item="0"/>
          <tpl fld="0" item="15"/>
        </tpls>
      </n>
      <n v="-761034.56342898263" in="0">
        <tpls c="4">
          <tpl fld="1" item="14"/>
          <tpl fld="2" item="0"/>
          <tpl fld="3" item="0"/>
          <tpl fld="0" item="6"/>
        </tpls>
      </n>
      <n v="0" in="0">
        <tpls c="4">
          <tpl fld="1" item="14"/>
          <tpl fld="2" item="0"/>
          <tpl fld="3" item="0"/>
          <tpl fld="0" item="8"/>
        </tpls>
      </n>
      <n v="-1212654" in="0">
        <tpls c="4">
          <tpl fld="1" item="13"/>
          <tpl fld="2" item="0"/>
          <tpl fld="3" item="0"/>
          <tpl fld="0" item="27"/>
        </tpls>
      </n>
      <n v="0" in="0">
        <tpls c="4">
          <tpl fld="1" item="13"/>
          <tpl fld="2" item="0"/>
          <tpl fld="3" item="0"/>
          <tpl fld="0" item="3"/>
        </tpls>
      </n>
      <n v="7.0871280764775559E-3" in="0">
        <tpls c="4">
          <tpl fld="1" item="10"/>
          <tpl fld="2" item="0"/>
          <tpl fld="3" item="0"/>
          <tpl fld="0" item="17"/>
        </tpls>
      </n>
      <n v="1113144" in="0">
        <tpls c="4">
          <tpl fld="1" item="40"/>
          <tpl fld="2" item="0"/>
          <tpl fld="3" item="0"/>
          <tpl fld="0" item="1"/>
        </tpls>
      </n>
      <n v="0" in="0">
        <tpls c="4">
          <tpl fld="1" item="40"/>
          <tpl fld="2" item="0"/>
          <tpl fld="3" item="0"/>
          <tpl fld="0" item="22"/>
        </tpls>
      </n>
      <n v="980995" in="0">
        <tpls c="4">
          <tpl fld="1" item="38"/>
          <tpl fld="2" item="0"/>
          <tpl fld="3" item="0"/>
          <tpl fld="0" item="5"/>
        </tpls>
      </n>
      <n v="-570.00475799089963" in="0">
        <tpls c="4">
          <tpl fld="1" item="25"/>
          <tpl fld="2" item="0"/>
          <tpl fld="3" item="0"/>
          <tpl fld="0" item="10"/>
        </tpls>
      </n>
      <n v="-3138168.1867224416" in="0">
        <tpls c="4">
          <tpl fld="1" item="25"/>
          <tpl fld="2" item="0"/>
          <tpl fld="3" item="0"/>
          <tpl fld="0" item="19"/>
        </tpls>
      </n>
      <n v="-44160.995942373003" in="0">
        <tpls c="4">
          <tpl fld="1" item="18"/>
          <tpl fld="2" item="0"/>
          <tpl fld="3" item="0"/>
          <tpl fld="0" item="28"/>
        </tpls>
      </n>
      <n v="0" in="0">
        <tpls c="4">
          <tpl fld="1" item="18"/>
          <tpl fld="2" item="0"/>
          <tpl fld="3" item="0"/>
          <tpl fld="0" item="4"/>
        </tpls>
      </n>
      <n v="35920235" in="0">
        <tpls c="4">
          <tpl fld="1" item="35"/>
          <tpl fld="2" item="0"/>
          <tpl fld="3" item="0"/>
          <tpl fld="0" item="15"/>
        </tpls>
      </n>
      <n v="1156779.6911913138" in="0">
        <tpls c="4">
          <tpl fld="1" item="48"/>
          <tpl fld="2" item="0"/>
          <tpl fld="3" item="0"/>
          <tpl fld="0" item="6"/>
        </tpls>
      </n>
      <n v="0" in="0">
        <tpls c="4">
          <tpl fld="1" item="48"/>
          <tpl fld="2" item="0"/>
          <tpl fld="3" item="0"/>
          <tpl fld="0" item="8"/>
        </tpls>
      </n>
      <n v="758874" in="0">
        <tpls c="4">
          <tpl fld="1" item="42"/>
          <tpl fld="2" item="0"/>
          <tpl fld="3" item="0"/>
          <tpl fld="0" item="27"/>
        </tpls>
      </n>
      <n v="-4600613.5983846337" in="0">
        <tpls c="4">
          <tpl fld="1" item="1"/>
          <tpl fld="2" item="0"/>
          <tpl fld="3" item="0"/>
          <tpl fld="0" item="9"/>
        </tpls>
      </n>
      <n v="0" in="0">
        <tpls c="4">
          <tpl fld="1" item="1"/>
          <tpl fld="2" item="0"/>
          <tpl fld="3" item="0"/>
          <tpl fld="0" item="20"/>
        </tpls>
      </n>
      <n v="168" in="0">
        <tpls c="4">
          <tpl fld="1" item="22"/>
          <tpl fld="2" item="0"/>
          <tpl fld="3" item="0"/>
          <tpl fld="0" item="26"/>
        </tpls>
      </n>
      <n v="-4189201.6529155173" in="0">
        <tpls c="4">
          <tpl fld="1" item="22"/>
          <tpl fld="2" item="0"/>
          <tpl fld="3" item="0"/>
          <tpl fld="0" item="21"/>
        </tpls>
      </n>
      <n v="5268444" in="0">
        <tpls c="4">
          <tpl fld="1" item="16"/>
          <tpl fld="2" item="0"/>
          <tpl fld="3" item="0"/>
          <tpl fld="0" item="16"/>
        </tpls>
      </n>
      <n v="-1408137.986845158" in="0">
        <tpls c="4">
          <tpl fld="1" item="46"/>
          <tpl fld="2" item="0"/>
          <tpl fld="3" item="0"/>
          <tpl fld="0" item="11"/>
        </tpls>
      </n>
      <n v="0" in="0">
        <tpls c="4">
          <tpl fld="1" item="46"/>
          <tpl fld="2" item="0"/>
          <tpl fld="3" item="0"/>
          <tpl fld="0" item="23"/>
        </tpls>
      </n>
      <n v="79122" in="0">
        <tpls c="4">
          <tpl fld="1" item="32"/>
          <tpl fld="2" item="0"/>
          <tpl fld="3" item="0"/>
          <tpl fld="0" item="12"/>
        </tpls>
      </n>
      <n v="-1091523.3781515947" in="0">
        <tpls c="4">
          <tpl fld="1" item="32"/>
          <tpl fld="2" item="0"/>
          <tpl fld="3" item="0"/>
          <tpl fld="0" item="13"/>
        </tpls>
      </n>
      <n v="-816261.91497193149" in="0">
        <tpls c="4">
          <tpl fld="1" item="30"/>
          <tpl fld="2" item="0"/>
          <tpl fld="3" item="0"/>
          <tpl fld="0" item="18"/>
        </tpls>
      </n>
      <n v="16349945.718604481" in="0">
        <tpls c="4">
          <tpl fld="1" item="7"/>
          <tpl fld="2" item="0"/>
          <tpl fld="3" item="0"/>
          <tpl fld="0" item="24"/>
        </tpls>
      </n>
      <n v="-3986718.6598466616" in="0">
        <tpls c="4">
          <tpl fld="1" item="7"/>
          <tpl fld="2" item="0"/>
          <tpl fld="3" item="0"/>
          <tpl fld="0" item="25"/>
        </tpls>
      </n>
      <n v="-997208" in="0">
        <tpls c="4">
          <tpl fld="1" item="29"/>
          <tpl fld="2" item="0"/>
          <tpl fld="3" item="0"/>
          <tpl fld="0" item="7"/>
        </tpls>
      </n>
      <n v="454512.55400192965" in="0">
        <tpls c="4">
          <tpl fld="1" item="37"/>
          <tpl fld="2" item="0"/>
          <tpl fld="3" item="0"/>
          <tpl fld="0" item="9"/>
        </tpls>
      </n>
      <n v="0" in="0">
        <tpls c="4">
          <tpl fld="1" item="37"/>
          <tpl fld="2" item="0"/>
          <tpl fld="3" item="0"/>
          <tpl fld="0" item="20"/>
        </tpls>
      </n>
      <n v="-146" in="0">
        <tpls c="4">
          <tpl fld="1" item="21"/>
          <tpl fld="2" item="0"/>
          <tpl fld="3" item="0"/>
          <tpl fld="0" item="26"/>
        </tpls>
      </n>
      <n v="4895274.6187872551" in="0">
        <tpls c="4">
          <tpl fld="1" item="21"/>
          <tpl fld="2" item="0"/>
          <tpl fld="3" item="0"/>
          <tpl fld="0" item="21"/>
        </tpls>
      </n>
      <n v="80321" in="0">
        <tpls c="4">
          <tpl fld="1" item="36"/>
          <tpl fld="2" item="0"/>
          <tpl fld="3" item="0"/>
          <tpl fld="0" item="16"/>
        </tpls>
      </n>
      <n v="-1834415.9826688934" in="0">
        <tpls c="4">
          <tpl fld="1" item="34"/>
          <tpl fld="2" item="0"/>
          <tpl fld="3" item="0"/>
          <tpl fld="0" item="11"/>
        </tpls>
      </n>
      <n v="0" in="0">
        <tpls c="4">
          <tpl fld="1" item="34"/>
          <tpl fld="2" item="0"/>
          <tpl fld="3" item="0"/>
          <tpl fld="0" item="23"/>
        </tpls>
      </n>
      <n v="301074" in="0">
        <tpls c="4">
          <tpl fld="1" item="47"/>
          <tpl fld="2" item="0"/>
          <tpl fld="3" item="0"/>
          <tpl fld="0" item="12"/>
        </tpls>
      </n>
      <n v="-1896599.8843127815" in="0">
        <tpls c="4">
          <tpl fld="1" item="47"/>
          <tpl fld="2" item="0"/>
          <tpl fld="3" item="0"/>
          <tpl fld="0" item="13"/>
        </tpls>
      </n>
      <n v="-271655.97888883221" in="0">
        <tpls c="4">
          <tpl fld="1" item="12"/>
          <tpl fld="2" item="0"/>
          <tpl fld="3" item="0"/>
          <tpl fld="0" item="18"/>
        </tpls>
      </n>
      <n v="-1863734.7906344789" in="0">
        <tpls c="4">
          <tpl fld="1" item="41"/>
          <tpl fld="2" item="0"/>
          <tpl fld="3" item="0"/>
          <tpl fld="0" item="24"/>
        </tpls>
      </n>
      <n v="-562747.08499170863" in="0">
        <tpls c="4">
          <tpl fld="1" item="41"/>
          <tpl fld="2" item="0"/>
          <tpl fld="3" item="0"/>
          <tpl fld="0" item="25"/>
        </tpls>
      </n>
      <n v="-3391478" in="0">
        <tpls c="4">
          <tpl fld="1" item="3"/>
          <tpl fld="2" item="0"/>
          <tpl fld="3" item="0"/>
          <tpl fld="0" item="7"/>
        </tpls>
      </n>
      <n v="-1856591.7038861609" in="0">
        <tpls c="4">
          <tpl fld="1" item="26"/>
          <tpl fld="2" item="0"/>
          <tpl fld="3" item="0"/>
          <tpl fld="0" item="9"/>
        </tpls>
      </n>
      <n v="0" in="0">
        <tpls c="4">
          <tpl fld="1" item="26"/>
          <tpl fld="2" item="0"/>
          <tpl fld="3" item="0"/>
          <tpl fld="0" item="20"/>
        </tpls>
      </n>
      <n v="426" in="0">
        <tpls c="4">
          <tpl fld="1" item="20"/>
          <tpl fld="2" item="0"/>
          <tpl fld="3" item="0"/>
          <tpl fld="0" item="26"/>
        </tpls>
      </n>
      <n v="-1848213.2490336103" in="0">
        <tpls c="4">
          <tpl fld="1" item="20"/>
          <tpl fld="2" item="0"/>
          <tpl fld="3" item="0"/>
          <tpl fld="0" item="21"/>
        </tpls>
      </n>
      <n v="474204" in="0">
        <tpls c="4">
          <tpl fld="1" item="45"/>
          <tpl fld="2" item="0"/>
          <tpl fld="3" item="0"/>
          <tpl fld="0" item="16"/>
        </tpls>
      </n>
      <n v="1473204.3575634251" in="0">
        <tpls c="4">
          <tpl fld="1" item="43"/>
          <tpl fld="2" item="0"/>
          <tpl fld="3" item="0"/>
          <tpl fld="0" item="11"/>
        </tpls>
      </n>
      <n v="0" in="0">
        <tpls c="4">
          <tpl fld="1" item="43"/>
          <tpl fld="2" item="0"/>
          <tpl fld="3" item="0"/>
          <tpl fld="0" item="23"/>
        </tpls>
      </n>
      <n v="85168" in="0">
        <tpls c="4">
          <tpl fld="1" item="31"/>
          <tpl fld="2" item="0"/>
          <tpl fld="3" item="0"/>
          <tpl fld="0" item="12"/>
        </tpls>
      </n>
      <n v="4750404.5423392123" in="0">
        <tpls c="4">
          <tpl fld="1" item="31"/>
          <tpl fld="2" item="0"/>
          <tpl fld="3" item="0"/>
          <tpl fld="0" item="13"/>
        </tpls>
      </n>
      <n v="-4090739.6961781085" in="0">
        <tpls c="4">
          <tpl fld="1" item="11"/>
          <tpl fld="2" item="0"/>
          <tpl fld="3" item="0"/>
          <tpl fld="0" item="18"/>
        </tpls>
      </n>
      <n v="103587.82965444069" in="0">
        <tpls c="4">
          <tpl fld="1" item="6"/>
          <tpl fld="2" item="0"/>
          <tpl fld="3" item="0"/>
          <tpl fld="0" item="24"/>
        </tpls>
      </n>
      <n v="515997.47750798624" in="0">
        <tpls c="4">
          <tpl fld="1" item="6"/>
          <tpl fld="2" item="0"/>
          <tpl fld="3" item="0"/>
          <tpl fld="0" item="25"/>
        </tpls>
      </n>
      <n v="-1428373" in="0">
        <tpls c="4">
          <tpl fld="1" item="28"/>
          <tpl fld="2" item="0"/>
          <tpl fld="3" item="0"/>
          <tpl fld="0" item="7"/>
        </tpls>
      </n>
      <n v="797464.34176026064" in="0">
        <tpls c="4">
          <tpl fld="1" item="0"/>
          <tpl fld="2" item="0"/>
          <tpl fld="3" item="0"/>
          <tpl fld="0" item="9"/>
        </tpls>
      </n>
      <n v="0" in="0">
        <tpls c="4">
          <tpl fld="1" item="0"/>
          <tpl fld="2" item="0"/>
          <tpl fld="3" item="0"/>
          <tpl fld="0" item="20"/>
        </tpls>
      </n>
      <n v="-2" in="0">
        <tpls c="4">
          <tpl fld="1" item="19"/>
          <tpl fld="2" item="0"/>
          <tpl fld="3" item="0"/>
          <tpl fld="0" item="26"/>
        </tpls>
      </n>
      <n v="-10789539.115228442" in="0">
        <tpls c="4">
          <tpl fld="1" item="19"/>
          <tpl fld="2" item="0"/>
          <tpl fld="3" item="0"/>
          <tpl fld="0" item="21"/>
        </tpls>
      </n>
      <n v="487173" in="0">
        <tpls c="4">
          <tpl fld="1" item="15"/>
          <tpl fld="2" item="0"/>
          <tpl fld="3" item="0"/>
          <tpl fld="0" item="16"/>
        </tpls>
      </n>
      <n v="-966149.15909536707" in="0">
        <tpls c="4">
          <tpl fld="1" item="14"/>
          <tpl fld="2" item="0"/>
          <tpl fld="3" item="0"/>
          <tpl fld="0" item="11"/>
        </tpls>
      </n>
      <n v="0" in="0">
        <tpls c="4">
          <tpl fld="1" item="14"/>
          <tpl fld="2" item="0"/>
          <tpl fld="3" item="0"/>
          <tpl fld="0" item="23"/>
        </tpls>
      </n>
      <n v="-1570130" in="0">
        <tpls c="4">
          <tpl fld="1" item="13"/>
          <tpl fld="2" item="0"/>
          <tpl fld="3" item="0"/>
          <tpl fld="0" item="12"/>
        </tpls>
      </n>
      <n v="2952808.6686308812" in="0">
        <tpls c="4">
          <tpl fld="1" item="13"/>
          <tpl fld="2" item="0"/>
          <tpl fld="3" item="0"/>
          <tpl fld="0" item="13"/>
        </tpls>
      </n>
      <n v="-1393348.6756930475" in="0">
        <tpls c="4">
          <tpl fld="1" item="10"/>
          <tpl fld="2" item="0"/>
          <tpl fld="3" item="0"/>
          <tpl fld="0" item="18"/>
        </tpls>
      </n>
      <n v="-1202753.6027984344" in="0">
        <tpls c="4">
          <tpl fld="1" item="40"/>
          <tpl fld="2" item="0"/>
          <tpl fld="3" item="0"/>
          <tpl fld="0" item="24"/>
        </tpls>
      </n>
      <n v="329866.76746633789" in="0">
        <tpls c="4">
          <tpl fld="1" item="40"/>
          <tpl fld="2" item="0"/>
          <tpl fld="3" item="0"/>
          <tpl fld="0" item="25"/>
        </tpls>
      </n>
      <n v="-4520764" in="0">
        <tpls c="4">
          <tpl fld="1" item="38"/>
          <tpl fld="2" item="0"/>
          <tpl fld="3" item="0"/>
          <tpl fld="0" item="7"/>
        </tpls>
      </n>
      <n v="-1400354.2657727234" in="0">
        <tpls c="4">
          <tpl fld="1" item="25"/>
          <tpl fld="2" item="0"/>
          <tpl fld="3" item="0"/>
          <tpl fld="0" item="9"/>
        </tpls>
      </n>
      <n v="0" in="0">
        <tpls c="4">
          <tpl fld="1" item="25"/>
          <tpl fld="2" item="0"/>
          <tpl fld="3" item="0"/>
          <tpl fld="0" item="20"/>
        </tpls>
      </n>
      <n v="-28" in="0">
        <tpls c="4">
          <tpl fld="1" item="18"/>
          <tpl fld="2" item="0"/>
          <tpl fld="3" item="0"/>
          <tpl fld="0" item="26"/>
        </tpls>
      </n>
      <n v="52503.907707592341" in="0">
        <tpls c="4">
          <tpl fld="1" item="18"/>
          <tpl fld="2" item="0"/>
          <tpl fld="3" item="0"/>
          <tpl fld="0" item="21"/>
        </tpls>
      </n>
      <n v="662404" in="0">
        <tpls c="4">
          <tpl fld="1" item="35"/>
          <tpl fld="2" item="0"/>
          <tpl fld="3" item="0"/>
          <tpl fld="0" item="16"/>
        </tpls>
      </n>
      <n v="4364865.2151058121" in="0">
        <tpls c="4">
          <tpl fld="1" item="48"/>
          <tpl fld="2" item="0"/>
          <tpl fld="3" item="0"/>
          <tpl fld="0" item="11"/>
        </tpls>
      </n>
      <n v="0" in="0">
        <tpls c="4">
          <tpl fld="1" item="48"/>
          <tpl fld="2" item="0"/>
          <tpl fld="3" item="0"/>
          <tpl fld="0" item="23"/>
        </tpls>
      </n>
      <n v="994364" in="0">
        <tpls c="4">
          <tpl fld="1" item="42"/>
          <tpl fld="2" item="0"/>
          <tpl fld="3" item="0"/>
          <tpl fld="0" item="12"/>
        </tpls>
      </n>
      <n v="-3803864.481030751" in="0">
        <tpls c="4">
          <tpl fld="1" item="42"/>
          <tpl fld="2" item="0"/>
          <tpl fld="3" item="0"/>
          <tpl fld="0" item="13"/>
        </tpls>
      </n>
      <n v="-668759.716658463" in="0">
        <tpls c="4">
          <tpl fld="1" item="9"/>
          <tpl fld="2" item="0"/>
          <tpl fld="3" item="0"/>
          <tpl fld="0" item="18"/>
        </tpls>
      </n>
      <n v="-1821333.4709839253" in="0">
        <tpls c="4">
          <tpl fld="1" item="5"/>
          <tpl fld="2" item="0"/>
          <tpl fld="3" item="0"/>
          <tpl fld="0" item="24"/>
        </tpls>
      </n>
      <n v="2718557.0397474333" in="0">
        <tpls c="4">
          <tpl fld="1" item="5"/>
          <tpl fld="2" item="0"/>
          <tpl fld="3" item="0"/>
          <tpl fld="0" item="25"/>
        </tpls>
      </n>
      <n v="-2472523" in="0">
        <tpls c="4">
          <tpl fld="1" item="27"/>
          <tpl fld="2" item="0"/>
          <tpl fld="3" item="0"/>
          <tpl fld="0" item="7"/>
        </tpls>
      </n>
      <n v="-1342335.8668893494" in="0">
        <tpls c="4">
          <tpl fld="1" item="24"/>
          <tpl fld="2" item="0"/>
          <tpl fld="3" item="0"/>
          <tpl fld="0" item="9"/>
        </tpls>
      </n>
      <n v="0" in="0">
        <tpls c="4">
          <tpl fld="1" item="24"/>
          <tpl fld="2" item="0"/>
          <tpl fld="3" item="0"/>
          <tpl fld="0" item="20"/>
        </tpls>
      </n>
      <n v="21" in="0">
        <tpls c="4">
          <tpl fld="1" item="17"/>
          <tpl fld="2" item="0"/>
          <tpl fld="3" item="0"/>
          <tpl fld="0" item="26"/>
        </tpls>
      </n>
      <n v="2306226.2673083604" in="0">
        <tpls c="4">
          <tpl fld="1" item="17"/>
          <tpl fld="2" item="0"/>
          <tpl fld="3" item="0"/>
          <tpl fld="0" item="21"/>
        </tpls>
      </n>
      <n v="2253249" in="0">
        <tpls c="4">
          <tpl fld="1" item="44"/>
          <tpl fld="2" item="0"/>
          <tpl fld="3" item="0"/>
          <tpl fld="0" item="16"/>
        </tpls>
      </n>
      <n v="264348.24897103664" in="0">
        <tpls c="4">
          <tpl fld="1" item="33"/>
          <tpl fld="2" item="0"/>
          <tpl fld="3" item="0"/>
          <tpl fld="0" item="11"/>
        </tpls>
      </n>
      <n v="0" in="0">
        <tpls c="4">
          <tpl fld="1" item="33"/>
          <tpl fld="2" item="0"/>
          <tpl fld="3" item="0"/>
          <tpl fld="0" item="23"/>
        </tpls>
      </n>
      <n v="-465318" in="0">
        <tpls c="4">
          <tpl fld="1" item="49"/>
          <tpl fld="2" item="0"/>
          <tpl fld="3" item="0"/>
          <tpl fld="0" item="12"/>
        </tpls>
      </n>
      <n v="3537524.6894966075" in="0">
        <tpls c="4">
          <tpl fld="1" item="49"/>
          <tpl fld="2" item="0"/>
          <tpl fld="3" item="0"/>
          <tpl fld="0" item="13"/>
        </tpls>
      </n>
      <n v="-1240880.0816286476" in="0">
        <tpls c="4">
          <tpl fld="1" item="8"/>
          <tpl fld="2" item="0"/>
          <tpl fld="3" item="0"/>
          <tpl fld="0" item="18"/>
        </tpls>
      </n>
      <n v="-1042995.4278750278" in="0">
        <tpls c="4">
          <tpl fld="1" item="39"/>
          <tpl fld="2" item="0"/>
          <tpl fld="3" item="0"/>
          <tpl fld="0" item="24"/>
        </tpls>
      </n>
      <n v="0" in="0">
        <tpls c="4">
          <tpl fld="1" item="39"/>
          <tpl fld="2" item="0"/>
          <tpl fld="3" item="0"/>
          <tpl fld="0" item="4"/>
        </tpls>
      </n>
      <n v="0" in="0">
        <tpls c="4">
          <tpl fld="1" item="2"/>
          <tpl fld="2" item="0"/>
          <tpl fld="3" item="0"/>
          <tpl fld="0" item="16"/>
        </tpls>
      </n>
      <n v="682142.5124217968" in="0">
        <tpls c="4">
          <tpl fld="1" item="23"/>
          <tpl fld="2" item="0"/>
          <tpl fld="3" item="0"/>
          <tpl fld="0" item="11"/>
        </tpls>
      </n>
      <n v="0" in="0">
        <tpls c="4">
          <tpl fld="1" item="23"/>
          <tpl fld="2" item="0"/>
          <tpl fld="3" item="0"/>
          <tpl fld="0" item="23"/>
        </tpls>
      </n>
      <n v="7" in="0">
        <tpls c="4">
          <tpl fld="1" item="4"/>
          <tpl fld="2" item="0"/>
          <tpl fld="3" item="0"/>
          <tpl fld="0" item="26"/>
        </tpls>
      </n>
      <n v="-2346944.3096848819" in="0">
        <tpls c="4">
          <tpl fld="1" item="4"/>
          <tpl fld="2" item="0"/>
          <tpl fld="3" item="0"/>
          <tpl fld="0" item="19"/>
        </tpls>
      </n>
      <n v="24256.547629517503" in="0">
        <tpls c="4">
          <tpl fld="1" item="39"/>
          <tpl fld="2" item="0"/>
          <tpl fld="3" item="0"/>
          <tpl fld="0" item="21"/>
        </tpls>
      </n>
      <n v="30346" in="0">
        <tpls c="4">
          <tpl fld="1" item="23"/>
          <tpl fld="2" item="0"/>
          <tpl fld="3" item="0"/>
          <tpl fld="0" item="1"/>
        </tpls>
      </n>
      <n v="-567672.05249440623" in="0">
        <tpls c="4">
          <tpl fld="1" item="4"/>
          <tpl fld="2" item="0"/>
          <tpl fld="3" item="0"/>
          <tpl fld="0" item="28"/>
        </tpls>
      </n>
      <n v="196028.06507799437" in="0">
        <tpls c="4">
          <tpl fld="1" item="23"/>
          <tpl fld="2" item="0"/>
          <tpl fld="3" item="0"/>
          <tpl fld="0" item="24"/>
        </tpls>
      </n>
      <n v="-1312374" in="0">
        <tpls c="4">
          <tpl fld="1" item="19"/>
          <tpl fld="2" item="0"/>
          <tpl fld="3" item="0"/>
          <tpl fld="0" item="7"/>
        </tpls>
      </n>
      <n v="-93922" in="0">
        <tpls c="4">
          <tpl fld="1" item="18"/>
          <tpl fld="2" item="0"/>
          <tpl fld="3" item="0"/>
          <tpl fld="0" item="7"/>
        </tpls>
      </n>
      <n v="-1037074.1252928665" in="0">
        <tpls c="4">
          <tpl fld="1" item="1"/>
          <tpl fld="2" item="0"/>
          <tpl fld="3" item="0"/>
          <tpl fld="0" item="6"/>
        </tpls>
      </n>
      <n v="0" in="0">
        <tpls c="4">
          <tpl fld="1" item="1"/>
          <tpl fld="2" item="0"/>
          <tpl fld="3" item="0"/>
          <tpl fld="0" item="8"/>
        </tpls>
      </n>
      <n v="342497" in="0">
        <tpls c="4">
          <tpl fld="1" item="22"/>
          <tpl fld="2" item="0"/>
          <tpl fld="3" item="0"/>
          <tpl fld="0" item="27"/>
        </tpls>
      </n>
      <n v="0" in="0">
        <tpls c="4">
          <tpl fld="1" item="22"/>
          <tpl fld="2" item="0"/>
          <tpl fld="3" item="0"/>
          <tpl fld="0" item="3"/>
        </tpls>
      </n>
      <n v="8.8722776545022072E-2" in="0">
        <tpls c="4">
          <tpl fld="1" item="16"/>
          <tpl fld="2" item="0"/>
          <tpl fld="3" item="0"/>
          <tpl fld="0" item="17"/>
        </tpls>
      </n>
      <n v="1989613" in="0">
        <tpls c="4">
          <tpl fld="1" item="46"/>
          <tpl fld="2" item="0"/>
          <tpl fld="3" item="0"/>
          <tpl fld="0" item="1"/>
        </tpls>
      </n>
      <n v="0" in="0">
        <tpls c="4">
          <tpl fld="1" item="46"/>
          <tpl fld="2" item="0"/>
          <tpl fld="3" item="0"/>
          <tpl fld="0" item="22"/>
        </tpls>
      </n>
      <n v="403051" in="0">
        <tpls c="4">
          <tpl fld="1" item="32"/>
          <tpl fld="2" item="0"/>
          <tpl fld="3" item="0"/>
          <tpl fld="0" item="5"/>
        </tpls>
      </n>
      <n v="1570.0978837838995" in="0">
        <tpls c="4">
          <tpl fld="1" item="30"/>
          <tpl fld="2" item="0"/>
          <tpl fld="3" item="0"/>
          <tpl fld="0" item="10"/>
        </tpls>
      </n>
      <n v="-781067.91497193149" in="0">
        <tpls c="4">
          <tpl fld="1" item="30"/>
          <tpl fld="2" item="0"/>
          <tpl fld="3" item="0"/>
          <tpl fld="0" item="19"/>
        </tpls>
      </n>
      <n v="2922520.9863971397" in="0">
        <tpls c="4">
          <tpl fld="1" item="7"/>
          <tpl fld="2" item="0"/>
          <tpl fld="3" item="0"/>
          <tpl fld="0" item="28"/>
        </tpls>
      </n>
      <n v="0" in="0">
        <tpls c="4">
          <tpl fld="1" item="7"/>
          <tpl fld="2" item="0"/>
          <tpl fld="3" item="0"/>
          <tpl fld="0" item="4"/>
        </tpls>
      </n>
      <n v="11675870" in="0">
        <tpls c="4">
          <tpl fld="1" item="29"/>
          <tpl fld="2" item="0"/>
          <tpl fld="3" item="0"/>
          <tpl fld="0" item="15"/>
        </tpls>
      </n>
      <n v="-69568.50640954799" in="0">
        <tpls c="4">
          <tpl fld="1" item="37"/>
          <tpl fld="2" item="0"/>
          <tpl fld="3" item="0"/>
          <tpl fld="0" item="6"/>
        </tpls>
      </n>
      <n v="0" in="0">
        <tpls c="4">
          <tpl fld="1" item="37"/>
          <tpl fld="2" item="0"/>
          <tpl fld="3" item="0"/>
          <tpl fld="0" item="8"/>
        </tpls>
      </n>
      <n v="-708969" in="0">
        <tpls c="4">
          <tpl fld="1" item="21"/>
          <tpl fld="2" item="0"/>
          <tpl fld="3" item="0"/>
          <tpl fld="0" item="27"/>
        </tpls>
      </n>
      <n v="0" in="0">
        <tpls c="4">
          <tpl fld="1" item="21"/>
          <tpl fld="2" item="0"/>
          <tpl fld="3" item="0"/>
          <tpl fld="0" item="3"/>
        </tpls>
      </n>
      <n v="3.9633530595525367E-3" in="0">
        <tpls c="4">
          <tpl fld="1" item="36"/>
          <tpl fld="2" item="0"/>
          <tpl fld="3" item="0"/>
          <tpl fld="0" item="17"/>
        </tpls>
      </n>
      <n v="1494491" in="0">
        <tpls c="4">
          <tpl fld="1" item="34"/>
          <tpl fld="2" item="0"/>
          <tpl fld="3" item="0"/>
          <tpl fld="0" item="1"/>
        </tpls>
      </n>
      <n v="0" in="0">
        <tpls c="4">
          <tpl fld="1" item="34"/>
          <tpl fld="2" item="0"/>
          <tpl fld="3" item="0"/>
          <tpl fld="0" item="22"/>
        </tpls>
      </n>
      <n v="344486" in="0">
        <tpls c="4">
          <tpl fld="1" item="47"/>
          <tpl fld="2" item="0"/>
          <tpl fld="3" item="0"/>
          <tpl fld="0" item="5"/>
        </tpls>
      </n>
      <n v="239.44670616379997" in="0">
        <tpls c="4">
          <tpl fld="1" item="12"/>
          <tpl fld="2" item="0"/>
          <tpl fld="3" item="0"/>
          <tpl fld="0" item="10"/>
        </tpls>
      </n>
      <n v="-314547.97888883221" in="0">
        <tpls c="4">
          <tpl fld="1" item="12"/>
          <tpl fld="2" item="0"/>
          <tpl fld="3" item="0"/>
          <tpl fld="0" item="19"/>
        </tpls>
      </n>
      <n v="1134314.1054450283" in="0">
        <tpls c="4">
          <tpl fld="1" item="41"/>
          <tpl fld="2" item="0"/>
          <tpl fld="3" item="0"/>
          <tpl fld="0" item="28"/>
        </tpls>
      </n>
      <n v="0" in="0">
        <tpls c="4">
          <tpl fld="1" item="41"/>
          <tpl fld="2" item="0"/>
          <tpl fld="3" item="0"/>
          <tpl fld="0" item="4"/>
        </tpls>
      </n>
      <n v="50344442" in="0">
        <tpls c="4">
          <tpl fld="1" item="3"/>
          <tpl fld="2" item="0"/>
          <tpl fld="3" item="0"/>
          <tpl fld="0" item="15"/>
        </tpls>
      </n>
      <n v="347641.21184995153" in="0">
        <tpls c="4">
          <tpl fld="1" item="26"/>
          <tpl fld="2" item="0"/>
          <tpl fld="3" item="0"/>
          <tpl fld="0" item="6"/>
        </tpls>
      </n>
      <n v="0" in="0">
        <tpls c="4">
          <tpl fld="1" item="26"/>
          <tpl fld="2" item="0"/>
          <tpl fld="3" item="0"/>
          <tpl fld="0" item="8"/>
        </tpls>
      </n>
      <n v="1150306" in="0">
        <tpls c="4">
          <tpl fld="1" item="20"/>
          <tpl fld="2" item="0"/>
          <tpl fld="3" item="0"/>
          <tpl fld="0" item="27"/>
        </tpls>
      </n>
      <n v="0" in="0">
        <tpls c="4">
          <tpl fld="1" item="20"/>
          <tpl fld="2" item="0"/>
          <tpl fld="3" item="0"/>
          <tpl fld="0" item="3"/>
        </tpls>
      </n>
      <n v="1.0169429152423618E-2" in="0">
        <tpls c="4">
          <tpl fld="1" item="45"/>
          <tpl fld="2" item="0"/>
          <tpl fld="3" item="0"/>
          <tpl fld="0" item="17"/>
        </tpls>
      </n>
      <n v="462034" in="0">
        <tpls c="4">
          <tpl fld="1" item="43"/>
          <tpl fld="2" item="0"/>
          <tpl fld="3" item="0"/>
          <tpl fld="0" item="1"/>
        </tpls>
      </n>
      <n v="0" in="0">
        <tpls c="4">
          <tpl fld="1" item="43"/>
          <tpl fld="2" item="0"/>
          <tpl fld="3" item="0"/>
          <tpl fld="0" item="22"/>
        </tpls>
      </n>
      <n v="207702" in="0">
        <tpls c="4">
          <tpl fld="1" item="31"/>
          <tpl fld="2" item="0"/>
          <tpl fld="3" item="0"/>
          <tpl fld="0" item="5"/>
        </tpls>
      </n>
      <n v="-302.8311259789001" in="0">
        <tpls c="4">
          <tpl fld="1" item="11"/>
          <tpl fld="2" item="0"/>
          <tpl fld="3" item="0"/>
          <tpl fld="0" item="10"/>
        </tpls>
      </n>
      <n v="-2639409.6961781085" in="0">
        <tpls c="4">
          <tpl fld="1" item="11"/>
          <tpl fld="2" item="0"/>
          <tpl fld="3" item="0"/>
          <tpl fld="0" item="19"/>
        </tpls>
      </n>
      <n v="714178.37966044713" in="0">
        <tpls c="4">
          <tpl fld="1" item="6"/>
          <tpl fld="2" item="0"/>
          <tpl fld="3" item="0"/>
          <tpl fld="0" item="28"/>
        </tpls>
      </n>
      <n v="0" in="0">
        <tpls c="4">
          <tpl fld="1" item="6"/>
          <tpl fld="2" item="0"/>
          <tpl fld="3" item="0"/>
          <tpl fld="0" item="4"/>
        </tpls>
      </n>
      <n v="21534598" in="0">
        <tpls c="4">
          <tpl fld="1" item="28"/>
          <tpl fld="2" item="0"/>
          <tpl fld="3" item="0"/>
          <tpl fld="0" item="15"/>
        </tpls>
      </n>
      <n v="545566.95745905442" in="0">
        <tpls c="4">
          <tpl fld="1" item="0"/>
          <tpl fld="2" item="0"/>
          <tpl fld="3" item="0"/>
          <tpl fld="0" item="6"/>
        </tpls>
      </n>
      <n v="0" in="0">
        <tpls c="4">
          <tpl fld="1" item="0"/>
          <tpl fld="2" item="0"/>
          <tpl fld="3" item="0"/>
          <tpl fld="0" item="8"/>
        </tpls>
      </n>
      <n v="18210" in="0">
        <tpls c="4">
          <tpl fld="1" item="19"/>
          <tpl fld="2" item="0"/>
          <tpl fld="3" item="0"/>
          <tpl fld="0" item="27"/>
        </tpls>
      </n>
      <n v="0" in="0">
        <tpls c="4">
          <tpl fld="1" item="19"/>
          <tpl fld="2" item="0"/>
          <tpl fld="3" item="0"/>
          <tpl fld="0" item="3"/>
        </tpls>
      </n>
      <n v="2.184251169448416E-2" in="0">
        <tpls c="4">
          <tpl fld="1" item="15"/>
          <tpl fld="2" item="0"/>
          <tpl fld="3" item="0"/>
          <tpl fld="0" item="17"/>
        </tpls>
      </n>
      <n v="754371" in="0">
        <tpls c="4">
          <tpl fld="1" item="14"/>
          <tpl fld="2" item="0"/>
          <tpl fld="3" item="0"/>
          <tpl fld="0" item="1"/>
        </tpls>
      </n>
      <n v="0" in="0">
        <tpls c="4">
          <tpl fld="1" item="14"/>
          <tpl fld="2" item="0"/>
          <tpl fld="3" item="0"/>
          <tpl fld="0" item="22"/>
        </tpls>
      </n>
      <n v="-2782784" in="0">
        <tpls c="4">
          <tpl fld="1" item="13"/>
          <tpl fld="2" item="0"/>
          <tpl fld="3" item="0"/>
          <tpl fld="0" item="5"/>
        </tpls>
      </n>
      <n v="217.80889801640012" in="0">
        <tpls c="4">
          <tpl fld="1" item="10"/>
          <tpl fld="2" item="0"/>
          <tpl fld="3" item="0"/>
          <tpl fld="0" item="10"/>
        </tpls>
      </n>
      <n v="-2294616.6756930472" in="0">
        <tpls c="4">
          <tpl fld="1" item="10"/>
          <tpl fld="2" item="0"/>
          <tpl fld="3" item="0"/>
          <tpl fld="0" item="19"/>
        </tpls>
      </n>
      <n v="2488089.3082601205" in="0">
        <tpls c="4">
          <tpl fld="1" item="40"/>
          <tpl fld="2" item="0"/>
          <tpl fld="3" item="0"/>
          <tpl fld="0" item="28"/>
        </tpls>
      </n>
      <n v="0" in="0">
        <tpls c="4">
          <tpl fld="1" item="40"/>
          <tpl fld="2" item="0"/>
          <tpl fld="3" item="0"/>
          <tpl fld="0" item="4"/>
        </tpls>
      </n>
      <n v="63936368" in="0">
        <tpls c="4">
          <tpl fld="1" item="38"/>
          <tpl fld="2" item="0"/>
          <tpl fld="3" item="0"/>
          <tpl fld="0" item="15"/>
        </tpls>
      </n>
      <n v="-2759540.207014286" in="0">
        <tpls c="4">
          <tpl fld="1" item="25"/>
          <tpl fld="2" item="0"/>
          <tpl fld="3" item="0"/>
          <tpl fld="0" item="6"/>
        </tpls>
      </n>
      <n v="0" in="0">
        <tpls c="4">
          <tpl fld="1" item="25"/>
          <tpl fld="2" item="0"/>
          <tpl fld="3" item="0"/>
          <tpl fld="0" item="8"/>
        </tpls>
      </n>
      <n v="-122465" in="0">
        <tpls c="4">
          <tpl fld="1" item="18"/>
          <tpl fld="2" item="0"/>
          <tpl fld="3" item="0"/>
          <tpl fld="0" item="27"/>
        </tpls>
      </n>
      <n v="0" in="0">
        <tpls c="4">
          <tpl fld="1" item="18"/>
          <tpl fld="2" item="0"/>
          <tpl fld="3" item="0"/>
          <tpl fld="0" item="3"/>
        </tpls>
      </n>
      <n v="1.8440970667368963E-2" in="0">
        <tpls c="4">
          <tpl fld="1" item="35"/>
          <tpl fld="2" item="0"/>
          <tpl fld="3" item="0"/>
          <tpl fld="0" item="17"/>
        </tpls>
      </n>
      <n v="2511134" in="0">
        <tpls c="4">
          <tpl fld="1" item="48"/>
          <tpl fld="2" item="0"/>
          <tpl fld="3" item="0"/>
          <tpl fld="0" item="1"/>
        </tpls>
      </n>
      <n v="0" in="0">
        <tpls c="4">
          <tpl fld="1" item="48"/>
          <tpl fld="2" item="0"/>
          <tpl fld="3" item="0"/>
          <tpl fld="0" item="22"/>
        </tpls>
      </n>
      <n v="1753238" in="0">
        <tpls c="4">
          <tpl fld="1" item="42"/>
          <tpl fld="2" item="0"/>
          <tpl fld="3" item="0"/>
          <tpl fld="0" item="5"/>
        </tpls>
      </n>
      <n v="-334.92318620049991" in="0">
        <tpls c="4">
          <tpl fld="1" item="9"/>
          <tpl fld="2" item="0"/>
          <tpl fld="3" item="0"/>
          <tpl fld="0" item="10"/>
        </tpls>
      </n>
      <n v="-914172.716658463" in="0">
        <tpls c="4">
          <tpl fld="1" item="9"/>
          <tpl fld="2" item="0"/>
          <tpl fld="3" item="0"/>
          <tpl fld="0" item="19"/>
        </tpls>
      </n>
      <n v="4152766.0580923567" in="0">
        <tpls c="4">
          <tpl fld="1" item="5"/>
          <tpl fld="2" item="0"/>
          <tpl fld="3" item="0"/>
          <tpl fld="0" item="28"/>
        </tpls>
      </n>
      <n v="0" in="0">
        <tpls c="4">
          <tpl fld="1" item="5"/>
          <tpl fld="2" item="0"/>
          <tpl fld="3" item="0"/>
          <tpl fld="0" item="4"/>
        </tpls>
      </n>
      <n v="40829962" in="0">
        <tpls c="4">
          <tpl fld="1" item="27"/>
          <tpl fld="2" item="0"/>
          <tpl fld="3" item="0"/>
          <tpl fld="0" item="15"/>
        </tpls>
      </n>
      <n v="-821368.25645981228" in="0">
        <tpls c="4">
          <tpl fld="1" item="24"/>
          <tpl fld="2" item="0"/>
          <tpl fld="3" item="0"/>
          <tpl fld="0" item="6"/>
        </tpls>
      </n>
      <n v="0" in="0">
        <tpls c="4">
          <tpl fld="1" item="24"/>
          <tpl fld="2" item="0"/>
          <tpl fld="3" item="0"/>
          <tpl fld="0" item="8"/>
        </tpls>
      </n>
      <n v="-41787" in="0">
        <tpls c="4">
          <tpl fld="1" item="17"/>
          <tpl fld="2" item="0"/>
          <tpl fld="3" item="0"/>
          <tpl fld="0" item="27"/>
        </tpls>
      </n>
      <n v="0" in="0">
        <tpls c="4">
          <tpl fld="1" item="17"/>
          <tpl fld="2" item="0"/>
          <tpl fld="3" item="0"/>
          <tpl fld="0" item="3"/>
        </tpls>
      </n>
      <n v="0.24350529773527274" in="0">
        <tpls c="4">
          <tpl fld="1" item="44"/>
          <tpl fld="2" item="0"/>
          <tpl fld="3" item="0"/>
          <tpl fld="0" item="17"/>
        </tpls>
      </n>
      <n v="2302337" in="0">
        <tpls c="4">
          <tpl fld="1" item="33"/>
          <tpl fld="2" item="0"/>
          <tpl fld="3" item="0"/>
          <tpl fld="0" item="1"/>
        </tpls>
      </n>
      <n v="0" in="0">
        <tpls c="4">
          <tpl fld="1" item="33"/>
          <tpl fld="2" item="0"/>
          <tpl fld="3" item="0"/>
          <tpl fld="0" item="22"/>
        </tpls>
      </n>
      <n v="-641152" in="0">
        <tpls c="4">
          <tpl fld="1" item="49"/>
          <tpl fld="2" item="0"/>
          <tpl fld="3" item="0"/>
          <tpl fld="0" item="5"/>
        </tpls>
      </n>
      <n v="4714.6276413742007" in="0">
        <tpls c="4">
          <tpl fld="1" item="8"/>
          <tpl fld="2" item="0"/>
          <tpl fld="3" item="0"/>
          <tpl fld="0" item="10"/>
        </tpls>
      </n>
      <n v="-5592044.0816286476" in="0">
        <tpls c="4">
          <tpl fld="1" item="8"/>
          <tpl fld="2" item="0"/>
          <tpl fld="3" item="0"/>
          <tpl fld="0" item="19"/>
        </tpls>
      </n>
      <n v="24256.547629517503" in="0">
        <tpls c="4">
          <tpl fld="1" item="39"/>
          <tpl fld="2" item="0"/>
          <tpl fld="3" item="0"/>
          <tpl fld="0" item="28"/>
        </tpls>
      </n>
      <e v="#NUM!" in="0">
        <tpls c="4">
          <tpl fld="1" item="2"/>
          <tpl fld="2" item="0"/>
          <tpl fld="3" item="0"/>
          <tpl fld="0" item="17"/>
        </tpls>
      </e>
      <n v="0" in="0">
        <tpls c="4">
          <tpl fld="1" item="23"/>
          <tpl fld="2" item="0"/>
          <tpl fld="3" item="0"/>
          <tpl fld="0" item="22"/>
        </tpls>
      </n>
      <n v="2254048.2893059668" in="0">
        <tpls c="4">
          <tpl fld="1" item="4"/>
          <tpl fld="2" item="0"/>
          <tpl fld="3" item="0"/>
          <tpl fld="0" item="24"/>
        </tpls>
      </n>
      <n v="1139883" in="0">
        <tpls c="4">
          <tpl fld="1" item="4"/>
          <tpl fld="2" item="0"/>
          <tpl fld="3" item="0"/>
          <tpl fld="0" item="1"/>
        </tpls>
      </n>
      <n v="-371074.79581486946" in="0">
        <tpls c="4">
          <tpl fld="1" item="14"/>
          <tpl fld="2" item="0"/>
          <tpl fld="3" item="0"/>
          <tpl fld="0" item="21"/>
        </tpls>
      </n>
      <n v="-610266" in="0">
        <tpls c="4">
          <tpl fld="1" item="40"/>
          <tpl fld="2" item="0"/>
          <tpl fld="3" item="0"/>
          <tpl fld="0" item="12"/>
        </tpls>
      </n>
      <n v="2610894.6336594876" in="0">
        <tpls c="4">
          <tpl fld="1" item="35"/>
          <tpl fld="2" item="0"/>
          <tpl fld="3" item="0"/>
          <tpl fld="0" item="9"/>
        </tpls>
      </n>
      <n v="2549043" in="0">
        <tpls c="4">
          <tpl fld="1" item="42"/>
          <tpl fld="2" item="0"/>
          <tpl fld="3" item="0"/>
          <tpl fld="0" item="16"/>
        </tpls>
      </n>
      <n v="24256.547629517503" in="0">
        <tpls c="4">
          <tpl fld="1" item="39"/>
          <tpl fld="2" item="0"/>
          <tpl fld="3" item="0"/>
          <tpl fld="0" item="13"/>
        </tpls>
      </n>
      <n v="-5637687.7236775002" in="0">
        <tpls c="4">
          <tpl fld="1" item="1"/>
          <tpl fld="2" item="0"/>
          <tpl fld="3" item="0"/>
          <tpl fld="0" item="11"/>
        </tpls>
      </n>
      <n v="0" in="0">
        <tpls c="4">
          <tpl fld="1" item="1"/>
          <tpl fld="2" item="0"/>
          <tpl fld="3" item="0"/>
          <tpl fld="0" item="23"/>
        </tpls>
      </n>
      <n v="928234" in="0">
        <tpls c="4">
          <tpl fld="1" item="22"/>
          <tpl fld="2" item="0"/>
          <tpl fld="3" item="0"/>
          <tpl fld="0" item="12"/>
        </tpls>
      </n>
      <n v="-4189201.6529155173" in="0">
        <tpls c="4">
          <tpl fld="1" item="22"/>
          <tpl fld="2" item="0"/>
          <tpl fld="3" item="0"/>
          <tpl fld="0" item="13"/>
        </tpls>
      </n>
      <n v="-3320294.1515688431" in="0">
        <tpls c="4">
          <tpl fld="1" item="16"/>
          <tpl fld="2" item="0"/>
          <tpl fld="3" item="0"/>
          <tpl fld="0" item="18"/>
        </tpls>
      </n>
      <n v="985123.88620404515" in="0">
        <tpls c="4">
          <tpl fld="1" item="46"/>
          <tpl fld="2" item="0"/>
          <tpl fld="3" item="0"/>
          <tpl fld="0" item="24"/>
        </tpls>
      </n>
      <n v="556022.90201166645" in="0">
        <tpls c="4">
          <tpl fld="1" item="46"/>
          <tpl fld="2" item="0"/>
          <tpl fld="3" item="0"/>
          <tpl fld="0" item="25"/>
        </tpls>
      </n>
      <n v="-1637710" in="0">
        <tpls c="4">
          <tpl fld="1" item="32"/>
          <tpl fld="2" item="0"/>
          <tpl fld="3" item="0"/>
          <tpl fld="0" item="7"/>
        </tpls>
      </n>
      <n v="6588100.1220309595" in="0">
        <tpls c="4">
          <tpl fld="1" item="30"/>
          <tpl fld="2" item="0"/>
          <tpl fld="3" item="0"/>
          <tpl fld="0" item="9"/>
        </tpls>
      </n>
      <n v="0" in="0">
        <tpls c="4">
          <tpl fld="1" item="30"/>
          <tpl fld="2" item="0"/>
          <tpl fld="3" item="0"/>
          <tpl fld="0" item="20"/>
        </tpls>
      </n>
      <n v="53" in="0">
        <tpls c="4">
          <tpl fld="1" item="7"/>
          <tpl fld="2" item="0"/>
          <tpl fld="3" item="0"/>
          <tpl fld="0" item="26"/>
        </tpls>
      </n>
      <n v="-3986718.6598466616" in="0">
        <tpls c="4">
          <tpl fld="1" item="7"/>
          <tpl fld="2" item="0"/>
          <tpl fld="3" item="0"/>
          <tpl fld="0" item="21"/>
        </tpls>
      </n>
      <n v="136588" in="0">
        <tpls c="4">
          <tpl fld="1" item="29"/>
          <tpl fld="2" item="0"/>
          <tpl fld="3" item="0"/>
          <tpl fld="0" item="16"/>
        </tpls>
      </n>
      <n v="384944.04759238166" in="0">
        <tpls c="4">
          <tpl fld="1" item="37"/>
          <tpl fld="2" item="0"/>
          <tpl fld="3" item="0"/>
          <tpl fld="0" item="11"/>
        </tpls>
      </n>
      <n v="0" in="0">
        <tpls c="4">
          <tpl fld="1" item="37"/>
          <tpl fld="2" item="0"/>
          <tpl fld="3" item="0"/>
          <tpl fld="0" item="23"/>
        </tpls>
      </n>
      <n v="-460009" in="0">
        <tpls c="4">
          <tpl fld="1" item="21"/>
          <tpl fld="2" item="0"/>
          <tpl fld="3" item="0"/>
          <tpl fld="0" item="12"/>
        </tpls>
      </n>
      <n v="4895274.6187872551" in="0">
        <tpls c="4">
          <tpl fld="1" item="21"/>
          <tpl fld="2" item="0"/>
          <tpl fld="3" item="0"/>
          <tpl fld="0" item="13"/>
        </tpls>
      </n>
      <n v="-841447.77518870228" in="0">
        <tpls c="4">
          <tpl fld="1" item="36"/>
          <tpl fld="2" item="0"/>
          <tpl fld="3" item="0"/>
          <tpl fld="0" item="18"/>
        </tpls>
      </n>
      <n v="-80235.272397138644" in="0">
        <tpls c="4">
          <tpl fld="1" item="34"/>
          <tpl fld="2" item="0"/>
          <tpl fld="3" item="0"/>
          <tpl fld="0" item="24"/>
        </tpls>
      </n>
      <n v="-2403332.9738531285" in="0">
        <tpls c="4">
          <tpl fld="1" item="34"/>
          <tpl fld="2" item="0"/>
          <tpl fld="3" item="0"/>
          <tpl fld="0" item="25"/>
        </tpls>
      </n>
      <n v="-1748090" in="0">
        <tpls c="4">
          <tpl fld="1" item="47"/>
          <tpl fld="2" item="0"/>
          <tpl fld="3" item="0"/>
          <tpl fld="0" item="7"/>
        </tpls>
      </n>
      <n v="292376.45112728089" in="0">
        <tpls c="4">
          <tpl fld="1" item="12"/>
          <tpl fld="2" item="0"/>
          <tpl fld="3" item="0"/>
          <tpl fld="0" item="9"/>
        </tpls>
      </n>
      <n v="0" in="0">
        <tpls c="4">
          <tpl fld="1" item="12"/>
          <tpl fld="2" item="0"/>
          <tpl fld="3" item="0"/>
          <tpl fld="0" item="20"/>
        </tpls>
      </n>
      <n v="35" in="0">
        <tpls c="4">
          <tpl fld="1" item="41"/>
          <tpl fld="2" item="0"/>
          <tpl fld="3" item="0"/>
          <tpl fld="0" item="26"/>
        </tpls>
      </n>
      <n v="-562747.08499170863" in="0">
        <tpls c="4">
          <tpl fld="1" item="41"/>
          <tpl fld="2" item="0"/>
          <tpl fld="3" item="0"/>
          <tpl fld="0" item="21"/>
        </tpls>
      </n>
      <n v="9091946" in="0">
        <tpls c="4">
          <tpl fld="1" item="3"/>
          <tpl fld="2" item="0"/>
          <tpl fld="3" item="0"/>
          <tpl fld="0" item="16"/>
        </tpls>
      </n>
      <n v="-1508950.4920362094" in="0">
        <tpls c="4">
          <tpl fld="1" item="26"/>
          <tpl fld="2" item="0"/>
          <tpl fld="3" item="0"/>
          <tpl fld="0" item="11"/>
        </tpls>
      </n>
      <n v="0" in="0">
        <tpls c="4">
          <tpl fld="1" item="26"/>
          <tpl fld="2" item="0"/>
          <tpl fld="3" item="0"/>
          <tpl fld="0" item="23"/>
        </tpls>
      </n>
      <n v="1271448" in="0">
        <tpls c="4">
          <tpl fld="1" item="20"/>
          <tpl fld="2" item="0"/>
          <tpl fld="3" item="0"/>
          <tpl fld="0" item="12"/>
        </tpls>
      </n>
      <n v="-1848213.2490336103" in="0">
        <tpls c="4">
          <tpl fld="1" item="20"/>
          <tpl fld="2" item="0"/>
          <tpl fld="3" item="0"/>
          <tpl fld="0" item="13"/>
        </tpls>
      </n>
      <n v="-2770624.8525537425" in="0">
        <tpls c="4">
          <tpl fld="1" item="45"/>
          <tpl fld="2" item="0"/>
          <tpl fld="3" item="0"/>
          <tpl fld="0" item="18"/>
        </tpls>
      </n>
      <n v="381738.46156803984" in="0">
        <tpls c="4">
          <tpl fld="1" item="43"/>
          <tpl fld="2" item="0"/>
          <tpl fld="3" item="0"/>
          <tpl fld="0" item="24"/>
        </tpls>
      </n>
      <n v="-4701881.2455918258" in="0">
        <tpls c="4">
          <tpl fld="1" item="43"/>
          <tpl fld="2" item="0"/>
          <tpl fld="3" item="0"/>
          <tpl fld="0" item="25"/>
        </tpls>
      </n>
      <n v="-1496006" in="0">
        <tpls c="4">
          <tpl fld="1" item="31"/>
          <tpl fld="2" item="0"/>
          <tpl fld="3" item="0"/>
          <tpl fld="0" item="7"/>
        </tpls>
      </n>
      <n v="1080656.6419432655" in="0">
        <tpls c="4">
          <tpl fld="1" item="11"/>
          <tpl fld="2" item="0"/>
          <tpl fld="3" item="0"/>
          <tpl fld="0" item="9"/>
        </tpls>
      </n>
      <n v="0" in="0">
        <tpls c="4">
          <tpl fld="1" item="11"/>
          <tpl fld="2" item="0"/>
          <tpl fld="3" item="0"/>
          <tpl fld="0" item="20"/>
        </tpls>
      </n>
      <n v="-48" in="0">
        <tpls c="4">
          <tpl fld="1" item="6"/>
          <tpl fld="2" item="0"/>
          <tpl fld="3" item="0"/>
          <tpl fld="0" item="26"/>
        </tpls>
      </n>
      <n v="515997.47750798624" in="0">
        <tpls c="4">
          <tpl fld="1" item="6"/>
          <tpl fld="2" item="0"/>
          <tpl fld="3" item="0"/>
          <tpl fld="0" item="21"/>
        </tpls>
      </n>
      <n v="1109348" in="0">
        <tpls c="4">
          <tpl fld="1" item="28"/>
          <tpl fld="2" item="0"/>
          <tpl fld="3" item="0"/>
          <tpl fld="0" item="16"/>
        </tpls>
      </n>
      <n v="1343031.2992193149" in="0">
        <tpls c="4">
          <tpl fld="1" item="0"/>
          <tpl fld="2" item="0"/>
          <tpl fld="3" item="0"/>
          <tpl fld="0" item="11"/>
        </tpls>
      </n>
      <n v="0" in="0">
        <tpls c="4">
          <tpl fld="1" item="0"/>
          <tpl fld="2" item="0"/>
          <tpl fld="3" item="0"/>
          <tpl fld="0" item="23"/>
        </tpls>
      </n>
      <n v="-28497" in="0">
        <tpls c="4">
          <tpl fld="1" item="19"/>
          <tpl fld="2" item="0"/>
          <tpl fld="3" item="0"/>
          <tpl fld="0" item="12"/>
        </tpls>
      </n>
      <n v="-10789539.115228442" in="0">
        <tpls c="4">
          <tpl fld="1" item="19"/>
          <tpl fld="2" item="0"/>
          <tpl fld="3" item="0"/>
          <tpl fld="0" item="13"/>
        </tpls>
      </n>
      <n v="-1584088.8823262274" in="0">
        <tpls c="4">
          <tpl fld="1" item="15"/>
          <tpl fld="2" item="0"/>
          <tpl fld="3" item="0"/>
          <tpl fld="0" item="18"/>
        </tpls>
      </n>
      <n v="549256.40433361556" in="0">
        <tpls c="4">
          <tpl fld="1" item="14"/>
          <tpl fld="2" item="0"/>
          <tpl fld="3" item="0"/>
          <tpl fld="0" item="24"/>
        </tpls>
      </n>
      <n v="-236262.79581486946" in="0">
        <tpls c="4">
          <tpl fld="1" item="14"/>
          <tpl fld="2" item="0"/>
          <tpl fld="3" item="0"/>
          <tpl fld="0" item="25"/>
        </tpls>
      </n>
      <n v="-1543993" in="0">
        <tpls c="4">
          <tpl fld="1" item="13"/>
          <tpl fld="2" item="0"/>
          <tpl fld="3" item="0"/>
          <tpl fld="0" item="7"/>
        </tpls>
      </n>
      <n v="-348387.52004761877" in="0">
        <tpls c="4">
          <tpl fld="1" item="10"/>
          <tpl fld="2" item="0"/>
          <tpl fld="3" item="0"/>
          <tpl fld="0" item="9"/>
        </tpls>
      </n>
      <n v="0" in="0">
        <tpls c="4">
          <tpl fld="1" item="10"/>
          <tpl fld="2" item="0"/>
          <tpl fld="3" item="0"/>
          <tpl fld="0" item="20"/>
        </tpls>
      </n>
      <n v="-134" in="0">
        <tpls c="4">
          <tpl fld="1" item="40"/>
          <tpl fld="2" item="0"/>
          <tpl fld="3" item="0"/>
          <tpl fld="0" item="26"/>
        </tpls>
      </n>
      <n v="329866.76746633789" in="0">
        <tpls c="4">
          <tpl fld="1" item="40"/>
          <tpl fld="2" item="0"/>
          <tpl fld="3" item="0"/>
          <tpl fld="0" item="21"/>
        </tpls>
      </n>
      <n v="499599" in="0">
        <tpls c="4">
          <tpl fld="1" item="38"/>
          <tpl fld="2" item="0"/>
          <tpl fld="3" item="0"/>
          <tpl fld="0" item="16"/>
        </tpls>
      </n>
      <n v="-4159894.4727870096" in="0">
        <tpls c="4">
          <tpl fld="1" item="25"/>
          <tpl fld="2" item="0"/>
          <tpl fld="3" item="0"/>
          <tpl fld="0" item="11"/>
        </tpls>
      </n>
      <n v="0" in="0">
        <tpls c="4">
          <tpl fld="1" item="25"/>
          <tpl fld="2" item="0"/>
          <tpl fld="3" item="0"/>
          <tpl fld="0" item="23"/>
        </tpls>
      </n>
      <n v="-65364" in="0">
        <tpls c="4">
          <tpl fld="1" item="18"/>
          <tpl fld="2" item="0"/>
          <tpl fld="3" item="0"/>
          <tpl fld="0" item="12"/>
        </tpls>
      </n>
      <n v="52503.907707592341" in="0">
        <tpls c="4">
          <tpl fld="1" item="18"/>
          <tpl fld="2" item="0"/>
          <tpl fld="3" item="0"/>
          <tpl fld="0" item="13"/>
        </tpls>
      </n>
      <n v="-2345110.4045516127" in="0">
        <tpls c="4">
          <tpl fld="1" item="35"/>
          <tpl fld="2" item="0"/>
          <tpl fld="3" item="0"/>
          <tpl fld="0" item="18"/>
        </tpls>
      </n>
      <n v="5719219.5239144983" in="0">
        <tpls c="4">
          <tpl fld="1" item="48"/>
          <tpl fld="2" item="0"/>
          <tpl fld="3" item="0"/>
          <tpl fld="0" item="24"/>
        </tpls>
      </n>
      <n v="-817228.24276001425" in="0">
        <tpls c="4">
          <tpl fld="1" item="48"/>
          <tpl fld="2" item="0"/>
          <tpl fld="3" item="0"/>
          <tpl fld="0" item="25"/>
        </tpls>
      </n>
      <n v="-3054196" in="0">
        <tpls c="4">
          <tpl fld="1" item="42"/>
          <tpl fld="2" item="0"/>
          <tpl fld="3" item="0"/>
          <tpl fld="0" item="7"/>
        </tpls>
      </n>
      <n v="-2298143.5204740344" in="0">
        <tpls c="4">
          <tpl fld="1" item="9"/>
          <tpl fld="2" item="0"/>
          <tpl fld="3" item="0"/>
          <tpl fld="0" item="9"/>
        </tpls>
      </n>
      <n v="0" in="0">
        <tpls c="4">
          <tpl fld="1" item="9"/>
          <tpl fld="2" item="0"/>
          <tpl fld="3" item="0"/>
          <tpl fld="0" item="20"/>
        </tpls>
      </n>
      <n v="-302" in="0">
        <tpls c="4">
          <tpl fld="1" item="5"/>
          <tpl fld="2" item="0"/>
          <tpl fld="3" item="0"/>
          <tpl fld="0" item="26"/>
        </tpls>
      </n>
      <n v="2718557.0397474333" in="0">
        <tpls c="4">
          <tpl fld="1" item="5"/>
          <tpl fld="2" item="0"/>
          <tpl fld="3" item="0"/>
          <tpl fld="0" item="21"/>
        </tpls>
      </n>
      <n v="1114411" in="0">
        <tpls c="4">
          <tpl fld="1" item="27"/>
          <tpl fld="2" item="0"/>
          <tpl fld="3" item="0"/>
          <tpl fld="0" item="16"/>
        </tpls>
      </n>
      <n v="-2163704.1233491618" in="0">
        <tpls c="4">
          <tpl fld="1" item="24"/>
          <tpl fld="2" item="0"/>
          <tpl fld="3" item="0"/>
          <tpl fld="0" item="11"/>
        </tpls>
      </n>
      <n v="0" in="0">
        <tpls c="4">
          <tpl fld="1" item="24"/>
          <tpl fld="2" item="0"/>
          <tpl fld="3" item="0"/>
          <tpl fld="0" item="23"/>
        </tpls>
      </n>
      <n v="152422" in="0">
        <tpls c="4">
          <tpl fld="1" item="17"/>
          <tpl fld="2" item="0"/>
          <tpl fld="3" item="0"/>
          <tpl fld="0" item="12"/>
        </tpls>
      </n>
      <n v="2306226.2673083604" in="0">
        <tpls c="4">
          <tpl fld="1" item="17"/>
          <tpl fld="2" item="0"/>
          <tpl fld="3" item="0"/>
          <tpl fld="0" item="13"/>
        </tpls>
      </n>
      <n v="-504080.41042297159" in="0">
        <tpls c="4">
          <tpl fld="1" item="44"/>
          <tpl fld="2" item="0"/>
          <tpl fld="3" item="0"/>
          <tpl fld="0" item="18"/>
        </tpls>
      </n>
      <n v="5852592.8844902022" in="0">
        <tpls c="4">
          <tpl fld="1" item="33"/>
          <tpl fld="2" item="0"/>
          <tpl fld="3" item="0"/>
          <tpl fld="0" item="24"/>
        </tpls>
      </n>
      <n v="3295717.0310652582" in="0">
        <tpls c="4">
          <tpl fld="1" item="33"/>
          <tpl fld="2" item="0"/>
          <tpl fld="3" item="0"/>
          <tpl fld="0" item="25"/>
        </tpls>
      </n>
      <n v="-1538590" in="0">
        <tpls c="4">
          <tpl fld="1" item="49"/>
          <tpl fld="2" item="0"/>
          <tpl fld="3" item="0"/>
          <tpl fld="0" item="7"/>
        </tpls>
      </n>
      <n v="16445936.082154755" in="0">
        <tpls c="4">
          <tpl fld="1" item="8"/>
          <tpl fld="2" item="0"/>
          <tpl fld="3" item="0"/>
          <tpl fld="0" item="9"/>
        </tpls>
      </n>
      <n v="0" in="0">
        <tpls c="4">
          <tpl fld="1" item="8"/>
          <tpl fld="2" item="0"/>
          <tpl fld="3" item="0"/>
          <tpl fld="0" item="20"/>
        </tpls>
      </n>
      <n v="0" in="0">
        <tpls c="4">
          <tpl fld="1" item="39"/>
          <tpl fld="2" item="0"/>
          <tpl fld="3" item="0"/>
          <tpl fld="0" item="26"/>
        </tpls>
      </n>
      <n v="0" in="0">
        <tpls c="4">
          <tpl fld="1" item="39"/>
          <tpl fld="2" item="0"/>
          <tpl fld="3" item="0"/>
          <tpl fld="0" item="3"/>
        </tpls>
      </n>
      <n v="0" in="0">
        <tpls c="4">
          <tpl fld="1" item="2"/>
          <tpl fld="2" item="0"/>
          <tpl fld="3" item="0"/>
          <tpl fld="0" item="18"/>
        </tpls>
      </n>
      <n v="-486114.44734380243" in="0">
        <tpls c="4">
          <tpl fld="1" item="23"/>
          <tpl fld="2" item="0"/>
          <tpl fld="3" item="0"/>
          <tpl fld="0" item="25"/>
        </tpls>
      </n>
      <n v="-1794058.0312843074" in="0">
        <tpls c="4">
          <tpl fld="1" item="15"/>
          <tpl fld="2" item="0"/>
          <tpl fld="3" item="0"/>
          <tpl fld="0" item="9"/>
        </tpls>
      </n>
      <n v="1254520.0202918444" in="0">
        <tpls c="4">
          <tpl fld="1" item="25"/>
          <tpl fld="2" item="0"/>
          <tpl fld="3" item="0"/>
          <tpl fld="0" item="25"/>
        </tpls>
      </n>
      <n v="-817228.24276001425" in="0">
        <tpls c="4">
          <tpl fld="1" item="48"/>
          <tpl fld="2" item="0"/>
          <tpl fld="3" item="0"/>
          <tpl fld="0" item="21"/>
        </tpls>
      </n>
      <e v="#NUM!" in="0">
        <tpls c="4">
          <tpl fld="1" item="39"/>
          <tpl fld="2" item="0"/>
          <tpl fld="3" item="0"/>
          <tpl fld="0" item="17"/>
        </tpls>
      </e>
      <n v="4553665" in="0">
        <tpls c="4">
          <tpl fld="1" item="1"/>
          <tpl fld="2" item="0"/>
          <tpl fld="3" item="0"/>
          <tpl fld="0" item="1"/>
        </tpls>
      </n>
      <n v="0" in="0">
        <tpls c="4">
          <tpl fld="1" item="1"/>
          <tpl fld="2" item="0"/>
          <tpl fld="3" item="0"/>
          <tpl fld="0" item="22"/>
        </tpls>
      </n>
      <n v="1270731" in="0">
        <tpls c="4">
          <tpl fld="1" item="22"/>
          <tpl fld="2" item="0"/>
          <tpl fld="3" item="0"/>
          <tpl fld="0" item="5"/>
        </tpls>
      </n>
      <n v="-769.98100542579971" in="0">
        <tpls c="4">
          <tpl fld="1" item="16"/>
          <tpl fld="2" item="0"/>
          <tpl fld="3" item="0"/>
          <tpl fld="0" item="10"/>
        </tpls>
      </n>
      <n v="-3003903.1515688431" in="0">
        <tpls c="4">
          <tpl fld="1" item="16"/>
          <tpl fld="2" item="0"/>
          <tpl fld="3" item="0"/>
          <tpl fld="0" item="19"/>
        </tpls>
      </n>
      <n v="2393261.8730492033" in="0">
        <tpls c="4">
          <tpl fld="1" item="46"/>
          <tpl fld="2" item="0"/>
          <tpl fld="3" item="0"/>
          <tpl fld="0" item="28"/>
        </tpls>
      </n>
      <n v="8158011" in="0">
        <tpls c="4">
          <tpl fld="1" item="46"/>
          <tpl fld="2" item="0"/>
          <tpl fld="3" item="0"/>
          <tpl fld="0" item="4"/>
        </tpls>
      </n>
      <n v="18599406" in="0">
        <tpls c="4">
          <tpl fld="1" item="32"/>
          <tpl fld="2" item="0"/>
          <tpl fld="3" item="0"/>
          <tpl fld="0" item="15"/>
        </tpls>
      </n>
      <n v="1471682.0611273926" in="0">
        <tpls c="4">
          <tpl fld="1" item="30"/>
          <tpl fld="2" item="0"/>
          <tpl fld="3" item="0"/>
          <tpl fld="0" item="6"/>
        </tpls>
      </n>
      <n v="0" in="0">
        <tpls c="4">
          <tpl fld="1" item="30"/>
          <tpl fld="2" item="0"/>
          <tpl fld="3" item="0"/>
          <tpl fld="0" item="8"/>
        </tpls>
      </n>
      <n v="781642" in="0">
        <tpls c="4">
          <tpl fld="1" item="7"/>
          <tpl fld="2" item="0"/>
          <tpl fld="3" item="0"/>
          <tpl fld="0" item="27"/>
        </tpls>
      </n>
      <n v="0" in="0">
        <tpls c="4">
          <tpl fld="1" item="7"/>
          <tpl fld="2" item="0"/>
          <tpl fld="3" item="0"/>
          <tpl fld="0" item="3"/>
        </tpls>
      </n>
      <n v="1.1698314558144275E-2" in="0">
        <tpls c="4">
          <tpl fld="1" item="29"/>
          <tpl fld="2" item="0"/>
          <tpl fld="3" item="0"/>
          <tpl fld="0" item="17"/>
        </tpls>
      </n>
      <n v="1581520" in="0">
        <tpls c="4">
          <tpl fld="1" item="37"/>
          <tpl fld="2" item="0"/>
          <tpl fld="3" item="0"/>
          <tpl fld="0" item="1"/>
        </tpls>
      </n>
      <n v="0" in="0">
        <tpls c="4">
          <tpl fld="1" item="37"/>
          <tpl fld="2" item="0"/>
          <tpl fld="3" item="0"/>
          <tpl fld="0" item="22"/>
        </tpls>
      </n>
      <n v="-1168978" in="0">
        <tpls c="4">
          <tpl fld="1" item="21"/>
          <tpl fld="2" item="0"/>
          <tpl fld="3" item="0"/>
          <tpl fld="0" item="5"/>
        </tpls>
      </n>
      <n v="-441.35307572700009" in="0">
        <tpls c="4">
          <tpl fld="1" item="36"/>
          <tpl fld="2" item="0"/>
          <tpl fld="3" item="0"/>
          <tpl fld="0" item="10"/>
        </tpls>
      </n>
      <n v="2478203.2248112978" in="0">
        <tpls c="4">
          <tpl fld="1" item="36"/>
          <tpl fld="2" item="0"/>
          <tpl fld="3" item="0"/>
          <tpl fld="0" item="19"/>
        </tpls>
      </n>
      <n v="1754180.7102717548" in="0">
        <tpls c="4">
          <tpl fld="1" item="34"/>
          <tpl fld="2" item="0"/>
          <tpl fld="3" item="0"/>
          <tpl fld="0" item="28"/>
        </tpls>
      </n>
      <n v="9000000" in="0">
        <tpls c="4">
          <tpl fld="1" item="34"/>
          <tpl fld="2" item="0"/>
          <tpl fld="3" item="0"/>
          <tpl fld="0" item="4"/>
        </tpls>
      </n>
      <n v="34927393" in="0">
        <tpls c="4">
          <tpl fld="1" item="47"/>
          <tpl fld="2" item="0"/>
          <tpl fld="3" item="0"/>
          <tpl fld="0" item="15"/>
        </tpls>
      </n>
      <n v="900816.73129241471" in="0">
        <tpls c="4">
          <tpl fld="1" item="12"/>
          <tpl fld="2" item="0"/>
          <tpl fld="3" item="0"/>
          <tpl fld="0" item="6"/>
        </tpls>
      </n>
      <n v="0" in="0">
        <tpls c="4">
          <tpl fld="1" item="12"/>
          <tpl fld="2" item="0"/>
          <tpl fld="3" item="0"/>
          <tpl fld="0" item="8"/>
        </tpls>
      </n>
      <n v="82707" in="0">
        <tpls c="4">
          <tpl fld="1" item="41"/>
          <tpl fld="2" item="0"/>
          <tpl fld="3" item="0"/>
          <tpl fld="0" item="27"/>
        </tpls>
      </n>
      <n v="0" in="0">
        <tpls c="4">
          <tpl fld="1" item="41"/>
          <tpl fld="2" item="0"/>
          <tpl fld="3" item="0"/>
          <tpl fld="0" item="3"/>
        </tpls>
      </n>
      <n v="0.18059483110369959" in="0">
        <tpls c="4">
          <tpl fld="1" item="3"/>
          <tpl fld="2" item="0"/>
          <tpl fld="3" item="0"/>
          <tpl fld="0" item="17"/>
        </tpls>
      </n>
      <n v="1883732" in="0">
        <tpls c="4">
          <tpl fld="1" item="26"/>
          <tpl fld="2" item="0"/>
          <tpl fld="3" item="0"/>
          <tpl fld="0" item="1"/>
        </tpls>
      </n>
      <n v="0" in="0">
        <tpls c="4">
          <tpl fld="1" item="26"/>
          <tpl fld="2" item="0"/>
          <tpl fld="3" item="0"/>
          <tpl fld="0" item="22"/>
        </tpls>
      </n>
      <n v="2421754" in="0">
        <tpls c="4">
          <tpl fld="1" item="20"/>
          <tpl fld="2" item="0"/>
          <tpl fld="3" item="0"/>
          <tpl fld="0" item="5"/>
        </tpls>
      </n>
      <n v="-986.61824465469965" in="0">
        <tpls c="4">
          <tpl fld="1" item="45"/>
          <tpl fld="2" item="0"/>
          <tpl fld="3" item="0"/>
          <tpl fld="0" item="10"/>
        </tpls>
      </n>
      <n v="-1957235.8525537425" in="0">
        <tpls c="4">
          <tpl fld="1" item="45"/>
          <tpl fld="2" item="0"/>
          <tpl fld="3" item="0"/>
          <tpl fld="0" item="19"/>
        </tpls>
      </n>
      <n v="-1091465.8959953852" in="0">
        <tpls c="4">
          <tpl fld="1" item="43"/>
          <tpl fld="2" item="0"/>
          <tpl fld="3" item="0"/>
          <tpl fld="0" item="28"/>
        </tpls>
      </n>
      <n v="-2056541" in="0">
        <tpls c="4">
          <tpl fld="1" item="43"/>
          <tpl fld="2" item="0"/>
          <tpl fld="3" item="0"/>
          <tpl fld="0" item="4"/>
        </tpls>
      </n>
      <n v="18842053" in="0">
        <tpls c="4">
          <tpl fld="1" item="31"/>
          <tpl fld="2" item="0"/>
          <tpl fld="3" item="0"/>
          <tpl fld="0" item="15"/>
        </tpls>
      </n>
      <n v="-940609.12724990444" in="0">
        <tpls c="4">
          <tpl fld="1" item="11"/>
          <tpl fld="2" item="0"/>
          <tpl fld="3" item="0"/>
          <tpl fld="0" item="6"/>
        </tpls>
      </n>
      <n v="0" in="0">
        <tpls c="4">
          <tpl fld="1" item="11"/>
          <tpl fld="2" item="0"/>
          <tpl fld="3" item="0"/>
          <tpl fld="0" item="8"/>
        </tpls>
      </n>
      <n v="-207349" in="0">
        <tpls c="4">
          <tpl fld="1" item="6"/>
          <tpl fld="2" item="0"/>
          <tpl fld="3" item="0"/>
          <tpl fld="0" item="27"/>
        </tpls>
      </n>
      <n v="-6144269" in="0">
        <tpls c="4">
          <tpl fld="1" item="6"/>
          <tpl fld="2" item="0"/>
          <tpl fld="3" item="0"/>
          <tpl fld="0" item="3"/>
        </tpls>
      </n>
      <n v="5.1514683487474434E-2" in="0">
        <tpls c="4">
          <tpl fld="1" item="28"/>
          <tpl fld="2" item="0"/>
          <tpl fld="3" item="0"/>
          <tpl fld="0" item="17"/>
        </tpls>
      </n>
      <n v="1229933" in="0">
        <tpls c="4">
          <tpl fld="1" item="0"/>
          <tpl fld="2" item="0"/>
          <tpl fld="3" item="0"/>
          <tpl fld="0" item="1"/>
        </tpls>
      </n>
      <n v="0" in="0">
        <tpls c="4">
          <tpl fld="1" item="0"/>
          <tpl fld="2" item="0"/>
          <tpl fld="3" item="0"/>
          <tpl fld="0" item="22"/>
        </tpls>
      </n>
      <n v="-10287" in="0">
        <tpls c="4">
          <tpl fld="1" item="19"/>
          <tpl fld="2" item="0"/>
          <tpl fld="3" item="0"/>
          <tpl fld="0" item="5"/>
        </tpls>
      </n>
      <n v="-768.28310256040004" in="0">
        <tpls c="4">
          <tpl fld="1" item="15"/>
          <tpl fld="2" item="0"/>
          <tpl fld="3" item="0"/>
          <tpl fld="0" item="10"/>
        </tpls>
      </n>
      <n v="98446.11767377262" in="0">
        <tpls c="4">
          <tpl fld="1" item="15"/>
          <tpl fld="2" item="0"/>
          <tpl fld="3" item="0"/>
          <tpl fld="0" item="19"/>
        </tpls>
      </n>
      <n v="1515405.5634289826" in="0">
        <tpls c="4">
          <tpl fld="1" item="14"/>
          <tpl fld="2" item="0"/>
          <tpl fld="3" item="0"/>
          <tpl fld="0" item="28"/>
        </tpls>
      </n>
      <n v="-134812" in="0">
        <tpls c="4">
          <tpl fld="1" item="14"/>
          <tpl fld="2" item="0"/>
          <tpl fld="3" item="0"/>
          <tpl fld="0" item="4"/>
        </tpls>
      </n>
      <n v="33938295" in="0">
        <tpls c="4">
          <tpl fld="1" item="13"/>
          <tpl fld="2" item="0"/>
          <tpl fld="3" item="0"/>
          <tpl fld="0" item="15"/>
        </tpls>
      </n>
      <n v="624801.3499751559" in="0">
        <tpls c="4">
          <tpl fld="1" item="10"/>
          <tpl fld="2" item="0"/>
          <tpl fld="3" item="0"/>
          <tpl fld="0" item="6"/>
        </tpls>
      </n>
      <n v="0" in="0">
        <tpls c="4">
          <tpl fld="1" item="10"/>
          <tpl fld="2" item="0"/>
          <tpl fld="3" item="0"/>
          <tpl fld="0" item="8"/>
        </tpls>
      </n>
      <n v="-277257" in="0">
        <tpls c="4">
          <tpl fld="1" item="40"/>
          <tpl fld="2" item="0"/>
          <tpl fld="3" item="0"/>
          <tpl fld="0" item="27"/>
        </tpls>
      </n>
      <n v="0" in="0">
        <tpls c="4">
          <tpl fld="1" item="40"/>
          <tpl fld="2" item="0"/>
          <tpl fld="3" item="0"/>
          <tpl fld="0" item="3"/>
        </tpls>
      </n>
      <n v="7.8140034479281025E-3" in="0">
        <tpls c="4">
          <tpl fld="1" item="38"/>
          <tpl fld="2" item="0"/>
          <tpl fld="3" item="0"/>
          <tpl fld="0" item="17"/>
        </tpls>
      </n>
      <n v="1633148" in="0">
        <tpls c="4">
          <tpl fld="1" item="25"/>
          <tpl fld="2" item="0"/>
          <tpl fld="3" item="0"/>
          <tpl fld="0" item="1"/>
        </tpls>
      </n>
      <n v="0" in="0">
        <tpls c="4">
          <tpl fld="1" item="25"/>
          <tpl fld="2" item="0"/>
          <tpl fld="3" item="0"/>
          <tpl fld="0" item="22"/>
        </tpls>
      </n>
      <n v="-187829" in="0">
        <tpls c="4">
          <tpl fld="1" item="18"/>
          <tpl fld="2" item="0"/>
          <tpl fld="3" item="0"/>
          <tpl fld="0" item="5"/>
        </tpls>
      </n>
      <n v="945.09601081870005" in="0">
        <tpls c="4">
          <tpl fld="1" item="35"/>
          <tpl fld="2" item="0"/>
          <tpl fld="3" item="0"/>
          <tpl fld="0" item="10"/>
        </tpls>
      </n>
      <n v="-3577826.4045516127" in="0">
        <tpls c="4">
          <tpl fld="1" item="35"/>
          <tpl fld="2" item="0"/>
          <tpl fld="3" item="0"/>
          <tpl fld="0" item="19"/>
        </tpls>
      </n>
      <n v="1354354.3088086862" in="0">
        <tpls c="4">
          <tpl fld="1" item="48"/>
          <tpl fld="2" item="0"/>
          <tpl fld="3" item="0"/>
          <tpl fld="0" item="28"/>
        </tpls>
      </n>
      <n v="0" in="0">
        <tpls c="4">
          <tpl fld="1" item="48"/>
          <tpl fld="2" item="0"/>
          <tpl fld="3" item="0"/>
          <tpl fld="0" item="4"/>
        </tpls>
      </n>
      <n v="38912123" in="0">
        <tpls c="4">
          <tpl fld="1" item="42"/>
          <tpl fld="2" item="0"/>
          <tpl fld="3" item="0"/>
          <tpl fld="0" item="15"/>
        </tpls>
      </n>
      <n v="-275929.73269404366" in="0">
        <tpls c="4">
          <tpl fld="1" item="9"/>
          <tpl fld="2" item="0"/>
          <tpl fld="3" item="0"/>
          <tpl fld="0" item="6"/>
        </tpls>
      </n>
      <n v="0" in="0">
        <tpls c="4">
          <tpl fld="1" item="9"/>
          <tpl fld="2" item="0"/>
          <tpl fld="3" item="0"/>
          <tpl fld="0" item="8"/>
        </tpls>
      </n>
      <n v="-1118108" in="0">
        <tpls c="4">
          <tpl fld="1" item="5"/>
          <tpl fld="2" item="0"/>
          <tpl fld="3" item="0"/>
          <tpl fld="0" item="27"/>
        </tpls>
      </n>
      <n v="0" in="0">
        <tpls c="4">
          <tpl fld="1" item="5"/>
          <tpl fld="2" item="0"/>
          <tpl fld="3" item="0"/>
          <tpl fld="0" item="3"/>
        </tpls>
      </n>
      <n v="2.7293951436937414E-2" in="0">
        <tpls c="4">
          <tpl fld="1" item="27"/>
          <tpl fld="2" item="0"/>
          <tpl fld="3" item="0"/>
          <tpl fld="0" item="17"/>
        </tpls>
      </n>
      <n v="507067" in="0">
        <tpls c="4">
          <tpl fld="1" item="24"/>
          <tpl fld="2" item="0"/>
          <tpl fld="3" item="0"/>
          <tpl fld="0" item="1"/>
        </tpls>
      </n>
      <n v="0" in="0">
        <tpls c="4">
          <tpl fld="1" item="24"/>
          <tpl fld="2" item="0"/>
          <tpl fld="3" item="0"/>
          <tpl fld="0" item="22"/>
        </tpls>
      </n>
      <n v="110635" in="0">
        <tpls c="4">
          <tpl fld="1" item="17"/>
          <tpl fld="2" item="0"/>
          <tpl fld="3" item="0"/>
          <tpl fld="0" item="5"/>
        </tpls>
      </n>
      <n v="-101.1075815927999" in="0">
        <tpls c="4">
          <tpl fld="1" item="44"/>
          <tpl fld="2" item="0"/>
          <tpl fld="3" item="0"/>
          <tpl fld="0" item="10"/>
        </tpls>
      </n>
      <n v="-170238.41042297159" in="0">
        <tpls c="4">
          <tpl fld="1" item="44"/>
          <tpl fld="2" item="0"/>
          <tpl fld="3" item="0"/>
          <tpl fld="0" item="19"/>
        </tpls>
      </n>
      <n v="5588244.6355191655" in="0">
        <tpls c="4">
          <tpl fld="1" item="33"/>
          <tpl fld="2" item="0"/>
          <tpl fld="3" item="0"/>
          <tpl fld="0" item="28"/>
        </tpls>
      </n>
      <n v="4000000" in="0">
        <tpls c="4">
          <tpl fld="1" item="33"/>
          <tpl fld="2" item="0"/>
          <tpl fld="3" item="0"/>
          <tpl fld="0" item="4"/>
        </tpls>
      </n>
      <n v="33953797" in="0">
        <tpls c="4">
          <tpl fld="1" item="49"/>
          <tpl fld="2" item="0"/>
          <tpl fld="3" item="0"/>
          <tpl fld="0" item="15"/>
        </tpls>
      </n>
      <n v="6281673.3547568051" in="0">
        <tpls c="4">
          <tpl fld="1" item="8"/>
          <tpl fld="2" item="0"/>
          <tpl fld="3" item="0"/>
          <tpl fld="0" item="6"/>
        </tpls>
      </n>
      <n v="0" in="0">
        <tpls c="4">
          <tpl fld="1" item="8"/>
          <tpl fld="2" item="0"/>
          <tpl fld="3" item="0"/>
          <tpl fld="0" item="8"/>
        </tpls>
      </n>
      <n v="0" in="0">
        <tpls c="4">
          <tpl fld="1" item="39"/>
          <tpl fld="2" item="0"/>
          <tpl fld="3" item="0"/>
          <tpl fld="0" item="27"/>
        </tpls>
      </n>
      <n v="12.844022851199997" in="0">
        <tpls c="4">
          <tpl fld="1" item="2"/>
          <tpl fld="2" item="0"/>
          <tpl fld="3" item="0"/>
          <tpl fld="0" item="10"/>
        </tpls>
      </n>
      <n v="0" in="0">
        <tpls c="4">
          <tpl fld="1" item="2"/>
          <tpl fld="2" item="0"/>
          <tpl fld="3" item="0"/>
          <tpl fld="0" item="19"/>
        </tpls>
      </n>
      <n v="-486114.44734380243" in="0">
        <tpls c="4">
          <tpl fld="1" item="23"/>
          <tpl fld="2" item="0"/>
          <tpl fld="3" item="0"/>
          <tpl fld="0" item="28"/>
        </tpls>
      </n>
      <n v="0" in="0">
        <tpls c="4">
          <tpl fld="1" item="23"/>
          <tpl fld="2" item="0"/>
          <tpl fld="3" item="0"/>
          <tpl fld="0" item="4"/>
        </tpls>
      </n>
      <n v="18" in="0">
        <tpls c="4">
          <tpl fld="1" item="14"/>
          <tpl fld="2" item="0"/>
          <tpl fld="3" item="0"/>
          <tpl fld="0" item="26"/>
        </tpls>
      </n>
      <n v="-4485438.7345167305" in="0">
        <tpls c="4">
          <tpl fld="1" item="38"/>
          <tpl fld="2" item="0"/>
          <tpl fld="3" item="0"/>
          <tpl fld="0" item="18"/>
        </tpls>
      </n>
      <n v="-86" in="0">
        <tpls c="4">
          <tpl fld="1" item="48"/>
          <tpl fld="2" item="0"/>
          <tpl fld="3" item="0"/>
          <tpl fld="0" item="26"/>
        </tpls>
      </n>
      <n v="0" in="0">
        <tpls c="4">
          <tpl fld="1" item="4"/>
          <tpl fld="2" item="0"/>
          <tpl fld="3" item="0"/>
          <tpl fld="0" item="23"/>
        </tpls>
      </n>
      <n v="-46948.59838463366" in="0">
        <tpls c="4">
          <tpl fld="1" item="1"/>
          <tpl fld="2" item="0"/>
          <tpl fld="3" item="0"/>
          <tpl fld="0" item="24"/>
        </tpls>
      </n>
      <n v="1373528.3250714121" in="0">
        <tpls c="4">
          <tpl fld="1" item="1"/>
          <tpl fld="2" item="0"/>
          <tpl fld="3" item="0"/>
          <tpl fld="0" item="25"/>
        </tpls>
      </n>
      <n v="-2063630" in="0">
        <tpls c="4">
          <tpl fld="1" item="22"/>
          <tpl fld="2" item="0"/>
          <tpl fld="3" item="0"/>
          <tpl fld="0" item="7"/>
        </tpls>
      </n>
      <n v="-3651012.89874605" in="0">
        <tpls c="4">
          <tpl fld="1" item="16"/>
          <tpl fld="2" item="0"/>
          <tpl fld="3" item="0"/>
          <tpl fld="0" item="9"/>
        </tpls>
      </n>
      <n v="0" in="0">
        <tpls c="4">
          <tpl fld="1" item="16"/>
          <tpl fld="2" item="0"/>
          <tpl fld="3" item="0"/>
          <tpl fld="0" item="20"/>
        </tpls>
      </n>
      <n v="-112" in="0">
        <tpls c="4">
          <tpl fld="1" item="46"/>
          <tpl fld="2" item="0"/>
          <tpl fld="3" item="0"/>
          <tpl fld="0" item="26"/>
        </tpls>
      </n>
      <n v="8714033.9020116664" in="0">
        <tpls c="4">
          <tpl fld="1" item="46"/>
          <tpl fld="2" item="0"/>
          <tpl fld="3" item="0"/>
          <tpl fld="0" item="21"/>
        </tpls>
      </n>
      <n v="406482" in="0">
        <tpls c="4">
          <tpl fld="1" item="32"/>
          <tpl fld="2" item="0"/>
          <tpl fld="3" item="0"/>
          <tpl fld="0" item="16"/>
        </tpls>
      </n>
      <n v="8059782.183158352" in="0">
        <tpls c="4">
          <tpl fld="1" item="30"/>
          <tpl fld="2" item="0"/>
          <tpl fld="3" item="0"/>
          <tpl fld="0" item="11"/>
        </tpls>
      </n>
      <n v="0" in="0">
        <tpls c="4">
          <tpl fld="1" item="30"/>
          <tpl fld="2" item="0"/>
          <tpl fld="3" item="0"/>
          <tpl fld="0" item="23"/>
        </tpls>
      </n>
      <n v="-318103" in="0">
        <tpls c="4">
          <tpl fld="1" item="7"/>
          <tpl fld="2" item="0"/>
          <tpl fld="3" item="0"/>
          <tpl fld="0" item="12"/>
        </tpls>
      </n>
      <n v="-3986718.6598466616" in="0">
        <tpls c="4">
          <tpl fld="1" item="7"/>
          <tpl fld="2" item="0"/>
          <tpl fld="3" item="0"/>
          <tpl fld="0" item="13"/>
        </tpls>
      </n>
      <n v="-985542.34713610203" in="0">
        <tpls c="4">
          <tpl fld="1" item="29"/>
          <tpl fld="2" item="0"/>
          <tpl fld="3" item="0"/>
          <tpl fld="0" item="18"/>
        </tpls>
      </n>
      <n v="2036032.5540019297" in="0">
        <tpls c="4">
          <tpl fld="1" item="37"/>
          <tpl fld="2" item="0"/>
          <tpl fld="3" item="0"/>
          <tpl fld="0" item="24"/>
        </tpls>
      </n>
      <n v="-652955.73514063959" in="0">
        <tpls c="4">
          <tpl fld="1" item="37"/>
          <tpl fld="2" item="0"/>
          <tpl fld="3" item="0"/>
          <tpl fld="0" item="25"/>
        </tpls>
      </n>
      <n v="-3073999" in="0">
        <tpls c="4">
          <tpl fld="1" item="21"/>
          <tpl fld="2" item="0"/>
          <tpl fld="3" item="0"/>
          <tpl fld="0" item="7"/>
        </tpls>
      </n>
      <n v="-157388.264153831" in="0">
        <tpls c="4">
          <tpl fld="1" item="36"/>
          <tpl fld="2" item="0"/>
          <tpl fld="3" item="0"/>
          <tpl fld="0" item="9"/>
        </tpls>
      </n>
      <n v="0" in="0">
        <tpls c="4">
          <tpl fld="1" item="36"/>
          <tpl fld="2" item="0"/>
          <tpl fld="3" item="0"/>
          <tpl fld="0" item="20"/>
        </tpls>
      </n>
      <n v="135" in="0">
        <tpls c="4">
          <tpl fld="1" item="34"/>
          <tpl fld="2" item="0"/>
          <tpl fld="3" item="0"/>
          <tpl fld="0" item="26"/>
        </tpls>
      </n>
      <n v="6596667.026146872" in="0">
        <tpls c="4">
          <tpl fld="1" item="34"/>
          <tpl fld="2" item="0"/>
          <tpl fld="3" item="0"/>
          <tpl fld="0" item="21"/>
        </tpls>
      </n>
      <n v="3060781" in="0">
        <tpls c="4">
          <tpl fld="1" item="47"/>
          <tpl fld="2" item="0"/>
          <tpl fld="3" item="0"/>
          <tpl fld="0" item="16"/>
        </tpls>
      </n>
      <n v="1193193.1824196957" in="0">
        <tpls c="4">
          <tpl fld="1" item="12"/>
          <tpl fld="2" item="0"/>
          <tpl fld="3" item="0"/>
          <tpl fld="0" item="11"/>
        </tpls>
      </n>
      <n v="0" in="0">
        <tpls c="4">
          <tpl fld="1" item="12"/>
          <tpl fld="2" item="0"/>
          <tpl fld="3" item="0"/>
          <tpl fld="0" item="23"/>
        </tpls>
      </n>
      <n v="130636" in="0">
        <tpls c="4">
          <tpl fld="1" item="41"/>
          <tpl fld="2" item="0"/>
          <tpl fld="3" item="0"/>
          <tpl fld="0" item="12"/>
        </tpls>
      </n>
      <n v="-562747.08499170863" in="0">
        <tpls c="4">
          <tpl fld="1" item="41"/>
          <tpl fld="2" item="0"/>
          <tpl fld="3" item="0"/>
          <tpl fld="0" item="13"/>
        </tpls>
      </n>
      <n v="-2778994.6033980874" in="0">
        <tpls c="4">
          <tpl fld="1" item="3"/>
          <tpl fld="2" item="0"/>
          <tpl fld="3" item="0"/>
          <tpl fld="0" item="18"/>
        </tpls>
      </n>
      <n v="27140.29611383914" in="0">
        <tpls c="4">
          <tpl fld="1" item="26"/>
          <tpl fld="2" item="0"/>
          <tpl fld="3" item="0"/>
          <tpl fld="0" item="24"/>
        </tpls>
      </n>
      <n v="86183.308304091217" in="0">
        <tpls c="4">
          <tpl fld="1" item="26"/>
          <tpl fld="2" item="0"/>
          <tpl fld="3" item="0"/>
          <tpl fld="0" item="25"/>
        </tpls>
      </n>
      <n v="-2769513" in="0">
        <tpls c="4">
          <tpl fld="1" item="20"/>
          <tpl fld="2" item="0"/>
          <tpl fld="3" item="0"/>
          <tpl fld="0" item="7"/>
        </tpls>
      </n>
      <n v="-3165675.2417427655" in="0">
        <tpls c="4">
          <tpl fld="1" item="45"/>
          <tpl fld="2" item="0"/>
          <tpl fld="3" item="0"/>
          <tpl fld="0" item="9"/>
        </tpls>
      </n>
      <n v="0" in="0">
        <tpls c="4">
          <tpl fld="1" item="45"/>
          <tpl fld="2" item="0"/>
          <tpl fld="3" item="0"/>
          <tpl fld="0" item="20"/>
        </tpls>
      </n>
      <n v="278" in="0">
        <tpls c="4">
          <tpl fld="1" item="43"/>
          <tpl fld="2" item="0"/>
          <tpl fld="3" item="0"/>
          <tpl fld="0" item="26"/>
        </tpls>
      </n>
      <n v="-6758422.2455918258" in="0">
        <tpls c="4">
          <tpl fld="1" item="43"/>
          <tpl fld="2" item="0"/>
          <tpl fld="3" item="0"/>
          <tpl fld="0" item="21"/>
        </tpls>
      </n>
      <n v="187530" in="0">
        <tpls c="4">
          <tpl fld="1" item="31"/>
          <tpl fld="2" item="0"/>
          <tpl fld="3" item="0"/>
          <tpl fld="0" item="16"/>
        </tpls>
      </n>
      <n v="140047.51469336101" in="0">
        <tpls c="4">
          <tpl fld="1" item="11"/>
          <tpl fld="2" item="0"/>
          <tpl fld="3" item="0"/>
          <tpl fld="0" item="11"/>
        </tpls>
      </n>
      <n v="0" in="0">
        <tpls c="4">
          <tpl fld="1" item="11"/>
          <tpl fld="2" item="0"/>
          <tpl fld="3" item="0"/>
          <tpl fld="0" item="23"/>
        </tpls>
      </n>
      <n v="-172958" in="0">
        <tpls c="4">
          <tpl fld="1" item="6"/>
          <tpl fld="2" item="0"/>
          <tpl fld="3" item="0"/>
          <tpl fld="0" item="12"/>
        </tpls>
      </n>
      <n v="-5628271.5224920139" in="0">
        <tpls c="4">
          <tpl fld="1" item="6"/>
          <tpl fld="2" item="0"/>
          <tpl fld="3" item="0"/>
          <tpl fld="0" item="13"/>
        </tpls>
      </n>
      <n v="-1354790.8170029456" in="0">
        <tpls c="4">
          <tpl fld="1" item="28"/>
          <tpl fld="2" item="0"/>
          <tpl fld="3" item="0"/>
          <tpl fld="0" item="18"/>
        </tpls>
      </n>
      <n v="2027397.3417602605" in="0">
        <tpls c="4">
          <tpl fld="1" item="0"/>
          <tpl fld="2" item="0"/>
          <tpl fld="3" item="0"/>
          <tpl fld="0" item="24"/>
        </tpls>
      </n>
      <n v="-2704303.8574914001" in="0">
        <tpls c="4">
          <tpl fld="1" item="0"/>
          <tpl fld="2" item="0"/>
          <tpl fld="3" item="0"/>
          <tpl fld="0" item="25"/>
        </tpls>
      </n>
      <n v="0" in="0">
        <tpls c="4">
          <tpl fld="1" item="15"/>
          <tpl fld="2" item="0"/>
          <tpl fld="3" item="0"/>
          <tpl fld="0" item="20"/>
        </tpls>
      </n>
      <n v="285195" in="0">
        <tpls c="4">
          <tpl fld="1" item="13"/>
          <tpl fld="2" item="0"/>
          <tpl fld="3" item="0"/>
          <tpl fld="0" item="16"/>
        </tpls>
      </n>
      <n v="276413.82992753712" in="0">
        <tpls c="4">
          <tpl fld="1" item="10"/>
          <tpl fld="2" item="0"/>
          <tpl fld="3" item="0"/>
          <tpl fld="0" item="11"/>
        </tpls>
      </n>
      <n v="0" in="0">
        <tpls c="4">
          <tpl fld="1" item="10"/>
          <tpl fld="2" item="0"/>
          <tpl fld="3" item="0"/>
          <tpl fld="0" item="23"/>
        </tpls>
      </n>
      <n v="329866.76746633789" in="0">
        <tpls c="4">
          <tpl fld="1" item="40"/>
          <tpl fld="2" item="0"/>
          <tpl fld="3" item="0"/>
          <tpl fld="0" item="13"/>
        </tpls>
      </n>
      <n v="232793.73422727664" in="0">
        <tpls c="4">
          <tpl fld="1" item="25"/>
          <tpl fld="2" item="0"/>
          <tpl fld="3" item="0"/>
          <tpl fld="0" item="24"/>
        </tpls>
      </n>
      <n v="0" in="0">
        <tpls c="4">
          <tpl fld="1" item="35"/>
          <tpl fld="2" item="0"/>
          <tpl fld="3" item="0"/>
          <tpl fld="0" item="20"/>
        </tpls>
      </n>
      <n v="46" in="0">
        <tpls c="4">
          <tpl fld="1" item="1"/>
          <tpl fld="2" item="0"/>
          <tpl fld="3" item="0"/>
          <tpl fld="0" item="26"/>
        </tpls>
      </n>
      <n v="1373528.3250714121" in="0">
        <tpls c="4">
          <tpl fld="1" item="1"/>
          <tpl fld="2" item="0"/>
          <tpl fld="3" item="0"/>
          <tpl fld="0" item="21"/>
        </tpls>
      </n>
      <n v="5472073" in="0">
        <tpls c="4">
          <tpl fld="1" item="22"/>
          <tpl fld="2" item="0"/>
          <tpl fld="3" item="0"/>
          <tpl fld="0" item="16"/>
        </tpls>
      </n>
      <n v="-3777635.3090751697" in="0">
        <tpls c="4">
          <tpl fld="1" item="16"/>
          <tpl fld="2" item="0"/>
          <tpl fld="3" item="0"/>
          <tpl fld="0" item="11"/>
        </tpls>
      </n>
      <n v="0" in="0">
        <tpls c="4">
          <tpl fld="1" item="16"/>
          <tpl fld="2" item="0"/>
          <tpl fld="3" item="0"/>
          <tpl fld="0" item="23"/>
        </tpls>
      </n>
      <n v="-394401" in="0">
        <tpls c="4">
          <tpl fld="1" item="46"/>
          <tpl fld="2" item="0"/>
          <tpl fld="3" item="0"/>
          <tpl fld="0" item="12"/>
        </tpls>
      </n>
      <n v="8714033.9020116664" in="0">
        <tpls c="4">
          <tpl fld="1" item="46"/>
          <tpl fld="2" item="0"/>
          <tpl fld="3" item="0"/>
          <tpl fld="0" item="13"/>
        </tpls>
      </n>
      <n v="-1601918.5539602716" in="0">
        <tpls c="4">
          <tpl fld="1" item="32"/>
          <tpl fld="2" item="0"/>
          <tpl fld="3" item="0"/>
          <tpl fld="0" item="18"/>
        </tpls>
      </n>
      <n v="8437031.1220309585" in="0">
        <tpls c="4">
          <tpl fld="1" item="30"/>
          <tpl fld="2" item="0"/>
          <tpl fld="3" item="0"/>
          <tpl fld="0" item="24"/>
        </tpls>
      </n>
      <n v="-403818.97609932499" in="0">
        <tpls c="4">
          <tpl fld="1" item="30"/>
          <tpl fld="2" item="0"/>
          <tpl fld="3" item="0"/>
          <tpl fld="0" item="25"/>
        </tpls>
      </n>
      <n v="-7626466" in="0">
        <tpls c="4">
          <tpl fld="1" item="7"/>
          <tpl fld="2" item="0"/>
          <tpl fld="3" item="0"/>
          <tpl fld="0" item="7"/>
        </tpls>
      </n>
      <n v="-454046.09546678571" in="0">
        <tpls c="4">
          <tpl fld="1" item="29"/>
          <tpl fld="2" item="0"/>
          <tpl fld="3" item="0"/>
          <tpl fld="0" item="9"/>
        </tpls>
      </n>
      <n v="0" in="0">
        <tpls c="4">
          <tpl fld="1" item="29"/>
          <tpl fld="2" item="0"/>
          <tpl fld="3" item="0"/>
          <tpl fld="0" item="20"/>
        </tpls>
      </n>
      <n v="-307" in="0">
        <tpls c="4">
          <tpl fld="1" item="37"/>
          <tpl fld="2" item="0"/>
          <tpl fld="3" item="0"/>
          <tpl fld="0" item="26"/>
        </tpls>
      </n>
      <n v="-652955.73514063959" in="0">
        <tpls c="4">
          <tpl fld="1" item="37"/>
          <tpl fld="2" item="0"/>
          <tpl fld="3" item="0"/>
          <tpl fld="0" item="21"/>
        </tpls>
      </n>
      <n v="1211308" in="0">
        <tpls c="4">
          <tpl fld="1" item="21"/>
          <tpl fld="2" item="0"/>
          <tpl fld="3" item="0"/>
          <tpl fld="0" item="16"/>
        </tpls>
      </n>
      <n v="-1543327.7990271393" in="0">
        <tpls c="4">
          <tpl fld="1" item="36"/>
          <tpl fld="2" item="0"/>
          <tpl fld="3" item="0"/>
          <tpl fld="0" item="11"/>
        </tpls>
      </n>
      <n v="0" in="0">
        <tpls c="4">
          <tpl fld="1" item="36"/>
          <tpl fld="2" item="0"/>
          <tpl fld="3" item="0"/>
          <tpl fld="0" item="23"/>
        </tpls>
      </n>
      <n v="208659" in="0">
        <tpls c="4">
          <tpl fld="1" item="34"/>
          <tpl fld="2" item="0"/>
          <tpl fld="3" item="0"/>
          <tpl fld="0" item="12"/>
        </tpls>
      </n>
      <n v="6596667.026146872" in="0">
        <tpls c="4">
          <tpl fld="1" item="34"/>
          <tpl fld="2" item="0"/>
          <tpl fld="3" item="0"/>
          <tpl fld="0" item="13"/>
        </tpls>
      </n>
      <n v="-1594900.191121622" in="0">
        <tpls c="4">
          <tpl fld="1" item="47"/>
          <tpl fld="2" item="0"/>
          <tpl fld="3" item="0"/>
          <tpl fld="0" item="18"/>
        </tpls>
      </n>
      <n v="407471.45112728089" in="0">
        <tpls c="4">
          <tpl fld="1" item="12"/>
          <tpl fld="2" item="0"/>
          <tpl fld="3" item="0"/>
          <tpl fld="0" item="24"/>
        </tpls>
      </n>
      <n v="-1100269.710181247" in="0">
        <tpls c="4">
          <tpl fld="1" item="12"/>
          <tpl fld="2" item="0"/>
          <tpl fld="3" item="0"/>
          <tpl fld="0" item="25"/>
        </tpls>
      </n>
      <n v="-1516059" in="0">
        <tpls c="4">
          <tpl fld="1" item="41"/>
          <tpl fld="2" item="0"/>
          <tpl fld="3" item="0"/>
          <tpl fld="0" item="7"/>
        </tpls>
      </n>
      <n v="-941331.85587569117" in="0">
        <tpls c="4">
          <tpl fld="1" item="3"/>
          <tpl fld="2" item="0"/>
          <tpl fld="3" item="0"/>
          <tpl fld="0" item="9"/>
        </tpls>
      </n>
      <n v="0" in="0">
        <tpls c="4">
          <tpl fld="1" item="3"/>
          <tpl fld="2" item="0"/>
          <tpl fld="3" item="0"/>
          <tpl fld="0" item="20"/>
        </tpls>
      </n>
      <n v="-8" in="0">
        <tpls c="4">
          <tpl fld="1" item="26"/>
          <tpl fld="2" item="0"/>
          <tpl fld="3" item="0"/>
          <tpl fld="0" item="26"/>
        </tpls>
      </n>
      <n v="86183.308304091217" in="0">
        <tpls c="4">
          <tpl fld="1" item="26"/>
          <tpl fld="2" item="0"/>
          <tpl fld="3" item="0"/>
          <tpl fld="0" item="21"/>
        </tpls>
      </n>
      <n v="1155232" in="0">
        <tpls c="4">
          <tpl fld="1" item="20"/>
          <tpl fld="2" item="0"/>
          <tpl fld="3" item="0"/>
          <tpl fld="0" item="16"/>
        </tpls>
      </n>
      <n v="-5429898.5811149441" in="0">
        <tpls c="4">
          <tpl fld="1" item="45"/>
          <tpl fld="2" item="0"/>
          <tpl fld="3" item="0"/>
          <tpl fld="0" item="11"/>
        </tpls>
      </n>
      <n v="0" in="0">
        <tpls c="4">
          <tpl fld="1" item="45"/>
          <tpl fld="2" item="0"/>
          <tpl fld="3" item="0"/>
          <tpl fld="0" item="23"/>
        </tpls>
      </n>
      <n v="1692786" in="0">
        <tpls c="4">
          <tpl fld="1" item="43"/>
          <tpl fld="2" item="0"/>
          <tpl fld="3" item="0"/>
          <tpl fld="0" item="12"/>
        </tpls>
      </n>
      <n v="-6758422.2455918258" in="0">
        <tpls c="4">
          <tpl fld="1" item="43"/>
          <tpl fld="2" item="0"/>
          <tpl fld="3" item="0"/>
          <tpl fld="0" item="13"/>
        </tpls>
      </n>
      <n v="-1481116.6455766789" in="0">
        <tpls c="4">
          <tpl fld="1" item="31"/>
          <tpl fld="2" item="0"/>
          <tpl fld="3" item="0"/>
          <tpl fld="0" item="18"/>
        </tpls>
      </n>
      <n v="2604372.6419432657" in="0">
        <tpls c="4">
          <tpl fld="1" item="11"/>
          <tpl fld="2" item="0"/>
          <tpl fld="3" item="0"/>
          <tpl fld="0" item="24"/>
        </tpls>
      </n>
      <n v="-175084.56892820355" in="0">
        <tpls c="4">
          <tpl fld="1" item="11"/>
          <tpl fld="2" item="0"/>
          <tpl fld="3" item="0"/>
          <tpl fld="0" item="25"/>
        </tpls>
      </n>
      <n v="-583169" in="0">
        <tpls c="4">
          <tpl fld="1" item="6"/>
          <tpl fld="2" item="0"/>
          <tpl fld="3" item="0"/>
          <tpl fld="0" item="7"/>
        </tpls>
      </n>
      <n v="-19606.59277016166" in="0">
        <tpls c="4">
          <tpl fld="1" item="28"/>
          <tpl fld="2" item="0"/>
          <tpl fld="3" item="0"/>
          <tpl fld="0" item="9"/>
        </tpls>
      </n>
      <n v="0" in="0">
        <tpls c="4">
          <tpl fld="1" item="28"/>
          <tpl fld="2" item="0"/>
          <tpl fld="3" item="0"/>
          <tpl fld="0" item="20"/>
        </tpls>
      </n>
      <n v="118" in="0">
        <tpls c="4">
          <tpl fld="1" item="0"/>
          <tpl fld="2" item="0"/>
          <tpl fld="3" item="0"/>
          <tpl fld="0" item="26"/>
        </tpls>
      </n>
      <n v="-2704303.8574914001" in="0">
        <tpls c="4">
          <tpl fld="1" item="0"/>
          <tpl fld="2" item="0"/>
          <tpl fld="3" item="0"/>
          <tpl fld="0" item="21"/>
        </tpls>
      </n>
      <n v="171082" in="0">
        <tpls c="4">
          <tpl fld="1" item="19"/>
          <tpl fld="2" item="0"/>
          <tpl fld="3" item="0"/>
          <tpl fld="0" item="16"/>
        </tpls>
      </n>
      <n v="-2208412.534265955" in="0">
        <tpls c="4">
          <tpl fld="1" item="15"/>
          <tpl fld="2" item="0"/>
          <tpl fld="3" item="0"/>
          <tpl fld="0" item="11"/>
        </tpls>
      </n>
      <n v="0" in="0">
        <tpls c="4">
          <tpl fld="1" item="15"/>
          <tpl fld="2" item="0"/>
          <tpl fld="3" item="0"/>
          <tpl fld="0" item="23"/>
        </tpls>
      </n>
      <n v="24571" in="0">
        <tpls c="4">
          <tpl fld="1" item="14"/>
          <tpl fld="2" item="0"/>
          <tpl fld="3" item="0"/>
          <tpl fld="0" item="12"/>
        </tpls>
      </n>
      <n v="4045175.2041851305" in="0">
        <tpls c="4">
          <tpl fld="1" item="14"/>
          <tpl fld="2" item="0"/>
          <tpl fld="3" item="0"/>
          <tpl fld="0" item="13"/>
        </tpls>
      </n>
      <n v="-1531018.3033148837" in="0">
        <tpls c="4">
          <tpl fld="1" item="13"/>
          <tpl fld="2" item="0"/>
          <tpl fld="3" item="0"/>
          <tpl fld="0" item="18"/>
        </tpls>
      </n>
      <n v="367286.47995238123" in="0">
        <tpls c="4">
          <tpl fld="1" item="10"/>
          <tpl fld="2" item="0"/>
          <tpl fld="3" item="0"/>
          <tpl fld="0" item="24"/>
        </tpls>
      </n>
      <n v="-2203744.0256682029" in="0">
        <tpls c="4">
          <tpl fld="1" item="10"/>
          <tpl fld="2" item="0"/>
          <tpl fld="3" item="0"/>
          <tpl fld="0" item="25"/>
        </tpls>
      </n>
      <n v="-3063505" in="0">
        <tpls c="4">
          <tpl fld="1" item="40"/>
          <tpl fld="2" item="0"/>
          <tpl fld="3" item="0"/>
          <tpl fld="0" item="7"/>
        </tpls>
      </n>
      <n v="-596708.51083186758" in="0">
        <tpls c="4">
          <tpl fld="1" item="38"/>
          <tpl fld="2" item="0"/>
          <tpl fld="3" item="0"/>
          <tpl fld="0" item="9"/>
        </tpls>
      </n>
      <n v="82641" in="0">
        <tpls c="4">
          <tpl fld="1" item="1"/>
          <tpl fld="2" item="0"/>
          <tpl fld="3" item="0"/>
          <tpl fld="0" item="27"/>
        </tpls>
      </n>
      <n v="0" in="0">
        <tpls c="4">
          <tpl fld="1" item="1"/>
          <tpl fld="2" item="0"/>
          <tpl fld="3" item="0"/>
          <tpl fld="0" item="3"/>
        </tpls>
      </n>
      <n v="0.13952822037902826" in="0">
        <tpls c="4">
          <tpl fld="1" item="22"/>
          <tpl fld="2" item="0"/>
          <tpl fld="3" item="0"/>
          <tpl fld="0" item="17"/>
        </tpls>
      </n>
      <n v="1841654" in="0">
        <tpls c="4">
          <tpl fld="1" item="16"/>
          <tpl fld="2" item="0"/>
          <tpl fld="3" item="0"/>
          <tpl fld="0" item="1"/>
        </tpls>
      </n>
      <n v="0" in="0">
        <tpls c="4">
          <tpl fld="1" item="16"/>
          <tpl fld="2" item="0"/>
          <tpl fld="3" item="0"/>
          <tpl fld="0" item="22"/>
        </tpls>
      </n>
      <n v="-642489" in="0">
        <tpls c="4">
          <tpl fld="1" item="46"/>
          <tpl fld="2" item="0"/>
          <tpl fld="3" item="0"/>
          <tpl fld="0" item="5"/>
        </tpls>
      </n>
      <n v="-317.95623042369999" in="0">
        <tpls c="4">
          <tpl fld="1" item="32"/>
          <tpl fld="2" item="0"/>
          <tpl fld="3" item="0"/>
          <tpl fld="0" item="10"/>
        </tpls>
      </n>
      <n v="-2004969.5539602716" in="0">
        <tpls c="4">
          <tpl fld="1" item="32"/>
          <tpl fld="2" item="0"/>
          <tpl fld="3" item="0"/>
          <tpl fld="0" item="19"/>
        </tpls>
      </n>
      <n v="377248.93887260649" in="0">
        <tpls c="4">
          <tpl fld="1" item="30"/>
          <tpl fld="2" item="0"/>
          <tpl fld="3" item="0"/>
          <tpl fld="0" item="28"/>
        </tpls>
      </n>
      <n v="0" in="0">
        <tpls c="4">
          <tpl fld="1" item="30"/>
          <tpl fld="2" item="0"/>
          <tpl fld="3" item="0"/>
          <tpl fld="0" item="4"/>
        </tpls>
      </n>
      <n v="211100411" in="0">
        <tpls c="4">
          <tpl fld="1" item="7"/>
          <tpl fld="2" item="0"/>
          <tpl fld="3" item="0"/>
          <tpl fld="0" item="15"/>
        </tpls>
      </n>
      <n v="142794.87759441556" in="0">
        <tpls c="4">
          <tpl fld="1" item="29"/>
          <tpl fld="2" item="0"/>
          <tpl fld="3" item="0"/>
          <tpl fld="0" item="6"/>
        </tpls>
      </n>
      <n v="0" in="0">
        <tpls c="4">
          <tpl fld="1" item="29"/>
          <tpl fld="2" item="0"/>
          <tpl fld="3" item="0"/>
          <tpl fld="0" item="8"/>
        </tpls>
      </n>
      <n v="-640599" in="0">
        <tpls c="4">
          <tpl fld="1" item="37"/>
          <tpl fld="2" item="0"/>
          <tpl fld="3" item="0"/>
          <tpl fld="0" item="27"/>
        </tpls>
      </n>
      <n v="0" in="0">
        <tpls c="4">
          <tpl fld="1" item="37"/>
          <tpl fld="2" item="0"/>
          <tpl fld="3" item="0"/>
          <tpl fld="0" item="3"/>
        </tpls>
      </n>
      <n v="1.7256651338792742E-2" in="0">
        <tpls c="4">
          <tpl fld="1" item="21"/>
          <tpl fld="2" item="0"/>
          <tpl fld="3" item="0"/>
          <tpl fld="0" item="17"/>
        </tpls>
      </n>
      <n v="-930" in="0">
        <tpls c="4">
          <tpl fld="1" item="36"/>
          <tpl fld="2" item="0"/>
          <tpl fld="3" item="0"/>
          <tpl fld="0" item="1"/>
        </tpls>
      </n>
      <n v="0" in="0">
        <tpls c="4">
          <tpl fld="1" item="36"/>
          <tpl fld="2" item="0"/>
          <tpl fld="3" item="0"/>
          <tpl fld="0" item="22"/>
        </tpls>
      </n>
      <n v="812916" in="0">
        <tpls c="4">
          <tpl fld="1" item="34"/>
          <tpl fld="2" item="0"/>
          <tpl fld="3" item="0"/>
          <tpl fld="0" item="5"/>
        </tpls>
      </n>
      <n v="286.30601611359992" in="0">
        <tpls c="4">
          <tpl fld="1" item="47"/>
          <tpl fld="2" item="0"/>
          <tpl fld="3" item="0"/>
          <tpl fld="0" item="10"/>
        </tpls>
      </n>
      <n v="-1939386.191121622" in="0">
        <tpls c="4">
          <tpl fld="1" item="47"/>
          <tpl fld="2" item="0"/>
          <tpl fld="3" item="0"/>
          <tpl fld="0" item="19"/>
        </tpls>
      </n>
      <n v="-785721.73129241471" in="0">
        <tpls c="4">
          <tpl fld="1" item="12"/>
          <tpl fld="2" item="0"/>
          <tpl fld="3" item="0"/>
          <tpl fld="0" item="28"/>
        </tpls>
      </n>
      <n v="0" in="0">
        <tpls c="4">
          <tpl fld="1" item="12"/>
          <tpl fld="2" item="0"/>
          <tpl fld="3" item="0"/>
          <tpl fld="0" item="4"/>
        </tpls>
      </n>
      <n v="20898683" in="0">
        <tpls c="4">
          <tpl fld="1" item="41"/>
          <tpl fld="2" item="0"/>
          <tpl fld="3" item="0"/>
          <tpl fld="0" item="15"/>
        </tpls>
      </n>
      <n v="-989493.88375990686" in="0">
        <tpls c="4">
          <tpl fld="1" item="3"/>
          <tpl fld="2" item="0"/>
          <tpl fld="3" item="0"/>
          <tpl fld="0" item="6"/>
        </tpls>
      </n>
      <n v="0" in="0">
        <tpls c="4">
          <tpl fld="1" item="3"/>
          <tpl fld="2" item="0"/>
          <tpl fld="3" item="0"/>
          <tpl fld="0" item="8"/>
        </tpls>
      </n>
      <n v="-211415" in="0">
        <tpls c="4">
          <tpl fld="1" item="26"/>
          <tpl fld="2" item="0"/>
          <tpl fld="3" item="0"/>
          <tpl fld="0" item="27"/>
        </tpls>
      </n>
      <n v="0" in="0">
        <tpls c="4">
          <tpl fld="1" item="26"/>
          <tpl fld="2" item="0"/>
          <tpl fld="3" item="0"/>
          <tpl fld="0" item="3"/>
        </tpls>
      </n>
      <n v="2.1906450064803521E-2" in="0">
        <tpls c="4">
          <tpl fld="1" item="20"/>
          <tpl fld="2" item="0"/>
          <tpl fld="3" item="0"/>
          <tpl fld="0" item="17"/>
        </tpls>
      </n>
      <n v="1764854" in="0">
        <tpls c="4">
          <tpl fld="1" item="45"/>
          <tpl fld="2" item="0"/>
          <tpl fld="3" item="0"/>
          <tpl fld="0" item="1"/>
        </tpls>
      </n>
      <n v="0" in="0">
        <tpls c="4">
          <tpl fld="1" item="45"/>
          <tpl fld="2" item="0"/>
          <tpl fld="3" item="0"/>
          <tpl fld="0" item="22"/>
        </tpls>
      </n>
      <n v="2014632" in="0">
        <tpls c="4">
          <tpl fld="1" item="43"/>
          <tpl fld="2" item="0"/>
          <tpl fld="3" item="0"/>
          <tpl fld="0" item="5"/>
        </tpls>
      </n>
      <n v="620.93751621000001" in="0">
        <tpls c="4">
          <tpl fld="1" item="31"/>
          <tpl fld="2" item="0"/>
          <tpl fld="3" item="0"/>
          <tpl fld="0" item="10"/>
        </tpls>
      </n>
      <n v="-1688818.6455766789" in="0">
        <tpls c="4">
          <tpl fld="1" item="31"/>
          <tpl fld="2" item="0"/>
          <tpl fld="3" item="0"/>
          <tpl fld="0" item="19"/>
        </tpls>
      </n>
      <n v="2464325.1272499049" in="0">
        <tpls c="4">
          <tpl fld="1" item="11"/>
          <tpl fld="2" item="0"/>
          <tpl fld="3" item="0"/>
          <tpl fld="0" item="28"/>
        </tpls>
      </n>
      <n v="0" in="0">
        <tpls c="4">
          <tpl fld="1" item="11"/>
          <tpl fld="2" item="0"/>
          <tpl fld="3" item="0"/>
          <tpl fld="0" item="4"/>
        </tpls>
      </n>
      <n v="8347701" in="0">
        <tpls c="4">
          <tpl fld="1" item="6"/>
          <tpl fld="2" item="0"/>
          <tpl fld="3" item="0"/>
          <tpl fld="0" item="15"/>
        </tpls>
      </n>
      <n v="-169665.03012855811" in="0">
        <tpls c="4">
          <tpl fld="1" item="28"/>
          <tpl fld="2" item="0"/>
          <tpl fld="3" item="0"/>
          <tpl fld="0" item="6"/>
        </tpls>
      </n>
      <n v="0" in="0">
        <tpls c="4">
          <tpl fld="1" item="28"/>
          <tpl fld="2" item="0"/>
          <tpl fld="3" item="0"/>
          <tpl fld="0" item="8"/>
        </tpls>
      </n>
      <n v="383024" in="0">
        <tpls c="4">
          <tpl fld="1" item="0"/>
          <tpl fld="2" item="0"/>
          <tpl fld="3" item="0"/>
          <tpl fld="0" item="27"/>
        </tpls>
      </n>
      <n v="0" in="0">
        <tpls c="4">
          <tpl fld="1" item="0"/>
          <tpl fld="2" item="0"/>
          <tpl fld="3" item="0"/>
          <tpl fld="0" item="3"/>
        </tpls>
      </n>
      <n v="6.3200867838105268E-3" in="0">
        <tpls c="4">
          <tpl fld="1" item="19"/>
          <tpl fld="2" item="0"/>
          <tpl fld="3" item="0"/>
          <tpl fld="0" item="17"/>
        </tpls>
      </n>
      <n v="1187077" in="0">
        <tpls c="4">
          <tpl fld="1" item="15"/>
          <tpl fld="2" item="0"/>
          <tpl fld="3" item="0"/>
          <tpl fld="0" item="1"/>
        </tpls>
      </n>
      <n v="0" in="0">
        <tpls c="4">
          <tpl fld="1" item="15"/>
          <tpl fld="2" item="0"/>
          <tpl fld="3" item="0"/>
          <tpl fld="0" item="22"/>
        </tpls>
      </n>
      <n v="129386" in="0">
        <tpls c="4">
          <tpl fld="1" item="14"/>
          <tpl fld="2" item="0"/>
          <tpl fld="3" item="0"/>
          <tpl fld="0" item="5"/>
        </tpls>
      </n>
      <n v="-654.35995583409988" in="0">
        <tpls c="4">
          <tpl fld="1" item="13"/>
          <tpl fld="2" item="0"/>
          <tpl fld="3" item="0"/>
          <tpl fld="0" item="10"/>
        </tpls>
      </n>
      <n v="1251765.6966851163" in="0">
        <tpls c="4">
          <tpl fld="1" item="13"/>
          <tpl fld="2" item="0"/>
          <tpl fld="3" item="0"/>
          <tpl fld="0" item="19"/>
        </tpls>
      </n>
      <n v="90872.650024844101" in="0">
        <tpls c="4">
          <tpl fld="1" item="10"/>
          <tpl fld="2" item="0"/>
          <tpl fld="3" item="0"/>
          <tpl fld="0" item="28"/>
        </tpls>
      </n>
      <n v="0" in="0">
        <tpls c="4">
          <tpl fld="1" item="10"/>
          <tpl fld="2" item="0"/>
          <tpl fld="3" item="0"/>
          <tpl fld="0" item="4"/>
        </tpls>
      </n>
      <n v="42025289" in="0">
        <tpls c="4">
          <tpl fld="1" item="40"/>
          <tpl fld="2" item="0"/>
          <tpl fld="3" item="0"/>
          <tpl fld="0" item="15"/>
        </tpls>
      </n>
      <n v="-1971644.8158180369" in="0">
        <tpls c="4">
          <tpl fld="1" item="38"/>
          <tpl fld="2" item="0"/>
          <tpl fld="3" item="0"/>
          <tpl fld="0" item="6"/>
        </tpls>
      </n>
      <n v="153106" in="0">
        <tpls c="4">
          <tpl fld="1" item="1"/>
          <tpl fld="2" item="0"/>
          <tpl fld="3" item="0"/>
          <tpl fld="0" item="12"/>
        </tpls>
      </n>
      <n v="1373528.3250714121" in="0">
        <tpls c="4">
          <tpl fld="1" item="1"/>
          <tpl fld="2" item="0"/>
          <tpl fld="3" item="0"/>
          <tpl fld="0" item="13"/>
        </tpls>
      </n>
      <n v="-1775695.3785792259" in="0">
        <tpls c="4">
          <tpl fld="1" item="22"/>
          <tpl fld="2" item="0"/>
          <tpl fld="3" item="0"/>
          <tpl fld="0" item="18"/>
        </tpls>
      </n>
      <n v="-1809358.89874605" in="0">
        <tpls c="4">
          <tpl fld="1" item="16"/>
          <tpl fld="2" item="0"/>
          <tpl fld="3" item="0"/>
          <tpl fld="0" item="24"/>
        </tpls>
      </n>
      <n v="-1035626.7412397233" in="0">
        <tpls c="4">
          <tpl fld="1" item="16"/>
          <tpl fld="2" item="0"/>
          <tpl fld="3" item="0"/>
          <tpl fld="0" item="25"/>
        </tpls>
      </n>
      <n v="-2560298" in="0">
        <tpls c="4">
          <tpl fld="1" item="46"/>
          <tpl fld="2" item="0"/>
          <tpl fld="3" item="0"/>
          <tpl fld="0" item="7"/>
        </tpls>
      </n>
      <n v="-1860215.9887589165" in="0">
        <tpls c="4">
          <tpl fld="1" item="32"/>
          <tpl fld="2" item="0"/>
          <tpl fld="3" item="0"/>
          <tpl fld="0" item="9"/>
        </tpls>
      </n>
      <n v="0" in="0">
        <tpls c="4">
          <tpl fld="1" item="32"/>
          <tpl fld="2" item="0"/>
          <tpl fld="3" item="0"/>
          <tpl fld="0" item="20"/>
        </tpls>
      </n>
      <n v="-5" in="0">
        <tpls c="4">
          <tpl fld="1" item="30"/>
          <tpl fld="2" item="0"/>
          <tpl fld="3" item="0"/>
          <tpl fld="0" item="26"/>
        </tpls>
      </n>
      <n v="-403818.97609932499" in="0">
        <tpls c="4">
          <tpl fld="1" item="30"/>
          <tpl fld="2" item="0"/>
          <tpl fld="3" item="0"/>
          <tpl fld="0" item="21"/>
        </tpls>
      </n>
      <n v="32683559" in="0">
        <tpls c="4">
          <tpl fld="1" item="7"/>
          <tpl fld="2" item="0"/>
          <tpl fld="3" item="0"/>
          <tpl fld="0" item="16"/>
        </tpls>
      </n>
      <n v="-311251.21787237015" in="0">
        <tpls c="4">
          <tpl fld="1" item="29"/>
          <tpl fld="2" item="0"/>
          <tpl fld="3" item="0"/>
          <tpl fld="0" item="11"/>
        </tpls>
      </n>
      <n v="0" in="0">
        <tpls c="4">
          <tpl fld="1" item="29"/>
          <tpl fld="2" item="0"/>
          <tpl fld="3" item="0"/>
          <tpl fld="0" item="23"/>
        </tpls>
      </n>
      <n v="-1362137" in="0">
        <tpls c="4">
          <tpl fld="1" item="37"/>
          <tpl fld="2" item="0"/>
          <tpl fld="3" item="0"/>
          <tpl fld="0" item="12"/>
        </tpls>
      </n>
      <n v="-652955.73514063959" in="0">
        <tpls c="4">
          <tpl fld="1" item="37"/>
          <tpl fld="2" item="0"/>
          <tpl fld="3" item="0"/>
          <tpl fld="0" item="13"/>
        </tpls>
      </n>
      <n v="-3020952.0710412026" in="0">
        <tpls c="4">
          <tpl fld="1" item="21"/>
          <tpl fld="2" item="0"/>
          <tpl fld="3" item="0"/>
          <tpl fld="0" item="18"/>
        </tpls>
      </n>
      <n v="-158318.264153831" in="0">
        <tpls c="4">
          <tpl fld="1" item="36"/>
          <tpl fld="2" item="0"/>
          <tpl fld="3" item="0"/>
          <tpl fld="0" item="24"/>
        </tpls>
      </n>
      <n v="3863212.7596846065" in="0">
        <tpls c="4">
          <tpl fld="1" item="36"/>
          <tpl fld="2" item="0"/>
          <tpl fld="3" item="0"/>
          <tpl fld="0" item="25"/>
        </tpls>
      </n>
      <n v="-3369149" in="0">
        <tpls c="4">
          <tpl fld="1" item="34"/>
          <tpl fld="2" item="0"/>
          <tpl fld="3" item="0"/>
          <tpl fld="0" item="7"/>
        </tpls>
      </n>
      <n v="944076.67509209411" in="0">
        <tpls c="4">
          <tpl fld="1" item="47"/>
          <tpl fld="2" item="0"/>
          <tpl fld="3" item="0"/>
          <tpl fld="0" item="9"/>
        </tpls>
      </n>
      <n v="0" in="0">
        <tpls c="4">
          <tpl fld="1" item="47"/>
          <tpl fld="2" item="0"/>
          <tpl fld="3" item="0"/>
          <tpl fld="0" item="20"/>
        </tpls>
      </n>
      <n v="5" in="0">
        <tpls c="4">
          <tpl fld="1" item="12"/>
          <tpl fld="2" item="0"/>
          <tpl fld="3" item="0"/>
          <tpl fld="0" item="26"/>
        </tpls>
      </n>
      <n v="-1100269.710181247" in="0">
        <tpls c="4">
          <tpl fld="1" item="12"/>
          <tpl fld="2" item="0"/>
          <tpl fld="3" item="0"/>
          <tpl fld="0" item="21"/>
        </tpls>
      </n>
      <n v="445814" in="0">
        <tpls c="4">
          <tpl fld="1" item="41"/>
          <tpl fld="2" item="0"/>
          <tpl fld="3" item="0"/>
          <tpl fld="0" item="16"/>
        </tpls>
      </n>
      <n v="-1930825.7396355979" in="0">
        <tpls c="4">
          <tpl fld="1" item="3"/>
          <tpl fld="2" item="0"/>
          <tpl fld="3" item="0"/>
          <tpl fld="0" item="11"/>
        </tpls>
      </n>
      <n v="0" in="0">
        <tpls c="4">
          <tpl fld="1" item="3"/>
          <tpl fld="2" item="0"/>
          <tpl fld="3" item="0"/>
          <tpl fld="0" item="23"/>
        </tpls>
      </n>
      <n v="137164" in="0">
        <tpls c="4">
          <tpl fld="1" item="26"/>
          <tpl fld="2" item="0"/>
          <tpl fld="3" item="0"/>
          <tpl fld="0" item="12"/>
        </tpls>
      </n>
      <n v="86183.308304091217" in="0">
        <tpls c="4">
          <tpl fld="1" item="26"/>
          <tpl fld="2" item="0"/>
          <tpl fld="3" item="0"/>
          <tpl fld="0" item="13"/>
        </tpls>
      </n>
      <n v="-2708842.8017616756" in="0">
        <tpls c="4">
          <tpl fld="1" item="20"/>
          <tpl fld="2" item="0"/>
          <tpl fld="3" item="0"/>
          <tpl fld="0" item="18"/>
        </tpls>
      </n>
      <n v="-1400821.2417427655" in="0">
        <tpls c="4">
          <tpl fld="1" item="45"/>
          <tpl fld="2" item="0"/>
          <tpl fld="3" item="0"/>
          <tpl fld="0" item="24"/>
        </tpls>
      </n>
      <n v="2071841.4868184361" in="0">
        <tpls c="4">
          <tpl fld="1" item="45"/>
          <tpl fld="2" item="0"/>
          <tpl fld="3" item="0"/>
          <tpl fld="0" item="25"/>
        </tpls>
      </n>
      <n v="-2032334" in="0">
        <tpls c="4">
          <tpl fld="1" item="43"/>
          <tpl fld="2" item="0"/>
          <tpl fld="3" item="0"/>
          <tpl fld="0" item="7"/>
        </tpls>
      </n>
      <n v="1429963.7858799938" in="0">
        <tpls c="4">
          <tpl fld="1" item="31"/>
          <tpl fld="2" item="0"/>
          <tpl fld="3" item="0"/>
          <tpl fld="0" item="9"/>
        </tpls>
      </n>
      <n v="0" in="0">
        <tpls c="4">
          <tpl fld="1" item="31"/>
          <tpl fld="2" item="0"/>
          <tpl fld="3" item="0"/>
          <tpl fld="0" item="20"/>
        </tpls>
      </n>
      <n v="-187" in="0">
        <tpls c="4">
          <tpl fld="1" item="11"/>
          <tpl fld="2" item="0"/>
          <tpl fld="3" item="0"/>
          <tpl fld="0" item="26"/>
        </tpls>
      </n>
      <n v="-175084.56892820355" in="0">
        <tpls c="4">
          <tpl fld="1" item="11"/>
          <tpl fld="2" item="0"/>
          <tpl fld="3" item="0"/>
          <tpl fld="0" item="21"/>
        </tpls>
      </n>
      <n v="67007" in="0">
        <tpls c="4">
          <tpl fld="1" item="6"/>
          <tpl fld="2" item="0"/>
          <tpl fld="3" item="0"/>
          <tpl fld="0" item="16"/>
        </tpls>
      </n>
      <n v="-189271.62289871977" in="0">
        <tpls c="4">
          <tpl fld="1" item="28"/>
          <tpl fld="2" item="0"/>
          <tpl fld="3" item="0"/>
          <tpl fld="0" item="11"/>
        </tpls>
      </n>
      <n v="0" in="0">
        <tpls c="4">
          <tpl fld="1" item="28"/>
          <tpl fld="2" item="0"/>
          <tpl fld="3" item="0"/>
          <tpl fld="0" item="23"/>
        </tpls>
      </n>
      <n v="433748" in="0">
        <tpls c="4">
          <tpl fld="1" item="0"/>
          <tpl fld="2" item="0"/>
          <tpl fld="3" item="0"/>
          <tpl fld="0" item="12"/>
        </tpls>
      </n>
      <n v="-2704303.8574914001" in="0">
        <tpls c="4">
          <tpl fld="1" item="0"/>
          <tpl fld="2" item="0"/>
          <tpl fld="3" item="0"/>
          <tpl fld="0" item="13"/>
        </tpls>
      </n>
      <n v="-1304079.6824271835" in="0">
        <tpls c="4">
          <tpl fld="1" item="19"/>
          <tpl fld="2" item="0"/>
          <tpl fld="3" item="0"/>
          <tpl fld="0" item="18"/>
        </tpls>
      </n>
      <n v="-606981.03128430736" in="0">
        <tpls c="4">
          <tpl fld="1" item="15"/>
          <tpl fld="2" item="0"/>
          <tpl fld="3" item="0"/>
          <tpl fld="0" item="24"/>
        </tpls>
      </n>
      <n v="1699877.6206554202" in="0">
        <tpls c="4">
          <tpl fld="1" item="15"/>
          <tpl fld="2" item="0"/>
          <tpl fld="3" item="0"/>
          <tpl fld="0" item="25"/>
        </tpls>
      </n>
      <n v="-1651974" in="0">
        <tpls c="4">
          <tpl fld="1" item="14"/>
          <tpl fld="2" item="0"/>
          <tpl fld="3" item="0"/>
          <tpl fld="0" item="7"/>
        </tpls>
      </n>
      <n v="229915.78163855709" in="0">
        <tpls c="4">
          <tpl fld="1" item="13"/>
          <tpl fld="2" item="0"/>
          <tpl fld="3" item="0"/>
          <tpl fld="0" item="9"/>
        </tpls>
      </n>
      <n v="0" in="0">
        <tpls c="4">
          <tpl fld="1" item="13"/>
          <tpl fld="2" item="0"/>
          <tpl fld="3" item="0"/>
          <tpl fld="0" item="20"/>
        </tpls>
      </n>
      <n v="135" in="0">
        <tpls c="4">
          <tpl fld="1" item="10"/>
          <tpl fld="2" item="0"/>
          <tpl fld="3" item="0"/>
          <tpl fld="0" item="26"/>
        </tpls>
      </n>
      <n v="-2203744.0256682029" in="0">
        <tpls c="4">
          <tpl fld="1" item="10"/>
          <tpl fld="2" item="0"/>
          <tpl fld="3" item="0"/>
          <tpl fld="0" item="21"/>
        </tpls>
      </n>
      <n v="243625" in="0">
        <tpls c="4">
          <tpl fld="1" item="40"/>
          <tpl fld="2" item="0"/>
          <tpl fld="3" item="0"/>
          <tpl fld="0" item="16"/>
        </tpls>
      </n>
      <n v="-2568353.3266499043" in="0">
        <tpls c="4">
          <tpl fld="1" item="38"/>
          <tpl fld="2" item="0"/>
          <tpl fld="3" item="0"/>
          <tpl fld="0" item="11"/>
        </tpls>
      </n>
      <n v="0" in="0">
        <tpls c="4">
          <tpl fld="1" item="38"/>
          <tpl fld="2" item="0"/>
          <tpl fld="3" item="0"/>
          <tpl fld="0" item="23"/>
        </tpls>
      </n>
      <n v="-3236" in="0">
        <tpls c="4">
          <tpl fld="1" item="25"/>
          <tpl fld="2" item="0"/>
          <tpl fld="3" item="0"/>
          <tpl fld="0" item="12"/>
        </tpls>
      </n>
      <n v="1254520.0202918444" in="0">
        <tpls c="4">
          <tpl fld="1" item="25"/>
          <tpl fld="2" item="0"/>
          <tpl fld="3" item="0"/>
          <tpl fld="0" item="13"/>
        </tpls>
      </n>
      <n v="-91164.096350034655" in="0">
        <tpls c="4">
          <tpl fld="1" item="18"/>
          <tpl fld="2" item="0"/>
          <tpl fld="3" item="0"/>
          <tpl fld="0" item="18"/>
        </tpls>
      </n>
      <n v="4492751.6336594876" in="0">
        <tpls c="4">
          <tpl fld="1" item="35"/>
          <tpl fld="2" item="0"/>
          <tpl fld="3" item="0"/>
          <tpl fld="0" item="24"/>
        </tpls>
      </n>
      <n v="-3192997.9965920555" in="0">
        <tpls c="4">
          <tpl fld="1" item="35"/>
          <tpl fld="2" item="0"/>
          <tpl fld="3" item="0"/>
          <tpl fld="0" item="25"/>
        </tpls>
      </n>
      <n v="235747" in="0">
        <tpls c="4">
          <tpl fld="1" item="1"/>
          <tpl fld="2" item="0"/>
          <tpl fld="3" item="0"/>
          <tpl fld="0" item="5"/>
        </tpls>
      </n>
      <n v="476.37529580929998" in="0">
        <tpls c="4">
          <tpl fld="1" item="22"/>
          <tpl fld="2" item="0"/>
          <tpl fld="3" item="0"/>
          <tpl fld="0" item="10"/>
        </tpls>
      </n>
      <n v="-3046426.3785792259" in="0">
        <tpls c="4">
          <tpl fld="1" item="22"/>
          <tpl fld="2" item="0"/>
          <tpl fld="3" item="0"/>
          <tpl fld="0" item="19"/>
        </tpls>
      </n>
      <n v="1968276.4103291198" in="0">
        <tpls c="4">
          <tpl fld="1" item="16"/>
          <tpl fld="2" item="0"/>
          <tpl fld="3" item="0"/>
          <tpl fld="0" item="28"/>
        </tpls>
      </n>
      <n v="0" in="0">
        <tpls c="4">
          <tpl fld="1" item="16"/>
          <tpl fld="2" item="0"/>
          <tpl fld="3" item="0"/>
          <tpl fld="0" item="4"/>
        </tpls>
      </n>
      <n v="38683588" in="0">
        <tpls c="4">
          <tpl fld="1" item="46"/>
          <tpl fld="2" item="0"/>
          <tpl fld="3" item="0"/>
          <tpl fld="0" item="15"/>
        </tpls>
      </n>
      <n v="-913446.17580867698" in="0">
        <tpls c="4">
          <tpl fld="1" item="32"/>
          <tpl fld="2" item="0"/>
          <tpl fld="3" item="0"/>
          <tpl fld="0" item="6"/>
        </tpls>
      </n>
      <n v="0" in="0">
        <tpls c="4">
          <tpl fld="1" item="32"/>
          <tpl fld="2" item="0"/>
          <tpl fld="3" item="0"/>
          <tpl fld="0" item="8"/>
        </tpls>
      </n>
      <n v="287244" in="0">
        <tpls c="4">
          <tpl fld="1" item="30"/>
          <tpl fld="2" item="0"/>
          <tpl fld="3" item="0"/>
          <tpl fld="0" item="27"/>
        </tpls>
      </n>
      <n v="0" in="0">
        <tpls c="4">
          <tpl fld="1" item="30"/>
          <tpl fld="2" item="0"/>
          <tpl fld="3" item="0"/>
          <tpl fld="0" item="3"/>
        </tpls>
      </n>
      <n v="0.15482470567051621" in="0">
        <tpls c="4">
          <tpl fld="1" item="7"/>
          <tpl fld="2" item="0"/>
          <tpl fld="3" item="0"/>
          <tpl fld="0" item="17"/>
        </tpls>
      </n>
      <n v="219308" in="0">
        <tpls c="4">
          <tpl fld="1" item="29"/>
          <tpl fld="2" item="0"/>
          <tpl fld="3" item="0"/>
          <tpl fld="0" item="1"/>
        </tpls>
      </n>
      <n v="0" in="0">
        <tpls c="4">
          <tpl fld="1" item="29"/>
          <tpl fld="2" item="0"/>
          <tpl fld="3" item="0"/>
          <tpl fld="0" item="22"/>
        </tpls>
      </n>
      <n v="-2002736" in="0">
        <tpls c="4">
          <tpl fld="1" item="37"/>
          <tpl fld="2" item="0"/>
          <tpl fld="3" item="0"/>
          <tpl fld="0" item="5"/>
        </tpls>
      </n>
      <n v="-1996.9555223336004" in="0">
        <tpls c="4">
          <tpl fld="1" item="21"/>
          <tpl fld="2" item="0"/>
          <tpl fld="3" item="0"/>
          <tpl fld="0" item="10"/>
        </tpls>
      </n>
      <n v="-1851974.0710412026" in="0">
        <tpls c="4">
          <tpl fld="1" item="21"/>
          <tpl fld="2" item="0"/>
          <tpl fld="3" item="0"/>
          <tpl fld="0" item="19"/>
        </tpls>
      </n>
      <n v="1385009.5348733084" in="0">
        <tpls c="4">
          <tpl fld="1" item="36"/>
          <tpl fld="2" item="0"/>
          <tpl fld="3" item="0"/>
          <tpl fld="0" item="28"/>
        </tpls>
      </n>
      <n v="0" in="0">
        <tpls c="4">
          <tpl fld="1" item="36"/>
          <tpl fld="2" item="0"/>
          <tpl fld="3" item="0"/>
          <tpl fld="0" item="4"/>
        </tpls>
      </n>
      <n v="78555561" in="0">
        <tpls c="4">
          <tpl fld="1" item="34"/>
          <tpl fld="2" item="0"/>
          <tpl fld="3" item="0"/>
          <tpl fld="0" item="15"/>
        </tpls>
      </n>
      <n v="1342131.6931911595" in="0">
        <tpls c="4">
          <tpl fld="1" item="47"/>
          <tpl fld="2" item="0"/>
          <tpl fld="3" item="0"/>
          <tpl fld="0" item="6"/>
        </tpls>
      </n>
      <n v="0" in="0">
        <tpls c="4">
          <tpl fld="1" item="47"/>
          <tpl fld="2" item="0"/>
          <tpl fld="3" item="0"/>
          <tpl fld="0" item="8"/>
        </tpls>
      </n>
      <n v="22437" in="0">
        <tpls c="4">
          <tpl fld="1" item="12"/>
          <tpl fld="2" item="0"/>
          <tpl fld="3" item="0"/>
          <tpl fld="0" item="27"/>
        </tpls>
      </n>
      <n v="0" in="0">
        <tpls c="4">
          <tpl fld="1" item="12"/>
          <tpl fld="2" item="0"/>
          <tpl fld="3" item="0"/>
          <tpl fld="0" item="3"/>
        </tpls>
      </n>
      <n v="2.1332157629263049E-2" in="0">
        <tpls c="4">
          <tpl fld="1" item="41"/>
          <tpl fld="2" item="0"/>
          <tpl fld="3" item="0"/>
          <tpl fld="0" item="17"/>
        </tpls>
      </n>
      <n v="727617" in="0">
        <tpls c="4">
          <tpl fld="1" item="3"/>
          <tpl fld="2" item="0"/>
          <tpl fld="3" item="0"/>
          <tpl fld="0" item="1"/>
        </tpls>
      </n>
      <n v="0" in="0">
        <tpls c="4">
          <tpl fld="1" item="3"/>
          <tpl fld="2" item="0"/>
          <tpl fld="3" item="0"/>
          <tpl fld="0" item="22"/>
        </tpls>
      </n>
      <n v="-74251" in="0">
        <tpls c="4">
          <tpl fld="1" item="26"/>
          <tpl fld="2" item="0"/>
          <tpl fld="3" item="0"/>
          <tpl fld="0" item="5"/>
        </tpls>
      </n>
      <n v="832.88716648479999" in="0">
        <tpls c="4">
          <tpl fld="1" item="20"/>
          <tpl fld="2" item="0"/>
          <tpl fld="3" item="0"/>
          <tpl fld="0" item="10"/>
        </tpls>
      </n>
      <n v="-5130596.8017616756" in="0">
        <tpls c="4">
          <tpl fld="1" item="20"/>
          <tpl fld="2" item="0"/>
          <tpl fld="3" item="0"/>
          <tpl fld="0" item="19"/>
        </tpls>
      </n>
      <n v="4029077.3393721785" in="0">
        <tpls c="4">
          <tpl fld="1" item="45"/>
          <tpl fld="2" item="0"/>
          <tpl fld="3" item="0"/>
          <tpl fld="0" item="28"/>
        </tpls>
      </n>
      <n v="0" in="0">
        <tpls c="4">
          <tpl fld="1" item="45"/>
          <tpl fld="2" item="0"/>
          <tpl fld="3" item="0"/>
          <tpl fld="0" item="4"/>
        </tpls>
      </n>
      <n v="35280302" in="0">
        <tpls c="4">
          <tpl fld="1" item="43"/>
          <tpl fld="2" item="0"/>
          <tpl fld="3" item="0"/>
          <tpl fld="0" item="15"/>
        </tpls>
      </n>
      <n v="1330562.8120841086" in="0">
        <tpls c="4">
          <tpl fld="1" item="31"/>
          <tpl fld="2" item="0"/>
          <tpl fld="3" item="0"/>
          <tpl fld="0" item="6"/>
        </tpls>
      </n>
      <n v="0" in="0">
        <tpls c="4">
          <tpl fld="1" item="31"/>
          <tpl fld="2" item="0"/>
          <tpl fld="3" item="0"/>
          <tpl fld="0" item="8"/>
        </tpls>
      </n>
      <n v="-342559" in="0">
        <tpls c="4">
          <tpl fld="1" item="11"/>
          <tpl fld="2" item="0"/>
          <tpl fld="3" item="0"/>
          <tpl fld="0" item="27"/>
        </tpls>
      </n>
      <n v="0" in="0">
        <tpls c="4">
          <tpl fld="1" item="11"/>
          <tpl fld="2" item="0"/>
          <tpl fld="3" item="0"/>
          <tpl fld="0" item="3"/>
        </tpls>
      </n>
      <n v="8.027000487918769E-3" in="0">
        <tpls c="4">
          <tpl fld="1" item="6"/>
          <tpl fld="2" item="0"/>
          <tpl fld="3" item="0"/>
          <tpl fld="0" item="17"/>
        </tpls>
      </n>
      <n v="890276" in="0">
        <tpls c="4">
          <tpl fld="1" item="28"/>
          <tpl fld="2" item="0"/>
          <tpl fld="3" item="0"/>
          <tpl fld="0" item="1"/>
        </tpls>
      </n>
      <n v="0" in="0">
        <tpls c="4">
          <tpl fld="1" item="28"/>
          <tpl fld="2" item="0"/>
          <tpl fld="3" item="0"/>
          <tpl fld="0" item="22"/>
        </tpls>
      </n>
      <n v="816772" in="0">
        <tpls c="4">
          <tpl fld="1" item="0"/>
          <tpl fld="2" item="0"/>
          <tpl fld="3" item="0"/>
          <tpl fld="0" item="5"/>
        </tpls>
      </n>
      <n v="-904.30463707929994" in="0">
        <tpls c="4">
          <tpl fld="1" item="19"/>
          <tpl fld="2" item="0"/>
          <tpl fld="3" item="0"/>
          <tpl fld="0" item="10"/>
        </tpls>
      </n>
      <n v="-1293792.6824271835" in="0">
        <tpls c="4">
          <tpl fld="1" item="19"/>
          <tpl fld="2" item="0"/>
          <tpl fld="3" item="0"/>
          <tpl fld="0" item="19"/>
        </tpls>
      </n>
      <n v="1601431.5029816476" in="0">
        <tpls c="4">
          <tpl fld="1" item="15"/>
          <tpl fld="2" item="0"/>
          <tpl fld="3" item="0"/>
          <tpl fld="0" item="28"/>
        </tpls>
      </n>
      <n v="-443432" in="0">
        <tpls c="4">
          <tpl fld="1" item="15"/>
          <tpl fld="2" item="0"/>
          <tpl fld="3" item="0"/>
          <tpl fld="0" item="4"/>
        </tpls>
      </n>
      <n v="23081514" in="0">
        <tpls c="4">
          <tpl fld="1" item="14"/>
          <tpl fld="2" item="0"/>
          <tpl fld="3" item="0"/>
          <tpl fld="0" item="15"/>
        </tpls>
      </n>
      <n v="-1372226.971945765" in="0">
        <tpls c="4">
          <tpl fld="1" item="13"/>
          <tpl fld="2" item="0"/>
          <tpl fld="3" item="0"/>
          <tpl fld="0" item="6"/>
        </tpls>
      </n>
      <n v="0" in="0">
        <tpls c="4">
          <tpl fld="1" item="13"/>
          <tpl fld="2" item="0"/>
          <tpl fld="3" item="0"/>
          <tpl fld="0" item="8"/>
        </tpls>
      </n>
      <n v="232040" in="0">
        <tpls c="4">
          <tpl fld="1" item="10"/>
          <tpl fld="2" item="0"/>
          <tpl fld="3" item="0"/>
          <tpl fld="0" item="27"/>
        </tpls>
      </n>
      <n v="0" in="0">
        <tpls c="4">
          <tpl fld="1" item="10"/>
          <tpl fld="2" item="0"/>
          <tpl fld="3" item="0"/>
          <tpl fld="0" item="3"/>
        </tpls>
      </n>
      <n v="5.7971046909397819E-3" in="0">
        <tpls c="4">
          <tpl fld="1" item="40"/>
          <tpl fld="2" item="0"/>
          <tpl fld="3" item="0"/>
          <tpl fld="0" item="17"/>
        </tpls>
      </n>
      <n v="2842543" in="0">
        <tpls c="4">
          <tpl fld="1" item="38"/>
          <tpl fld="2" item="0"/>
          <tpl fld="3" item="0"/>
          <tpl fld="0" item="1"/>
        </tpls>
      </n>
      <n v="0" in="0">
        <tpls c="4">
          <tpl fld="1" item="38"/>
          <tpl fld="2" item="0"/>
          <tpl fld="3" item="0"/>
          <tpl fld="0" item="22"/>
        </tpls>
      </n>
      <n v="108249957" in="0">
        <tpls c="4">
          <tpl fld="1" item="1"/>
          <tpl fld="2" item="0"/>
          <tpl fld="3" item="0"/>
          <tpl fld="0" item="15"/>
        </tpls>
      </n>
      <n v="2222630.2743362915" in="0">
        <tpls c="4">
          <tpl fld="1" item="22"/>
          <tpl fld="2" item="0"/>
          <tpl fld="3" item="0"/>
          <tpl fld="0" item="6"/>
        </tpls>
      </n>
      <n v="0" in="0">
        <tpls c="4">
          <tpl fld="1" item="22"/>
          <tpl fld="2" item="0"/>
          <tpl fld="3" item="0"/>
          <tpl fld="0" item="8"/>
        </tpls>
      </n>
      <n v="-688835" in="0">
        <tpls c="4">
          <tpl fld="1" item="16"/>
          <tpl fld="2" item="0"/>
          <tpl fld="3" item="0"/>
          <tpl fld="0" item="27"/>
        </tpls>
      </n>
      <n v="0" in="0">
        <tpls c="4">
          <tpl fld="1" item="16"/>
          <tpl fld="2" item="0"/>
          <tpl fld="3" item="0"/>
          <tpl fld="0" item="3"/>
        </tpls>
      </n>
      <n v="3.1469004374671761E-2" in="0">
        <tpls c="4">
          <tpl fld="1" item="46"/>
          <tpl fld="2" item="0"/>
          <tpl fld="3" item="0"/>
          <tpl fld="0" item="17"/>
        </tpls>
      </n>
      <n v="0" in="0">
        <tpls c="4">
          <tpl fld="1" item="32"/>
          <tpl fld="2" item="0"/>
          <tpl fld="3" item="0"/>
          <tpl fld="0" item="1"/>
        </tpls>
      </n>
      <n v="0" in="0">
        <tpls c="4">
          <tpl fld="1" item="32"/>
          <tpl fld="2" item="0"/>
          <tpl fld="3" item="0"/>
          <tpl fld="0" item="22"/>
        </tpls>
      </n>
      <n v="-35194" in="0">
        <tpls c="4">
          <tpl fld="1" item="30"/>
          <tpl fld="2" item="0"/>
          <tpl fld="3" item="0"/>
          <tpl fld="0" item="5"/>
        </tpls>
      </n>
      <n v="1982.4487353168997" in="0">
        <tpls c="4">
          <tpl fld="1" item="7"/>
          <tpl fld="2" item="0"/>
          <tpl fld="3" item="0"/>
          <tpl fld="0" item="10"/>
        </tpls>
      </n>
      <n v="-6909239.6462438013" in="0">
        <tpls c="4">
          <tpl fld="1" item="7"/>
          <tpl fld="2" item="0"/>
          <tpl fld="3" item="0"/>
          <tpl fld="0" item="19"/>
        </tpls>
      </n>
      <n v="76513.122405584436" in="0">
        <tpls c="4">
          <tpl fld="1" item="29"/>
          <tpl fld="2" item="0"/>
          <tpl fld="3" item="0"/>
          <tpl fld="0" item="28"/>
        </tpls>
      </n>
      <n v="-119310" in="0">
        <tpls c="4">
          <tpl fld="1" item="29"/>
          <tpl fld="2" item="0"/>
          <tpl fld="3" item="0"/>
          <tpl fld="0" item="4"/>
        </tpls>
      </n>
      <n v="60594778" in="0">
        <tpls c="4">
          <tpl fld="1" item="37"/>
          <tpl fld="2" item="0"/>
          <tpl fld="3" item="0"/>
          <tpl fld="0" item="15"/>
        </tpls>
      </n>
      <n v="-4347826.6898284582" in="0">
        <tpls c="4">
          <tpl fld="1" item="21"/>
          <tpl fld="2" item="0"/>
          <tpl fld="3" item="0"/>
          <tpl fld="0" item="6"/>
        </tpls>
      </n>
      <n v="0" in="0">
        <tpls c="4">
          <tpl fld="1" item="21"/>
          <tpl fld="2" item="0"/>
          <tpl fld="3" item="0"/>
          <tpl fld="0" item="8"/>
        </tpls>
      </n>
      <n v="-1378161" in="0">
        <tpls c="4">
          <tpl fld="1" item="36"/>
          <tpl fld="2" item="0"/>
          <tpl fld="3" item="0"/>
          <tpl fld="0" item="27"/>
        </tpls>
      </n>
      <n v="0" in="0">
        <tpls c="4">
          <tpl fld="1" item="36"/>
          <tpl fld="2" item="0"/>
          <tpl fld="3" item="0"/>
          <tpl fld="0" item="3"/>
        </tpls>
      </n>
      <n v="7.2870970904274999E-3" in="0">
        <tpls c="4">
          <tpl fld="1" item="34"/>
          <tpl fld="2" item="0"/>
          <tpl fld="3" item="0"/>
          <tpl fld="0" item="17"/>
        </tpls>
      </n>
      <n v="1384918" in="0">
        <tpls c="4">
          <tpl fld="1" item="47"/>
          <tpl fld="2" item="0"/>
          <tpl fld="3" item="0"/>
          <tpl fld="0" item="1"/>
        </tpls>
      </n>
      <n v="0" in="0">
        <tpls c="4">
          <tpl fld="1" item="47"/>
          <tpl fld="2" item="0"/>
          <tpl fld="3" item="0"/>
          <tpl fld="0" item="22"/>
        </tpls>
      </n>
      <n v="42892" in="0">
        <tpls c="4">
          <tpl fld="1" item="12"/>
          <tpl fld="2" item="0"/>
          <tpl fld="3" item="0"/>
          <tpl fld="0" item="5"/>
        </tpls>
      </n>
      <n v="-557.74167052380005" in="0">
        <tpls c="4">
          <tpl fld="1" item="41"/>
          <tpl fld="2" item="0"/>
          <tpl fld="3" item="0"/>
          <tpl fld="0" item="10"/>
        </tpls>
      </n>
      <n v="-1697061.1904367369" in="0">
        <tpls c="4">
          <tpl fld="1" item="41"/>
          <tpl fld="2" item="0"/>
          <tpl fld="3" item="0"/>
          <tpl fld="0" item="19"/>
        </tpls>
      </n>
      <n v="1717110.8837599067" in="0">
        <tpls c="4">
          <tpl fld="1" item="3"/>
          <tpl fld="2" item="0"/>
          <tpl fld="3" item="0"/>
          <tpl fld="0" item="28"/>
        </tpls>
      </n>
      <n v="0" in="0">
        <tpls c="4">
          <tpl fld="1" item="3"/>
          <tpl fld="2" item="0"/>
          <tpl fld="3" item="0"/>
          <tpl fld="0" item="4"/>
        </tpls>
      </n>
      <n v="30326943" in="0">
        <tpls c="4">
          <tpl fld="1" item="26"/>
          <tpl fld="2" item="0"/>
          <tpl fld="3" item="0"/>
          <tpl fld="0" item="15"/>
        </tpls>
      </n>
      <n v="269996.44727193401" in="0">
        <tpls c="4">
          <tpl fld="1" item="20"/>
          <tpl fld="2" item="0"/>
          <tpl fld="3" item="0"/>
          <tpl fld="0" item="6"/>
        </tpls>
      </n>
      <n v="0" in="0">
        <tpls c="4">
          <tpl fld="1" item="20"/>
          <tpl fld="2" item="0"/>
          <tpl fld="3" item="0"/>
          <tpl fld="0" item="8"/>
        </tpls>
      </n>
      <n v="-602026" in="0">
        <tpls c="4">
          <tpl fld="1" item="45"/>
          <tpl fld="2" item="0"/>
          <tpl fld="3" item="0"/>
          <tpl fld="0" item="27"/>
        </tpls>
      </n>
      <n v="0" in="0">
        <tpls c="4">
          <tpl fld="1" item="45"/>
          <tpl fld="2" item="0"/>
          <tpl fld="3" item="0"/>
          <tpl fld="0" item="3"/>
        </tpls>
      </n>
      <n v="0.21480261138354201" in="0">
        <tpls c="4">
          <tpl fld="1" item="43"/>
          <tpl fld="2" item="0"/>
          <tpl fld="3" item="0"/>
          <tpl fld="0" item="17"/>
        </tpls>
      </n>
      <n v="769786" in="0">
        <tpls c="4">
          <tpl fld="1" item="31"/>
          <tpl fld="2" item="0"/>
          <tpl fld="3" item="0"/>
          <tpl fld="0" item="1"/>
        </tpls>
      </n>
      <n v="0" in="0">
        <tpls c="4">
          <tpl fld="1" item="31"/>
          <tpl fld="2" item="0"/>
          <tpl fld="3" item="0"/>
          <tpl fld="0" item="22"/>
        </tpls>
      </n>
      <n v="-1451330" in="0">
        <tpls c="4">
          <tpl fld="1" item="11"/>
          <tpl fld="2" item="0"/>
          <tpl fld="3" item="0"/>
          <tpl fld="0" item="5"/>
        </tpls>
      </n>
      <n v="-115.89823296440001" in="0">
        <tpls c="4">
          <tpl fld="1" item="6"/>
          <tpl fld="2" item="0"/>
          <tpl fld="3" item="0"/>
          <tpl fld="0" item="10"/>
        </tpls>
      </n>
      <n v="-198180.90215246088" in="0">
        <tpls c="4">
          <tpl fld="1" item="6"/>
          <tpl fld="2" item="0"/>
          <tpl fld="3" item="0"/>
          <tpl fld="0" item="19"/>
        </tpls>
      </n>
      <n v="1059941.0301285582" in="0">
        <tpls c="4">
          <tpl fld="1" item="28"/>
          <tpl fld="2" item="0"/>
          <tpl fld="3" item="0"/>
          <tpl fld="0" item="28"/>
        </tpls>
      </n>
      <n v="0" in="0">
        <tpls c="4">
          <tpl fld="1" item="28"/>
          <tpl fld="2" item="0"/>
          <tpl fld="3" item="0"/>
          <tpl fld="0" item="4"/>
        </tpls>
      </n>
      <n v="35946187" in="0">
        <tpls c="4">
          <tpl fld="1" item="0"/>
          <tpl fld="2" item="0"/>
          <tpl fld="3" item="0"/>
          <tpl fld="0" item="15"/>
        </tpls>
      </n>
      <n v="-2757613.5671987412" in="0">
        <tpls c="4">
          <tpl fld="1" item="19"/>
          <tpl fld="2" item="0"/>
          <tpl fld="3" item="0"/>
          <tpl fld="0" item="6"/>
        </tpls>
      </n>
      <n v="0" in="0">
        <tpls c="4">
          <tpl fld="1" item="19"/>
          <tpl fld="2" item="0"/>
          <tpl fld="3" item="0"/>
          <tpl fld="0" item="8"/>
        </tpls>
      </n>
      <n v="-561523" in="0">
        <tpls c="4">
          <tpl fld="1" item="15"/>
          <tpl fld="2" item="0"/>
          <tpl fld="3" item="0"/>
          <tpl fld="0" item="27"/>
        </tpls>
      </n>
      <n v="0" in="0">
        <tpls c="4">
          <tpl fld="1" item="15"/>
          <tpl fld="2" item="0"/>
          <tpl fld="3" item="0"/>
          <tpl fld="0" item="3"/>
        </tpls>
      </n>
      <n v="1.7973431032297101E-2" in="0">
        <tpls c="4">
          <tpl fld="1" item="14"/>
          <tpl fld="2" item="0"/>
          <tpl fld="3" item="0"/>
          <tpl fld="0" item="17"/>
        </tpls>
      </n>
      <n v="328816" in="0">
        <tpls c="4">
          <tpl fld="1" item="13"/>
          <tpl fld="2" item="0"/>
          <tpl fld="3" item="0"/>
          <tpl fld="0" item="1"/>
        </tpls>
      </n>
      <n v="0" in="0">
        <tpls c="4">
          <tpl fld="1" item="13"/>
          <tpl fld="2" item="0"/>
          <tpl fld="3" item="0"/>
          <tpl fld="0" item="22"/>
        </tpls>
      </n>
      <n v="901268" in="0">
        <tpls c="4">
          <tpl fld="1" item="10"/>
          <tpl fld="2" item="0"/>
          <tpl fld="3" item="0"/>
          <tpl fld="0" item="5"/>
        </tpls>
      </n>
      <n v="-715.87020364729983" in="0">
        <tpls c="4">
          <tpl fld="1" item="40"/>
          <tpl fld="2" item="0"/>
          <tpl fld="3" item="0"/>
          <tpl fld="0" item="10"/>
        </tpls>
      </n>
      <n v="-2158222.5407937826" in="0">
        <tpls c="4">
          <tpl fld="1" item="40"/>
          <tpl fld="2" item="0"/>
          <tpl fld="3" item="0"/>
          <tpl fld="0" item="19"/>
        </tpls>
      </n>
      <n v="4814187.8158180369" in="0">
        <tpls c="4">
          <tpl fld="1" item="38"/>
          <tpl fld="2" item="0"/>
          <tpl fld="3" item="0"/>
          <tpl fld="0" item="28"/>
        </tpls>
      </n>
      <n v="0" in="0">
        <tpls c="4">
          <tpl fld="1" item="38"/>
          <tpl fld="2" item="0"/>
          <tpl fld="3" item="0"/>
          <tpl fld="0" item="4"/>
        </tpls>
      </n>
      <n v="37198978" in="0">
        <tpls c="4">
          <tpl fld="1" item="25"/>
          <tpl fld="2" item="0"/>
          <tpl fld="3" item="0"/>
          <tpl fld="0" item="15"/>
        </tpls>
      </n>
      <n v="77257.995942372989" in="0">
        <tpls c="4">
          <tpl fld="1" item="18"/>
          <tpl fld="2" item="0"/>
          <tpl fld="3" item="0"/>
          <tpl fld="0" item="6"/>
        </tpls>
      </n>
      <n v="0" in="0">
        <tpls c="4">
          <tpl fld="1" item="18"/>
          <tpl fld="2" item="0"/>
          <tpl fld="3" item="0"/>
          <tpl fld="0" item="8"/>
        </tpls>
      </n>
      <n v="699026" in="0">
        <tpls c="4">
          <tpl fld="1" item="35"/>
          <tpl fld="2" item="0"/>
          <tpl fld="3" item="0"/>
          <tpl fld="0" item="27"/>
        </tpls>
      </n>
      <n v="0" in="0">
        <tpls c="4">
          <tpl fld="1" item="35"/>
          <tpl fld="2" item="0"/>
          <tpl fld="3" item="0"/>
          <tpl fld="0" item="3"/>
        </tpls>
      </n>
      <n v="2.7864819457298941E-2" in="0">
        <tpls c="4">
          <tpl fld="1" item="48"/>
          <tpl fld="2" item="0"/>
          <tpl fld="3" item="0"/>
          <tpl fld="0" item="17"/>
        </tpls>
      </n>
      <n v="1909196" in="0">
        <tpls c="4">
          <tpl fld="1" item="42"/>
          <tpl fld="2" item="0"/>
          <tpl fld="3" item="0"/>
          <tpl fld="0" item="1"/>
        </tpls>
      </n>
      <n v="0" in="0">
        <tpls c="4">
          <tpl fld="1" item="42"/>
          <tpl fld="2" item="0"/>
          <tpl fld="3" item="0"/>
          <tpl fld="0" item="22"/>
        </tpls>
      </n>
      <n v="245413" in="0">
        <tpls c="4">
          <tpl fld="1" item="9"/>
          <tpl fld="2" item="0"/>
          <tpl fld="3" item="0"/>
          <tpl fld="0" item="5"/>
        </tpls>
      </n>
      <n v="-1225.3477832133999" in="0">
        <tpls c="4">
          <tpl fld="1" item="5"/>
          <tpl fld="2" item="0"/>
          <tpl fld="3" item="0"/>
          <tpl fld="0" item="10"/>
        </tpls>
      </n>
      <n v="-1434209.0183449234" in="0">
        <tpls c="4">
          <tpl fld="1" item="5"/>
          <tpl fld="2" item="0"/>
          <tpl fld="3" item="0"/>
          <tpl fld="0" item="19"/>
        </tpls>
      </n>
      <n v="3648492.6512288749" in="0">
        <tpls c="4">
          <tpl fld="1" item="27"/>
          <tpl fld="2" item="0"/>
          <tpl fld="3" item="0"/>
          <tpl fld="0" item="28"/>
        </tpls>
      </n>
      <n v="0" in="0">
        <tpls c="4">
          <tpl fld="1" item="27"/>
          <tpl fld="2" item="0"/>
          <tpl fld="3" item="0"/>
          <tpl fld="0" item="4"/>
        </tpls>
      </n>
      <n v="321173" in="0">
        <tpls c="4">
          <tpl fld="1" item="24"/>
          <tpl fld="2" item="0"/>
          <tpl fld="3" item="0"/>
          <tpl fld="0" item="15"/>
        </tpls>
      </n>
      <n v="-2647155.8733668379" in="0">
        <tpls c="4">
          <tpl fld="1" item="17"/>
          <tpl fld="2" item="0"/>
          <tpl fld="3" item="0"/>
          <tpl fld="0" item="6"/>
        </tpls>
      </n>
      <n v="0" in="0">
        <tpls c="4">
          <tpl fld="1" item="17"/>
          <tpl fld="2" item="0"/>
          <tpl fld="3" item="0"/>
          <tpl fld="0" item="8"/>
        </tpls>
      </n>
      <n v="-182888" in="0">
        <tpls c="4">
          <tpl fld="1" item="44"/>
          <tpl fld="2" item="0"/>
          <tpl fld="3" item="0"/>
          <tpl fld="0" item="27"/>
        </tpls>
      </n>
      <n v="0" in="0">
        <tpls c="4">
          <tpl fld="1" item="44"/>
          <tpl fld="2" item="0"/>
          <tpl fld="3" item="0"/>
          <tpl fld="0" item="3"/>
        </tpls>
      </n>
      <n v="6.1015319946253442E-2" in="0">
        <tpls c="4">
          <tpl fld="1" item="33"/>
          <tpl fld="2" item="0"/>
          <tpl fld="3" item="0"/>
          <tpl fld="0" item="17"/>
        </tpls>
      </n>
      <n v="2023191" in="0">
        <tpls c="4">
          <tpl fld="1" item="49"/>
          <tpl fld="2" item="0"/>
          <tpl fld="3" item="0"/>
          <tpl fld="0" item="1"/>
        </tpls>
      </n>
      <n v="0" in="0">
        <tpls c="4">
          <tpl fld="1" item="49"/>
          <tpl fld="2" item="0"/>
          <tpl fld="3" item="0"/>
          <tpl fld="0" item="22"/>
        </tpls>
      </n>
      <n v="4351164" in="0">
        <tpls c="4">
          <tpl fld="1" item="8"/>
          <tpl fld="2" item="0"/>
          <tpl fld="3" item="0"/>
          <tpl fld="0" item="5"/>
        </tpls>
      </n>
      <n v="-194.89535953100008" in="0">
        <tpls c="4">
          <tpl fld="1" item="39"/>
          <tpl fld="2" item="0"/>
          <tpl fld="3" item="0"/>
          <tpl fld="0" item="10"/>
        </tpls>
      </n>
      <n v="0" in="0">
        <tpls c="4">
          <tpl fld="1" item="39"/>
          <tpl fld="2" item="0"/>
          <tpl fld="3" item="0"/>
          <tpl fld="0" item="20"/>
        </tpls>
      </n>
      <n v="0" in="0">
        <tpls c="4">
          <tpl fld="1" item="2"/>
          <tpl fld="2" item="0"/>
          <tpl fld="3" item="0"/>
          <tpl fld="0" item="27"/>
        </tpls>
      </n>
      <n v="1000000" in="0">
        <tpls c="4">
          <tpl fld="1" item="2"/>
          <tpl fld="2" item="0"/>
          <tpl fld="3" item="0"/>
          <tpl fld="0" item="3"/>
        </tpls>
      </n>
      <n v="0" in="0">
        <tpls c="4">
          <tpl fld="1" item="22"/>
          <tpl fld="2" item="0"/>
          <tpl fld="3" item="0"/>
          <tpl fld="0" item="20"/>
        </tpls>
      </n>
      <n v="-1091523.3781515947" in="0">
        <tpls c="4">
          <tpl fld="1" item="32"/>
          <tpl fld="2" item="0"/>
          <tpl fld="3" item="0"/>
          <tpl fld="0" item="21"/>
        </tpls>
      </n>
      <n v="1651088.506409548" in="0">
        <tpls c="4">
          <tpl fld="1" item="37"/>
          <tpl fld="2" item="0"/>
          <tpl fld="3" item="0"/>
          <tpl fld="0" item="28"/>
        </tpls>
      </n>
      <n v="572442" in="0">
        <tpls c="4">
          <tpl fld="1" item="34"/>
          <tpl fld="2" item="0"/>
          <tpl fld="3" item="0"/>
          <tpl fld="0" item="16"/>
        </tpls>
      </n>
      <n v="0" in="0">
        <tpls c="4">
          <tpl fld="1" item="41"/>
          <tpl fld="2" item="0"/>
          <tpl fld="3" item="0"/>
          <tpl fld="0" item="23"/>
        </tpls>
      </n>
      <n v="-2264223.3393721785" in="0">
        <tpls c="4">
          <tpl fld="1" item="45"/>
          <tpl fld="2" item="0"/>
          <tpl fld="3" item="0"/>
          <tpl fld="0" item="6"/>
        </tpls>
      </n>
      <n v="-1108771" in="0">
        <tpls c="4">
          <tpl fld="1" item="11"/>
          <tpl fld="2" item="0"/>
          <tpl fld="3" item="0"/>
          <tpl fld="0" item="12"/>
        </tpls>
      </n>
      <n v="-2571897.9000323457" in="0">
        <tpls c="4">
          <tpl fld="1" item="0"/>
          <tpl fld="2" item="0"/>
          <tpl fld="3" item="0"/>
          <tpl fld="0" item="18"/>
        </tpls>
      </n>
      <n v="4416250" in="0">
        <tpls c="4">
          <tpl fld="1" item="14"/>
          <tpl fld="2" item="0"/>
          <tpl fld="3" item="0"/>
          <tpl fld="0" item="3"/>
        </tpls>
      </n>
      <n v="2245834.4891681327" in="0">
        <tpls c="4">
          <tpl fld="1" item="38"/>
          <tpl fld="2" item="0"/>
          <tpl fld="3" item="0"/>
          <tpl fld="0" item="24"/>
        </tpls>
      </n>
      <n v="3.1613947936000066" in="0">
        <tpls c="4">
          <tpl fld="1" item="18"/>
          <tpl fld="2" item="0"/>
          <tpl fld="3" item="0"/>
          <tpl fld="0" item="10"/>
        </tpls>
      </n>
      <n v="1232716" in="0">
        <tpls c="4">
          <tpl fld="1" item="35"/>
          <tpl fld="2" item="0"/>
          <tpl fld="3" item="0"/>
          <tpl fld="0" item="5"/>
        </tpls>
      </n>
      <n v="0" in="0">
        <tpls c="4">
          <tpl fld="1" item="48"/>
          <tpl fld="2" item="0"/>
          <tpl fld="3" item="0"/>
          <tpl fld="0" item="20"/>
        </tpls>
      </n>
      <n v="-3803864.481030751" in="0">
        <tpls c="4">
          <tpl fld="1" item="42"/>
          <tpl fld="2" item="0"/>
          <tpl fld="3" item="0"/>
          <tpl fld="0" item="21"/>
        </tpls>
      </n>
      <n v="-3014884.983964419" in="0">
        <tpls c="4">
          <tpl fld="1" item="9"/>
          <tpl fld="2" item="0"/>
          <tpl fld="3" item="0"/>
          <tpl fld="0" item="21"/>
        </tpls>
      </n>
      <n v="2718557.0397474333" in="0">
        <tpls c="4">
          <tpl fld="1" item="5"/>
          <tpl fld="2" item="0"/>
          <tpl fld="3" item="0"/>
          <tpl fld="0" item="13"/>
        </tpls>
      </n>
      <n v="3505938.5739175859" in="0">
        <tpls c="4">
          <tpl fld="1" item="27"/>
          <tpl fld="2" item="0"/>
          <tpl fld="3" item="0"/>
          <tpl fld="0" item="25"/>
        </tpls>
      </n>
      <n v="1738788.3285019828" in="0">
        <tpls c="4">
          <tpl fld="1" item="24"/>
          <tpl fld="2" item="0"/>
          <tpl fld="3" item="0"/>
          <tpl fld="0" item="21"/>
        </tpls>
      </n>
      <n v="2306226.2673083604" in="0">
        <tpls c="4">
          <tpl fld="1" item="17"/>
          <tpl fld="2" item="0"/>
          <tpl fld="3" item="0"/>
          <tpl fld="0" item="25"/>
        </tpls>
      </n>
      <n v="321300.83424026752" in="0">
        <tpls c="4">
          <tpl fld="1" item="44"/>
          <tpl fld="2" item="0"/>
          <tpl fld="3" item="0"/>
          <tpl fld="0" item="25"/>
        </tpls>
      </n>
      <n v="7295717.0310652582" in="0">
        <tpls c="4">
          <tpl fld="1" item="33"/>
          <tpl fld="2" item="0"/>
          <tpl fld="3" item="0"/>
          <tpl fld="0" item="21"/>
        </tpls>
      </n>
      <n v="0" in="0">
        <tpls c="4">
          <tpl fld="1" item="49"/>
          <tpl fld="2" item="0"/>
          <tpl fld="3" item="0"/>
          <tpl fld="0" item="23"/>
        </tpls>
      </n>
      <n v="-11873717.436385453" in="0">
        <tpls c="4">
          <tpl fld="1" item="8"/>
          <tpl fld="2" item="0"/>
          <tpl fld="3" item="0"/>
          <tpl fld="0" item="25"/>
        </tpls>
      </n>
      <n v="0" in="0">
        <tpls c="4">
          <tpl fld="1" item="39"/>
          <tpl fld="2" item="0"/>
          <tpl fld="3" item="0"/>
          <tpl fld="0" item="22"/>
        </tpls>
      </n>
      <n v="-64995.223129209495" in="0">
        <tpls c="4">
          <tpl fld="1" item="2"/>
          <tpl fld="2" item="0"/>
          <tpl fld="3" item="0"/>
          <tpl fld="0" item="25"/>
        </tpls>
      </n>
      <n v="0" in="0">
        <tpls c="4">
          <tpl fld="1" item="23"/>
          <tpl fld="2" item="0"/>
          <tpl fld="3" item="0"/>
          <tpl fld="0" item="8"/>
        </tpls>
      </n>
      <n v="995986.63782071183" in="0">
        <tpls c="4">
          <tpl fld="1" item="4"/>
          <tpl fld="2" item="0"/>
          <tpl fld="3" item="0"/>
          <tpl fld="0" item="13"/>
        </tpls>
      </n>
      <n v="-4189201.6529155173" in="0">
        <tpls c="4">
          <tpl fld="1" item="22"/>
          <tpl fld="2" item="0"/>
          <tpl fld="3" item="0"/>
          <tpl fld="0" item="25"/>
        </tpls>
      </n>
      <n v="1848931" in="0">
        <tpls c="4">
          <tpl fld="1" item="30"/>
          <tpl fld="2" item="0"/>
          <tpl fld="3" item="0"/>
          <tpl fld="0" item="1"/>
        </tpls>
      </n>
      <n v="-4339370" in="0">
        <tpls c="4">
          <tpl fld="1" item="37"/>
          <tpl fld="2" item="0"/>
          <tpl fld="3" item="0"/>
          <tpl fld="0" item="7"/>
        </tpls>
      </n>
      <n v="0" in="0">
        <tpls c="4">
          <tpl fld="1" item="34"/>
          <tpl fld="2" item="0"/>
          <tpl fld="3" item="0"/>
          <tpl fld="0" item="20"/>
        </tpls>
      </n>
      <n v="-359.17540754069972" in="0">
        <tpls c="4">
          <tpl fld="1" item="3"/>
          <tpl fld="2" item="0"/>
          <tpl fld="3" item="0"/>
          <tpl fld="0" item="10"/>
        </tpls>
      </n>
      <n v="-121" in="0">
        <tpls c="4">
          <tpl fld="1" item="45"/>
          <tpl fld="2" item="0"/>
          <tpl fld="3" item="0"/>
          <tpl fld="0" item="26"/>
        </tpls>
      </n>
      <n v="2122803" in="0">
        <tpls c="4">
          <tpl fld="1" item="11"/>
          <tpl fld="2" item="0"/>
          <tpl fld="3" item="0"/>
          <tpl fld="0" item="16"/>
        </tpls>
      </n>
      <n v="0" in="0">
        <tpls c="4">
          <tpl fld="1" item="0"/>
          <tpl fld="2" item="0"/>
          <tpl fld="3" item="0"/>
          <tpl fld="0" item="4"/>
        </tpls>
      </n>
      <n v="-1142311.1903072079" in="0">
        <tpls c="4">
          <tpl fld="1" item="13"/>
          <tpl fld="2" item="0"/>
          <tpl fld="3" item="0"/>
          <tpl fld="0" item="11"/>
        </tpls>
      </n>
      <n v="654383" in="0">
        <tpls c="4">
          <tpl fld="1" item="38"/>
          <tpl fld="2" item="0"/>
          <tpl fld="3" item="0"/>
          <tpl fld="0" item="12"/>
        </tpls>
      </n>
      <n v="166958.80986689788" in="0">
        <tpls c="4">
          <tpl fld="1" item="18"/>
          <tpl fld="2" item="0"/>
          <tpl fld="3" item="0"/>
          <tpl fld="0" item="9"/>
        </tpls>
      </n>
      <n v="-2389169" in="0">
        <tpls c="4">
          <tpl fld="1" item="35"/>
          <tpl fld="2" item="0"/>
          <tpl fld="3" item="0"/>
          <tpl fld="0" item="7"/>
        </tpls>
      </n>
      <n v="0" in="0">
        <tpls c="4">
          <tpl fld="1" item="48"/>
          <tpl fld="2" item="0"/>
          <tpl fld="3" item="0"/>
          <tpl fld="0" item="3"/>
        </tpls>
      </n>
      <n v="0" in="0">
        <tpls c="4">
          <tpl fld="1" item="42"/>
          <tpl fld="2" item="0"/>
          <tpl fld="3" item="0"/>
          <tpl fld="0" item="3"/>
        </tpls>
      </n>
      <n v="0" in="0">
        <tpls c="4">
          <tpl fld="1" item="9"/>
          <tpl fld="2" item="0"/>
          <tpl fld="3" item="0"/>
          <tpl fld="0" item="3"/>
        </tpls>
      </n>
      <n v="-1876.4098550873998" in="0">
        <tpls c="4">
          <tpl fld="1" item="27"/>
          <tpl fld="2" item="0"/>
          <tpl fld="3" item="0"/>
          <tpl fld="0" item="10"/>
        </tpls>
      </n>
      <n v="0" in="0">
        <tpls c="4">
          <tpl fld="1" item="27"/>
          <tpl fld="2" item="0"/>
          <tpl fld="3" item="0"/>
          <tpl fld="0" item="3"/>
        </tpls>
      </n>
      <n v="0" in="0">
        <tpls c="4">
          <tpl fld="1" item="24"/>
          <tpl fld="2" item="0"/>
          <tpl fld="3" item="0"/>
          <tpl fld="0" item="3"/>
        </tpls>
      </n>
      <n v="0" in="0">
        <tpls c="4">
          <tpl fld="1" item="17"/>
          <tpl fld="2" item="0"/>
          <tpl fld="3" item="0"/>
          <tpl fld="0" item="4"/>
        </tpls>
      </n>
      <n v="0" in="0">
        <tpls c="4">
          <tpl fld="1" item="33"/>
          <tpl fld="2" item="0"/>
          <tpl fld="3" item="0"/>
          <tpl fld="0" item="3"/>
        </tpls>
      </n>
      <n v="0" in="0">
        <tpls c="4">
          <tpl fld="1" item="49"/>
          <tpl fld="2" item="0"/>
          <tpl fld="3" item="0"/>
          <tpl fld="0" item="4"/>
        </tpls>
      </n>
      <n v="24256.547629517503" in="0">
        <tpls c="4">
          <tpl fld="1" item="39"/>
          <tpl fld="2" item="0"/>
          <tpl fld="3" item="0"/>
          <tpl fld="0" item="25"/>
        </tpls>
      </n>
      <n v="0" in="0">
        <tpls c="4">
          <tpl fld="1" item="2"/>
          <tpl fld="2" item="0"/>
          <tpl fld="3" item="0"/>
          <tpl fld="0" item="4"/>
        </tpls>
      </n>
      <n v="0" in="0">
        <tpls c="4">
          <tpl fld="1" item="4"/>
          <tpl fld="2" item="0"/>
          <tpl fld="3" item="0"/>
          <tpl fld="0" item="3"/>
        </tpls>
      </n>
      <n v="-14768.089252818987" in="0">
        <tpls c="4">
          <tpl fld="1" item="44"/>
          <tpl fld="2" item="0"/>
          <tpl fld="3" item="0"/>
          <tpl fld="0" item="11"/>
        </tpls>
      </n>
      <n v="-126622.41032911971" in="0">
        <tpls c="4">
          <tpl fld="1" item="16"/>
          <tpl fld="2" item="0"/>
          <tpl fld="3" item="0"/>
          <tpl fld="0" item="6"/>
        </tpls>
      </n>
      <n v="-322438" in="0">
        <tpls c="4">
          <tpl fld="1" item="30"/>
          <tpl fld="2" item="0"/>
          <tpl fld="3" item="0"/>
          <tpl fld="0" item="12"/>
        </tpls>
      </n>
      <n v="-4306780.2415501876" in="0">
        <tpls c="4">
          <tpl fld="1" item="37"/>
          <tpl fld="2" item="0"/>
          <tpl fld="3" item="0"/>
          <tpl fld="0" item="18"/>
        </tpls>
      </n>
      <n v="0" in="0">
        <tpls c="4">
          <tpl fld="1" item="34"/>
          <tpl fld="2" item="0"/>
          <tpl fld="3" item="0"/>
          <tpl fld="0" item="3"/>
        </tpls>
      </n>
      <n v="-213714.85587569117" in="0">
        <tpls c="4">
          <tpl fld="1" item="3"/>
          <tpl fld="2" item="0"/>
          <tpl fld="3" item="0"/>
          <tpl fld="0" item="24"/>
        </tpls>
      </n>
      <n v="-2799090" in="0">
        <tpls c="4">
          <tpl fld="1" item="45"/>
          <tpl fld="2" item="0"/>
          <tpl fld="3" item="0"/>
          <tpl fld="0" item="7"/>
        </tpls>
      </n>
      <n v="0" in="0">
        <tpls c="4">
          <tpl fld="1" item="11"/>
          <tpl fld="2" item="0"/>
          <tpl fld="3" item="0"/>
          <tpl fld="0" item="22"/>
        </tpls>
      </n>
      <n v="-4339182.242250002" in="0">
        <tpls c="4">
          <tpl fld="1" item="19"/>
          <tpl fld="2" item="0"/>
          <tpl fld="3" item="0"/>
          <tpl fld="0" item="9"/>
        </tpls>
      </n>
      <n v="-373" in="0">
        <tpls c="4">
          <tpl fld="1" item="13"/>
          <tpl fld="2" item="0"/>
          <tpl fld="3" item="0"/>
          <tpl fld="0" item="26"/>
        </tpls>
      </n>
      <n v="-5466433.7345167305" in="0">
        <tpls c="4">
          <tpl fld="1" item="38"/>
          <tpl fld="2" item="0"/>
          <tpl fld="3" item="0"/>
          <tpl fld="0" item="19"/>
        </tpls>
      </n>
      <n v="33097" in="0">
        <tpls c="4">
          <tpl fld="1" item="18"/>
          <tpl fld="2" item="0"/>
          <tpl fld="3" item="0"/>
          <tpl fld="0" item="1"/>
        </tpls>
      </n>
      <n v="0" in="0">
        <tpls c="4">
          <tpl fld="1" item="35"/>
          <tpl fld="2" item="0"/>
          <tpl fld="3" item="0"/>
          <tpl fld="0" item="8"/>
        </tpls>
      </n>
      <n v="-817228.24276001425" in="0">
        <tpls c="4">
          <tpl fld="1" item="48"/>
          <tpl fld="2" item="0"/>
          <tpl fld="3" item="0"/>
          <tpl fld="0" item="13"/>
        </tpls>
      </n>
      <n v="-2574073.2531680781" in="0">
        <tpls c="4">
          <tpl fld="1" item="9"/>
          <tpl fld="2" item="0"/>
          <tpl fld="3" item="0"/>
          <tpl fld="0" item="11"/>
        </tpls>
      </n>
      <n v="-3014884.983964419" in="0">
        <tpls c="4">
          <tpl fld="1" item="9"/>
          <tpl fld="2" item="0"/>
          <tpl fld="3" item="0"/>
          <tpl fld="0" item="13"/>
        </tpls>
      </n>
      <n v="-6506867.9558555465" in="0">
        <tpls c="4">
          <tpl fld="1" item="27"/>
          <tpl fld="2" item="0"/>
          <tpl fld="3" item="0"/>
          <tpl fld="0" item="9"/>
        </tpls>
      </n>
      <n v="3505938.5739175859" in="0">
        <tpls c="4">
          <tpl fld="1" item="27"/>
          <tpl fld="2" item="0"/>
          <tpl fld="3" item="0"/>
          <tpl fld="0" item="13"/>
        </tpls>
      </n>
      <n v="1738788.3285019828" in="0">
        <tpls c="4">
          <tpl fld="1" item="24"/>
          <tpl fld="2" item="0"/>
          <tpl fld="3" item="0"/>
          <tpl fld="0" item="13"/>
        </tpls>
      </n>
      <n v="24135.155410420106" in="0">
        <tpls c="4">
          <tpl fld="1" item="44"/>
          <tpl fld="2" item="0"/>
          <tpl fld="3" item="0"/>
          <tpl fld="0" item="9"/>
        </tpls>
      </n>
      <n v="321300.83424026752" in="0">
        <tpls c="4">
          <tpl fld="1" item="44"/>
          <tpl fld="2" item="0"/>
          <tpl fld="3" item="0"/>
          <tpl fld="0" item="21"/>
        </tpls>
      </n>
      <n v="7295717.0310652582" in="0">
        <tpls c="4">
          <tpl fld="1" item="33"/>
          <tpl fld="2" item="0"/>
          <tpl fld="3" item="0"/>
          <tpl fld="0" item="13"/>
        </tpls>
      </n>
      <n v="3537524.6894966075" in="0">
        <tpls c="4">
          <tpl fld="1" item="49"/>
          <tpl fld="2" item="0"/>
          <tpl fld="3" item="0"/>
          <tpl fld="0" item="21"/>
        </tpls>
      </n>
      <n v="-11873717.436385453" in="0">
        <tpls c="4">
          <tpl fld="1" item="8"/>
          <tpl fld="2" item="0"/>
          <tpl fld="3" item="0"/>
          <tpl fld="0" item="21"/>
        </tpls>
      </n>
      <n v="-9653.4101716408968" in="0">
        <tpls c="4">
          <tpl fld="1" item="2"/>
          <tpl fld="2" item="0"/>
          <tpl fld="3" item="0"/>
          <tpl fld="0" item="9"/>
        </tpls>
      </n>
      <n v="-64995.223129209495" in="0">
        <tpls c="4">
          <tpl fld="1" item="2"/>
          <tpl fld="2" item="0"/>
          <tpl fld="3" item="0"/>
          <tpl fld="0" item="21"/>
        </tpls>
      </n>
      <n v="0" in="0">
        <tpls c="4">
          <tpl fld="1" item="23"/>
          <tpl fld="2" item="0"/>
          <tpl fld="3" item="0"/>
          <tpl fld="0" item="3"/>
        </tpls>
      </n>
      <n v="995986.63782071183" in="0">
        <tpls c="4">
          <tpl fld="1" item="4"/>
          <tpl fld="2" item="0"/>
          <tpl fld="3" item="0"/>
          <tpl fld="0" item="21"/>
        </tpls>
      </n>
      <n v="-3643561" in="0">
        <tpls c="4">
          <tpl fld="1" item="16"/>
          <tpl fld="2" item="0"/>
          <tpl fld="3" item="0"/>
          <tpl fld="0" item="7"/>
        </tpls>
      </n>
      <n v="0" in="0">
        <tpls c="4">
          <tpl fld="1" item="30"/>
          <tpl fld="2" item="0"/>
          <tpl fld="3" item="0"/>
          <tpl fld="0" item="22"/>
        </tpls>
      </n>
      <n v="49" in="0">
        <tpls c="4">
          <tpl fld="1" item="47"/>
          <tpl fld="2" item="0"/>
          <tpl fld="3" item="0"/>
          <tpl fld="0" item="26"/>
        </tpls>
      </n>
      <n v="2071841.4868184361" in="0">
        <tpls c="4">
          <tpl fld="1" item="45"/>
          <tpl fld="2" item="0"/>
          <tpl fld="3" item="0"/>
          <tpl fld="0" item="21"/>
        </tpls>
      </n>
      <n v="27069565" in="0">
        <tpls c="4">
          <tpl fld="1" item="19"/>
          <tpl fld="2" item="0"/>
          <tpl fld="3" item="0"/>
          <tpl fld="0" item="15"/>
        </tpls>
      </n>
      <n v="0" in="0">
        <tpls c="4">
          <tpl fld="1" item="38"/>
          <tpl fld="2" item="0"/>
          <tpl fld="3" item="0"/>
          <tpl fld="0" item="8"/>
        </tpls>
      </n>
      <n v="0" in="0">
        <tpls c="4">
          <tpl fld="1" item="35"/>
          <tpl fld="2" item="0"/>
          <tpl fld="3" item="0"/>
          <tpl fld="0" item="22"/>
        </tpls>
      </n>
      <n v="-1653828.5204740344" in="0">
        <tpls c="4">
          <tpl fld="1" item="9"/>
          <tpl fld="2" item="0"/>
          <tpl fld="3" item="0"/>
          <tpl fld="0" item="24"/>
        </tpls>
      </n>
      <n v="-8266259.6070844214" in="0">
        <tpls c="4">
          <tpl fld="1" item="27"/>
          <tpl fld="2" item="0"/>
          <tpl fld="3" item="0"/>
          <tpl fld="0" item="11"/>
        </tpls>
      </n>
      <n v="243025.40731749046" in="0">
        <tpls c="4">
          <tpl fld="1" item="17"/>
          <tpl fld="2" item="0"/>
          <tpl fld="3" item="0"/>
          <tpl fld="0" item="9"/>
        </tpls>
      </n>
      <n v="22727609.436911561" in="0">
        <tpls c="4">
          <tpl fld="1" item="8"/>
          <tpl fld="2" item="0"/>
          <tpl fld="3" item="0"/>
          <tpl fld="0" item="11"/>
        </tpls>
      </n>
      <n v="0" in="0">
        <tpls c="4">
          <tpl fld="1" item="4"/>
          <tpl fld="2" item="0"/>
          <tpl fld="3" item="0"/>
          <tpl fld="0" item="22"/>
        </tpls>
      </n>
      <n v="-51" in="0">
        <tpls c="4">
          <tpl fld="1" item="16"/>
          <tpl fld="2" item="0"/>
          <tpl fld="3" item="0"/>
          <tpl fld="0" item="26"/>
        </tpls>
      </n>
      <n v="681907" in="0">
        <tpls c="4">
          <tpl fld="1" item="30"/>
          <tpl fld="2" item="0"/>
          <tpl fld="3" item="0"/>
          <tpl fld="0" item="16"/>
        </tpls>
      </n>
      <n v="0" in="0">
        <tpls c="4">
          <tpl fld="1" item="37"/>
          <tpl fld="2" item="0"/>
          <tpl fld="3" item="0"/>
          <tpl fld="0" item="4"/>
        </tpls>
      </n>
      <n v="2286208.3682832536" in="0">
        <tpls c="4">
          <tpl fld="1" item="47"/>
          <tpl fld="2" item="0"/>
          <tpl fld="3" item="0"/>
          <tpl fld="0" item="11"/>
        </tpls>
      </n>
      <n v="-183942" in="0">
        <tpls c="4">
          <tpl fld="1" item="3"/>
          <tpl fld="2" item="0"/>
          <tpl fld="3" item="0"/>
          <tpl fld="0" item="12"/>
        </tpls>
      </n>
      <n v="0" in="0">
        <tpls c="4">
          <tpl fld="1" item="45"/>
          <tpl fld="2" item="0"/>
          <tpl fld="3" item="0"/>
          <tpl fld="0" item="8"/>
        </tpls>
      </n>
      <n v="-175084.56892820355" in="0">
        <tpls c="4">
          <tpl fld="1" item="11"/>
          <tpl fld="2" item="0"/>
          <tpl fld="3" item="0"/>
          <tpl fld="0" item="13"/>
        </tpls>
      </n>
      <n v="-3864624.242250002" in="0">
        <tpls c="4">
          <tpl fld="1" item="19"/>
          <tpl fld="2" item="0"/>
          <tpl fld="3" item="0"/>
          <tpl fld="0" item="24"/>
        </tpls>
      </n>
      <n v="8.4033390599026845E-3" in="0">
        <tpls c="4">
          <tpl fld="1" item="13"/>
          <tpl fld="2" item="0"/>
          <tpl fld="3" item="0"/>
          <tpl fld="0" item="17"/>
        </tpls>
      </n>
      <n v="0" in="0">
        <tpls c="4">
          <tpl fld="1" item="38"/>
          <tpl fld="2" item="0"/>
          <tpl fld="3" item="0"/>
          <tpl fld="0" item="20"/>
        </tpls>
      </n>
      <n v="200055.80986689788" in="0">
        <tpls c="4">
          <tpl fld="1" item="18"/>
          <tpl fld="2" item="0"/>
          <tpl fld="3" item="0"/>
          <tpl fld="0" item="24"/>
        </tpls>
      </n>
      <n v="0" in="0">
        <tpls c="4">
          <tpl fld="1" item="35"/>
          <tpl fld="2" item="0"/>
          <tpl fld="3" item="0"/>
          <tpl fld="0" item="23"/>
        </tpls>
      </n>
      <n v="363.81013685879992" in="0">
        <tpls c="4">
          <tpl fld="1" item="42"/>
          <tpl fld="2" item="0"/>
          <tpl fld="3" item="0"/>
          <tpl fld="0" item="10"/>
        </tpls>
      </n>
      <n v="644315" in="0">
        <tpls c="4">
          <tpl fld="1" item="9"/>
          <tpl fld="2" item="0"/>
          <tpl fld="3" item="0"/>
          <tpl fld="0" item="1"/>
        </tpls>
      </n>
      <n v="-3141833.0580923562" in="0">
        <tpls c="4">
          <tpl fld="1" item="5"/>
          <tpl fld="2" item="0"/>
          <tpl fld="3" item="0"/>
          <tpl fld="0" item="6"/>
        </tpls>
      </n>
      <n v="-1759391.6512288749" in="0">
        <tpls c="4">
          <tpl fld="1" item="27"/>
          <tpl fld="2" item="0"/>
          <tpl fld="3" item="0"/>
          <tpl fld="0" item="6"/>
        </tpls>
      </n>
      <n v="-353.18199761690005" in="0">
        <tpls c="4">
          <tpl fld="1" item="24"/>
          <tpl fld="2" item="0"/>
          <tpl fld="3" item="0"/>
          <tpl fld="0" item="10"/>
        </tpls>
      </n>
      <n v="289.49194627240007" in="0">
        <tpls c="4">
          <tpl fld="1" item="17"/>
          <tpl fld="2" item="0"/>
          <tpl fld="3" item="0"/>
          <tpl fld="0" item="10"/>
        </tpls>
      </n>
      <n v="-38903.244663239093" in="0">
        <tpls c="4">
          <tpl fld="1" item="44"/>
          <tpl fld="2" item="0"/>
          <tpl fld="3" item="0"/>
          <tpl fld="0" item="6"/>
        </tpls>
      </n>
      <n v="365.77825533640032" in="0">
        <tpls c="4">
          <tpl fld="1" item="33"/>
          <tpl fld="2" item="0"/>
          <tpl fld="3" item="0"/>
          <tpl fld="0" item="10"/>
        </tpls>
      </n>
      <n v="-731.75415399929989" in="0">
        <tpls c="4">
          <tpl fld="1" item="49"/>
          <tpl fld="2" item="0"/>
          <tpl fld="3" item="0"/>
          <tpl fld="0" item="10"/>
        </tpls>
      </n>
      <n v="0" in="0">
        <tpls c="4">
          <tpl fld="1" item="49"/>
          <tpl fld="2" item="0"/>
          <tpl fld="3" item="0"/>
          <tpl fld="0" item="3"/>
        </tpls>
      </n>
      <n v="8000000" in="0">
        <tpls c="4">
          <tpl fld="1" item="8"/>
          <tpl fld="2" item="0"/>
          <tpl fld="3" item="0"/>
          <tpl fld="0" item="3"/>
        </tpls>
      </n>
      <n v="64995.223129209495" in="0">
        <tpls c="4">
          <tpl fld="1" item="2"/>
          <tpl fld="2" item="0"/>
          <tpl fld="3" item="0"/>
          <tpl fld="0" item="6"/>
        </tpls>
      </n>
      <n v="90.412829558100029" in="0">
        <tpls c="4">
          <tpl fld="1" item="23"/>
          <tpl fld="2" item="0"/>
          <tpl fld="3" item="0"/>
          <tpl fld="0" item="10"/>
        </tpls>
      </n>
      <n v="-486114.44734380243" in="0">
        <tpls c="4">
          <tpl fld="1" item="23"/>
          <tpl fld="2" item="0"/>
          <tpl fld="3" item="0"/>
          <tpl fld="0" item="13"/>
        </tpls>
      </n>
      <n v="3910603" in="0">
        <tpls c="4">
          <tpl fld="1" item="4"/>
          <tpl fld="2" item="0"/>
          <tpl fld="3" item="0"/>
          <tpl fld="0" item="4"/>
        </tpls>
      </n>
      <n v="-9835831.7799408827" in="0">
        <tpls c="4">
          <tpl fld="1" item="21"/>
          <tpl fld="2" item="0"/>
          <tpl fld="3" item="0"/>
          <tpl fld="0" item="9"/>
        </tpls>
      </n>
      <n v="-2305699.6033980874" in="0">
        <tpls c="4">
          <tpl fld="1" item="3"/>
          <tpl fld="2" item="0"/>
          <tpl fld="3" item="0"/>
          <tpl fld="0" item="19"/>
        </tpls>
      </n>
      <n v="-610590.55000600638" in="0">
        <tpls c="4">
          <tpl fld="1" item="6"/>
          <tpl fld="2" item="0"/>
          <tpl fld="3" item="0"/>
          <tpl fld="0" item="11"/>
        </tpls>
      </n>
      <n v="0" in="0">
        <tpls c="4">
          <tpl fld="1" item="13"/>
          <tpl fld="2" item="0"/>
          <tpl fld="3" item="0"/>
          <tpl fld="0" item="23"/>
        </tpls>
      </n>
      <n v="1060695" in="0">
        <tpls c="4">
          <tpl fld="1" item="18"/>
          <tpl fld="2" item="0"/>
          <tpl fld="3" item="0"/>
          <tpl fld="0" item="15"/>
        </tpls>
      </n>
      <n v="-829535.13971203915" in="0">
        <tpls c="4">
          <tpl fld="1" item="42"/>
          <tpl fld="2" item="0"/>
          <tpl fld="3" item="0"/>
          <tpl fld="0" item="9"/>
        </tpls>
      </n>
      <n v="-5974099.5290762819" in="0">
        <tpls c="4">
          <tpl fld="1" item="5"/>
          <tpl fld="2" item="0"/>
          <tpl fld="3" item="0"/>
          <tpl fld="0" item="11"/>
        </tpls>
      </n>
      <n v="-835268.86688934942" in="0">
        <tpls c="4">
          <tpl fld="1" item="24"/>
          <tpl fld="2" item="0"/>
          <tpl fld="3" item="0"/>
          <tpl fld="0" item="24"/>
        </tpls>
      </n>
      <n v="3550255.8844902022" in="0">
        <tpls c="4">
          <tpl fld="1" item="33"/>
          <tpl fld="2" item="0"/>
          <tpl fld="3" item="0"/>
          <tpl fld="0" item="9"/>
        </tpls>
      </n>
      <n v="55341.812957568596" in="0">
        <tpls c="4">
          <tpl fld="1" item="2"/>
          <tpl fld="2" item="0"/>
          <tpl fld="3" item="0"/>
          <tpl fld="0" item="11"/>
        </tpls>
      </n>
      <n v="0" in="0">
        <tpls c="4">
          <tpl fld="1" item="16"/>
          <tpl fld="2" item="0"/>
          <tpl fld="3" item="0"/>
          <tpl fld="0" item="8"/>
        </tpls>
      </n>
      <n v="-403818.97609932499" in="0">
        <tpls c="4">
          <tpl fld="1" item="30"/>
          <tpl fld="2" item="0"/>
          <tpl fld="3" item="0"/>
          <tpl fld="0" item="13"/>
        </tpls>
      </n>
      <n v="-7436409.7799408827" in="0">
        <tpls c="4">
          <tpl fld="1" item="21"/>
          <tpl fld="2" item="0"/>
          <tpl fld="3" item="0"/>
          <tpl fld="0" item="24"/>
        </tpls>
      </n>
      <n v="8.7632678453842802E-2" in="0">
        <tpls c="4">
          <tpl fld="1" item="47"/>
          <tpl fld="2" item="0"/>
          <tpl fld="3" item="0"/>
          <tpl fld="0" item="17"/>
        </tpls>
      </n>
      <n v="-588588.71963818069" in="0">
        <tpls c="4">
          <tpl fld="1" item="3"/>
          <tpl fld="2" item="0"/>
          <tpl fld="3" item="0"/>
          <tpl fld="0" item="25"/>
        </tpls>
      </n>
      <n v="-80295.538431960158" in="0">
        <tpls c="4">
          <tpl fld="1" item="43"/>
          <tpl fld="2" item="0"/>
          <tpl fld="3" item="0"/>
          <tpl fld="0" item="9"/>
        </tpls>
      </n>
      <n v="-380307" in="0">
        <tpls c="4">
          <tpl fld="1" item="6"/>
          <tpl fld="2" item="0"/>
          <tpl fld="3" item="0"/>
          <tpl fld="0" item="5"/>
        </tpls>
      </n>
      <n v="0" in="0">
        <tpls c="4">
          <tpl fld="1" item="19"/>
          <tpl fld="2" item="0"/>
          <tpl fld="3" item="0"/>
          <tpl fld="0" item="20"/>
        </tpls>
      </n>
      <n v="2952808.6686308812" in="0">
        <tpls c="4">
          <tpl fld="1" item="13"/>
          <tpl fld="2" item="0"/>
          <tpl fld="3" item="0"/>
          <tpl fld="0" item="21"/>
        </tpls>
      </n>
      <n v="-652245.91869869363" in="0">
        <tpls c="4">
          <tpl fld="1" item="38"/>
          <tpl fld="2" item="0"/>
          <tpl fld="3" item="0"/>
          <tpl fld="0" item="25"/>
        </tpls>
      </n>
      <n v="31146" in="0">
        <tpls c="4">
          <tpl fld="1" item="18"/>
          <tpl fld="2" item="0"/>
          <tpl fld="3" item="0"/>
          <tpl fld="0" item="16"/>
        </tpls>
      </n>
      <n v="0" in="0">
        <tpls c="4">
          <tpl fld="1" item="35"/>
          <tpl fld="2" item="0"/>
          <tpl fld="3" item="0"/>
          <tpl fld="0" item="4"/>
        </tpls>
      </n>
      <n v="1105699.7829790411" in="0">
        <tpls c="4">
          <tpl fld="1" item="42"/>
          <tpl fld="2" item="0"/>
          <tpl fld="3" item="0"/>
          <tpl fld="0" item="6"/>
        </tpls>
      </n>
      <n v="920244.73269404378" in="0">
        <tpls c="4">
          <tpl fld="1" item="9"/>
          <tpl fld="2" item="0"/>
          <tpl fld="3" item="0"/>
          <tpl fld="0" item="28"/>
        </tpls>
      </n>
      <n v="1010933" in="0">
        <tpls c="4">
          <tpl fld="1" item="5"/>
          <tpl fld="2" item="0"/>
          <tpl fld="3" item="0"/>
          <tpl fld="0" item="1"/>
        </tpls>
      </n>
      <n v="1889101" in="0">
        <tpls c="4">
          <tpl fld="1" item="27"/>
          <tpl fld="2" item="0"/>
          <tpl fld="3" item="0"/>
          <tpl fld="0" item="1"/>
        </tpls>
      </n>
      <n v="1328435.2564598124" in="0">
        <tpls c="4">
          <tpl fld="1" item="24"/>
          <tpl fld="2" item="0"/>
          <tpl fld="3" item="0"/>
          <tpl fld="0" item="28"/>
        </tpls>
      </n>
      <n v="324130" in="0">
        <tpls c="4">
          <tpl fld="1" item="17"/>
          <tpl fld="2" item="0"/>
          <tpl fld="3" item="0"/>
          <tpl fld="0" item="1"/>
        </tpls>
      </n>
      <n v="452636" in="0">
        <tpls c="4">
          <tpl fld="1" item="44"/>
          <tpl fld="2" item="0"/>
          <tpl fld="3" item="0"/>
          <tpl fld="0" item="1"/>
        </tpls>
      </n>
      <n v="-3285907.6355191655" in="0">
        <tpls c="4">
          <tpl fld="1" item="33"/>
          <tpl fld="2" item="0"/>
          <tpl fld="3" item="0"/>
          <tpl fld="0" item="6"/>
        </tpls>
      </n>
      <n v="-2374898.1904263864" in="0">
        <tpls c="4">
          <tpl fld="1" item="49"/>
          <tpl fld="2" item="0"/>
          <tpl fld="3" item="0"/>
          <tpl fld="0" item="6"/>
        </tpls>
      </n>
      <n v="0" in="0">
        <tpls c="4">
          <tpl fld="1" item="8"/>
          <tpl fld="2" item="0"/>
          <tpl fld="3" item="0"/>
          <tpl fld="0" item="1"/>
        </tpls>
      </n>
      <n v="3853.4523704824001" in="0">
        <tpls c="4">
          <tpl fld="1" item="39"/>
          <tpl fld="2" item="0"/>
          <tpl fld="3" item="0"/>
          <tpl fld="0" item="6"/>
        </tpls>
      </n>
      <n v="0" in="0">
        <tpls c="4">
          <tpl fld="1" item="2"/>
          <tpl fld="2" item="0"/>
          <tpl fld="3" item="0"/>
          <tpl fld="0" item="1"/>
        </tpls>
      </n>
      <n v="516460.44734380243" in="0">
        <tpls c="4">
          <tpl fld="1" item="23"/>
          <tpl fld="2" item="0"/>
          <tpl fld="3" item="0"/>
          <tpl fld="0" item="6"/>
        </tpls>
      </n>
      <n v="7.3270706734953533E-2" in="0">
        <tpls c="4">
          <tpl fld="1" item="4"/>
          <tpl fld="2" item="0"/>
          <tpl fld="3" item="0"/>
          <tpl fld="0" item="17"/>
        </tpls>
      </n>
      <n v="0" in="0">
        <tpls c="4">
          <tpl fld="1" item="4"/>
          <tpl fld="2" item="0"/>
          <tpl fld="3" item="0"/>
          <tpl fld="0" item="8"/>
        </tpls>
      </n>
      <n v="0" in="0">
        <tpls c="4">
          <tpl fld="1" item="23"/>
          <tpl fld="2" item="0"/>
          <tpl fld="3" item="0"/>
          <tpl fld="0" item="26"/>
        </tpls>
      </n>
      <n v="0" in="0">
        <tpls c="4">
          <tpl fld="1" item="4"/>
          <tpl fld="2" item="0"/>
          <tpl fld="3" item="0"/>
          <tpl fld="0" item="20"/>
        </tpls>
      </n>
      <n v="-953140" in="0">
        <tpls c="4">
          <tpl fld="1" item="33"/>
          <tpl fld="2" item="0"/>
          <tpl fld="3" item="0"/>
          <tpl fld="0" item="27"/>
        </tpls>
      </n>
      <n v="-64995.223129209495" in="0">
        <tpls c="4">
          <tpl fld="1" item="2"/>
          <tpl fld="2" item="0"/>
          <tpl fld="3" item="0"/>
          <tpl fld="0" item="28"/>
        </tpls>
      </n>
      <n v="132" in="0">
        <tpls c="4">
          <tpl fld="1" item="25"/>
          <tpl fld="2" item="0"/>
          <tpl fld="3" item="0"/>
          <tpl fld="0" item="26"/>
        </tpls>
      </n>
      <n v="-62906" in="0">
        <tpls c="4">
          <tpl fld="1" item="24"/>
          <tpl fld="2" item="0"/>
          <tpl fld="3" item="0"/>
          <tpl fld="0" item="12"/>
        </tpls>
      </n>
      <n v="762" in="0">
        <tpls c="4">
          <tpl fld="1" item="8"/>
          <tpl fld="2" item="0"/>
          <tpl fld="3" item="0"/>
          <tpl fld="0" item="26"/>
        </tpls>
      </n>
      <n v="39446924" in="0">
        <tpls c="4">
          <tpl fld="1" item="4"/>
          <tpl fld="2" item="0"/>
          <tpl fld="3" item="0"/>
          <tpl fld="0" item="15"/>
        </tpls>
      </n>
      <n v="341839" in="0">
        <tpls c="4">
          <tpl fld="1" item="24"/>
          <tpl fld="2" item="0"/>
          <tpl fld="3" item="0"/>
          <tpl fld="0" item="7"/>
        </tpls>
      </n>
      <n v="813729" in="0">
        <tpls c="4">
          <tpl fld="1" item="49"/>
          <tpl fld="2" item="0"/>
          <tpl fld="3" item="0"/>
          <tpl fld="0" item="16"/>
        </tpls>
      </n>
      <n v="0" in="0">
        <tpls c="4">
          <tpl fld="1" item="23"/>
          <tpl fld="2" item="0"/>
          <tpl fld="3" item="0"/>
          <tpl fld="0" item="7"/>
        </tpls>
      </n>
      <n v="2.0770137603655675E-2" in="0">
        <tpls c="4">
          <tpl fld="1" item="8"/>
          <tpl fld="2" item="0"/>
          <tpl fld="3" item="0"/>
          <tpl fld="0" item="17"/>
        </tpls>
      </n>
      <n v="-1574726.2723971386" in="0">
        <tpls c="4">
          <tpl fld="1" item="34"/>
          <tpl fld="2" item="0"/>
          <tpl fld="3" item="0"/>
          <tpl fld="0" item="9"/>
        </tpls>
      </n>
      <n v="414854" in="0">
        <tpls c="4">
          <tpl fld="1" item="14"/>
          <tpl fld="2" item="0"/>
          <tpl fld="3" item="0"/>
          <tpl fld="0" item="16"/>
        </tpls>
      </n>
      <n v="6072.0160355807748" in="0">
        <tpls c="4">
          <tpl fld="1" item="9"/>
          <tpl fld="2" item="0"/>
          <tpl fld="3" item="0"/>
          <tpl fld="0" item="25"/>
        </tpls>
      </n>
      <n v="0" in="0">
        <tpls c="4">
          <tpl fld="1" item="49"/>
          <tpl fld="2" item="0"/>
          <tpl fld="3" item="0"/>
          <tpl fld="0" item="20"/>
        </tpls>
      </n>
      <n v="-1035626.7412397233" in="0">
        <tpls c="4">
          <tpl fld="1" item="16"/>
          <tpl fld="2" item="0"/>
          <tpl fld="3" item="0"/>
          <tpl fld="0" item="21"/>
        </tpls>
      </n>
      <n v="13427424.732207341" in="0">
        <tpls c="4">
          <tpl fld="1" item="7"/>
          <tpl fld="2" item="0"/>
          <tpl fld="3" item="0"/>
          <tpl fld="0" item="11"/>
        </tpls>
      </n>
      <n v="70193688" in="0">
        <tpls c="4">
          <tpl fld="1" item="21"/>
          <tpl fld="2" item="0"/>
          <tpl fld="3" item="0"/>
          <tpl fld="0" item="15"/>
        </tpls>
      </n>
      <n v="0" in="0">
        <tpls c="4">
          <tpl fld="1" item="47"/>
          <tpl fld="2" item="0"/>
          <tpl fld="3" item="0"/>
          <tpl fld="0" item="23"/>
        </tpls>
      </n>
      <n v="-588588.71963818069" in="0">
        <tpls c="4">
          <tpl fld="1" item="3"/>
          <tpl fld="2" item="0"/>
          <tpl fld="3" item="0"/>
          <tpl fld="0" item="13"/>
        </tpls>
      </n>
      <n v="321846" in="0">
        <tpls c="4">
          <tpl fld="1" item="43"/>
          <tpl fld="2" item="0"/>
          <tpl fld="3" item="0"/>
          <tpl fld="0" item="27"/>
        </tpls>
      </n>
      <n v="-578487.90215246088" in="0">
        <tpls c="4">
          <tpl fld="1" item="6"/>
          <tpl fld="2" item="0"/>
          <tpl fld="3" item="0"/>
          <tpl fld="0" item="18"/>
        </tpls>
      </n>
      <n v="1938378.8847715578" in="0">
        <tpls c="4">
          <tpl fld="1" item="19"/>
          <tpl fld="2" item="0"/>
          <tpl fld="3" item="0"/>
          <tpl fld="0" item="25"/>
        </tpls>
      </n>
      <n v="715674" in="0">
        <tpls c="4">
          <tpl fld="1" item="10"/>
          <tpl fld="2" item="0"/>
          <tpl fld="3" item="0"/>
          <tpl fld="0" item="1"/>
        </tpls>
      </n>
      <n v="-652245.91869869363" in="0">
        <tpls c="4">
          <tpl fld="1" item="38"/>
          <tpl fld="2" item="0"/>
          <tpl fld="3" item="0"/>
          <tpl fld="0" item="13"/>
        </tpls>
      </n>
      <n v="2.9363766209890684E-2" in="0">
        <tpls c="4">
          <tpl fld="1" item="18"/>
          <tpl fld="2" item="0"/>
          <tpl fld="3" item="0"/>
          <tpl fld="0" item="17"/>
        </tpls>
      </n>
      <n v="-3192997.9965920555" in="0">
        <tpls c="4">
          <tpl fld="1" item="35"/>
          <tpl fld="2" item="0"/>
          <tpl fld="3" item="0"/>
          <tpl fld="0" item="21"/>
        </tpls>
      </n>
      <n v="276164.64326700196" in="0">
        <tpls c="4">
          <tpl fld="1" item="42"/>
          <tpl fld="2" item="0"/>
          <tpl fld="3" item="0"/>
          <tpl fld="0" item="11"/>
        </tpls>
      </n>
      <n v="45" in="0">
        <tpls c="4">
          <tpl fld="1" item="9"/>
          <tpl fld="2" item="0"/>
          <tpl fld="3" item="0"/>
          <tpl fld="0" item="26"/>
        </tpls>
      </n>
      <n v="-650610" in="0">
        <tpls c="4">
          <tpl fld="1" item="5"/>
          <tpl fld="2" item="0"/>
          <tpl fld="3" item="0"/>
          <tpl fld="0" item="12"/>
        </tpls>
      </n>
      <n v="-4617766.9558555465" in="0">
        <tpls c="4">
          <tpl fld="1" item="27"/>
          <tpl fld="2" item="0"/>
          <tpl fld="3" item="0"/>
          <tpl fld="0" item="24"/>
        </tpls>
      </n>
      <n v="-28" in="0">
        <tpls c="4">
          <tpl fld="1" item="24"/>
          <tpl fld="2" item="0"/>
          <tpl fld="3" item="0"/>
          <tpl fld="0" item="26"/>
        </tpls>
      </n>
      <n v="567155.40731749043" in="0">
        <tpls c="4">
          <tpl fld="1" item="17"/>
          <tpl fld="2" item="0"/>
          <tpl fld="3" item="0"/>
          <tpl fld="0" item="24"/>
        </tpls>
      </n>
      <n v="476771.15541042009" in="0">
        <tpls c="4">
          <tpl fld="1" item="44"/>
          <tpl fld="2" item="0"/>
          <tpl fld="3" item="0"/>
          <tpl fld="0" item="24"/>
        </tpls>
      </n>
      <n v="-186" in="0">
        <tpls c="4">
          <tpl fld="1" item="33"/>
          <tpl fld="2" item="0"/>
          <tpl fld="3" item="0"/>
          <tpl fld="0" item="26"/>
        </tpls>
      </n>
      <n v="-3310085.3429912645" in="0">
        <tpls c="4">
          <tpl fld="1" item="49"/>
          <tpl fld="2" item="0"/>
          <tpl fld="3" item="0"/>
          <tpl fld="0" item="11"/>
        </tpls>
      </n>
      <n v="16445936.082154755" in="0">
        <tpls c="4">
          <tpl fld="1" item="8"/>
          <tpl fld="2" item="0"/>
          <tpl fld="3" item="0"/>
          <tpl fld="0" item="24"/>
        </tpls>
      </n>
      <n v="-1067251.9755045453" in="0">
        <tpls c="4">
          <tpl fld="1" item="39"/>
          <tpl fld="2" item="0"/>
          <tpl fld="3" item="0"/>
          <tpl fld="0" item="11"/>
        </tpls>
      </n>
      <n v="-9653.4101716408968" in="0">
        <tpls c="4">
          <tpl fld="1" item="2"/>
          <tpl fld="2" item="0"/>
          <tpl fld="3" item="0"/>
          <tpl fld="0" item="24"/>
        </tpls>
      </n>
      <n v="-2319731.3096848819" in="0">
        <tpls c="4">
          <tpl fld="1" item="4"/>
          <tpl fld="2" item="0"/>
          <tpl fld="3" item="0"/>
          <tpl fld="0" item="18"/>
        </tpls>
      </n>
      <n v="4398089.190426386" in="0">
        <tpls c="4">
          <tpl fld="1" item="49"/>
          <tpl fld="2" item="0"/>
          <tpl fld="3" item="0"/>
          <tpl fld="0" item="28"/>
        </tpls>
      </n>
      <n v="0" in="0">
        <tpls c="4">
          <tpl fld="1" item="23"/>
          <tpl fld="2" item="0"/>
          <tpl fld="3" item="0"/>
          <tpl fld="0" item="27"/>
        </tpls>
      </n>
      <n v="0" in="0">
        <tpls c="4">
          <tpl fld="1" item="18"/>
          <tpl fld="2" item="0"/>
          <tpl fld="3" item="0"/>
          <tpl fld="0" item="20"/>
        </tpls>
      </n>
      <n v="-609918" in="0">
        <tpls c="4">
          <tpl fld="1" item="17"/>
          <tpl fld="2" item="0"/>
          <tpl fld="3" item="0"/>
          <tpl fld="0" item="7"/>
        </tpls>
      </n>
      <n v="0" in="0">
        <tpls c="4">
          <tpl fld="1" item="39"/>
          <tpl fld="2" item="0"/>
          <tpl fld="3" item="0"/>
          <tpl fld="0" item="12"/>
        </tpls>
      </n>
      <n v="-2405038.077311289" in="0">
        <tpls c="4">
          <tpl fld="1" item="27"/>
          <tpl fld="2" item="0"/>
          <tpl fld="3" item="0"/>
          <tpl fld="0" item="18"/>
        </tpls>
      </n>
      <n v="1057975" in="0">
        <tpls c="4">
          <tpl fld="1" item="8"/>
          <tpl fld="2" item="0"/>
          <tpl fld="3" item="0"/>
          <tpl fld="0" item="12"/>
        </tpls>
      </n>
      <n v="-860564.50092977821" in="0">
        <tpls c="4">
          <tpl fld="1" item="49"/>
          <tpl fld="2" item="0"/>
          <tpl fld="3" item="0"/>
          <tpl fld="0" item="19"/>
        </tpls>
      </n>
      <n v="4750404.5423392123" in="0">
        <tpls c="4">
          <tpl fld="1" item="31"/>
          <tpl fld="2" item="0"/>
          <tpl fld="3" item="0"/>
          <tpl fld="0" item="21"/>
        </tpls>
      </n>
      <n v="1738788.3285019828" in="0">
        <tpls c="4">
          <tpl fld="1" item="24"/>
          <tpl fld="2" item="0"/>
          <tpl fld="3" item="0"/>
          <tpl fld="0" item="25"/>
        </tpls>
      </n>
      <n v="0" in="0">
        <tpls c="4">
          <tpl fld="1" item="23"/>
          <tpl fld="2" item="0"/>
          <tpl fld="3" item="0"/>
          <tpl fld="0" item="19"/>
        </tpls>
      </n>
      <n v="-1004489.1137959549" in="0">
        <tpls c="4">
          <tpl fld="1" item="46"/>
          <tpl fld="2" item="0"/>
          <tpl fld="3" item="0"/>
          <tpl fld="0" item="9"/>
        </tpls>
      </n>
      <n v="463539" in="0">
        <tpls c="4">
          <tpl fld="1" item="7"/>
          <tpl fld="2" item="0"/>
          <tpl fld="3" item="0"/>
          <tpl fld="0" item="5"/>
        </tpls>
      </n>
      <n v="0" in="0">
        <tpls c="4">
          <tpl fld="1" item="21"/>
          <tpl fld="2" item="0"/>
          <tpl fld="3" item="0"/>
          <tpl fld="0" item="20"/>
        </tpls>
      </n>
      <n v="-1896599.8843127815" in="0">
        <tpls c="4">
          <tpl fld="1" item="47"/>
          <tpl fld="2" item="0"/>
          <tpl fld="3" item="0"/>
          <tpl fld="0" item="21"/>
        </tpls>
      </n>
      <n v="1536090.7881500486" in="0">
        <tpls c="4">
          <tpl fld="1" item="26"/>
          <tpl fld="2" item="0"/>
          <tpl fld="3" item="0"/>
          <tpl fld="0" item="28"/>
        </tpls>
      </n>
      <n v="7578301" in="0">
        <tpls c="4">
          <tpl fld="1" item="43"/>
          <tpl fld="2" item="0"/>
          <tpl fld="3" item="0"/>
          <tpl fld="0" item="16"/>
        </tpls>
      </n>
      <n v="0" in="0">
        <tpls c="4">
          <tpl fld="1" item="6"/>
          <tpl fld="2" item="0"/>
          <tpl fld="3" item="0"/>
          <tpl fld="0" item="23"/>
        </tpls>
      </n>
      <n v="-414354.50298164762" in="0">
        <tpls c="4">
          <tpl fld="1" item="15"/>
          <tpl fld="2" item="0"/>
          <tpl fld="3" item="0"/>
          <tpl fld="0" item="6"/>
        </tpls>
      </n>
      <n v="669228" in="0">
        <tpls c="4">
          <tpl fld="1" item="10"/>
          <tpl fld="2" item="0"/>
          <tpl fld="3" item="0"/>
          <tpl fld="0" item="12"/>
        </tpls>
      </n>
      <n v="4392688.207014286" in="0">
        <tpls c="4">
          <tpl fld="1" item="25"/>
          <tpl fld="2" item="0"/>
          <tpl fld="3" item="0"/>
          <tpl fld="0" item="28"/>
        </tpls>
      </n>
      <n v="96664.903649965345" in="0">
        <tpls c="4">
          <tpl fld="1" item="18"/>
          <tpl fld="2" item="0"/>
          <tpl fld="3" item="0"/>
          <tpl fld="0" item="19"/>
        </tpls>
      </n>
      <n v="621.70226826089993" in="0">
        <tpls c="4">
          <tpl fld="1" item="48"/>
          <tpl fld="2" item="0"/>
          <tpl fld="3" item="0"/>
          <tpl fld="0" item="10"/>
        </tpls>
      </n>
      <n v="803496.21702095889" in="0">
        <tpls c="4">
          <tpl fld="1" item="42"/>
          <tpl fld="2" item="0"/>
          <tpl fld="3" item="0"/>
          <tpl fld="0" item="28"/>
        </tpls>
      </n>
      <n v="59277" in="0">
        <tpls c="4">
          <tpl fld="1" item="9"/>
          <tpl fld="2" item="0"/>
          <tpl fld="3" item="0"/>
          <tpl fld="0" item="27"/>
        </tpls>
      </n>
      <n v="-1768718" in="0">
        <tpls c="4">
          <tpl fld="1" item="5"/>
          <tpl fld="2" item="0"/>
          <tpl fld="3" item="0"/>
          <tpl fld="0" item="5"/>
        </tpls>
      </n>
      <n v="-2033778" in="0">
        <tpls c="4">
          <tpl fld="1" item="27"/>
          <tpl fld="2" item="0"/>
          <tpl fld="3" item="0"/>
          <tpl fld="0" item="27"/>
        </tpls>
      </n>
      <n v="-89305" in="0">
        <tpls c="4">
          <tpl fld="1" item="24"/>
          <tpl fld="2" item="0"/>
          <tpl fld="3" item="0"/>
          <tpl fld="0" item="27"/>
        </tpls>
      </n>
      <n v="2971285.8733668379" in="0">
        <tpls c="4">
          <tpl fld="1" item="17"/>
          <tpl fld="2" item="0"/>
          <tpl fld="3" item="0"/>
          <tpl fld="0" item="28"/>
        </tpls>
      </n>
      <n v="491539.24466323911" in="0">
        <tpls c="4">
          <tpl fld="1" item="44"/>
          <tpl fld="2" item="0"/>
          <tpl fld="3" item="0"/>
          <tpl fld="0" item="28"/>
        </tpls>
      </n>
      <n v="-6281673.354756806" in="0">
        <tpls c="4">
          <tpl fld="1" item="8"/>
          <tpl fld="2" item="0"/>
          <tpl fld="3" item="0"/>
          <tpl fld="0" item="28"/>
        </tpls>
      </n>
      <n v="28110" in="0">
        <tpls c="4">
          <tpl fld="1" item="39"/>
          <tpl fld="2" item="0"/>
          <tpl fld="3" item="0"/>
          <tpl fld="0" item="1"/>
        </tpls>
      </n>
      <n v="2890304" in="0">
        <tpls c="4">
          <tpl fld="1" item="4"/>
          <tpl fld="2" item="0"/>
          <tpl fld="3" item="0"/>
          <tpl fld="0" item="16"/>
        </tpls>
      </n>
      <n v="3208085.5239144983" in="0">
        <tpls c="4">
          <tpl fld="1" item="48"/>
          <tpl fld="2" item="0"/>
          <tpl fld="3" item="0"/>
          <tpl fld="0" item="9"/>
        </tpls>
      </n>
      <n v="-228706" in="0">
        <tpls c="4">
          <tpl fld="1" item="27"/>
          <tpl fld="2" item="0"/>
          <tpl fld="3" item="0"/>
          <tpl fld="0" item="12"/>
        </tpls>
      </n>
      <n v="-218876" in="0">
        <tpls c="4">
          <tpl fld="1" item="33"/>
          <tpl fld="2" item="0"/>
          <tpl fld="3" item="0"/>
          <tpl fld="0" item="12"/>
        </tpls>
      </n>
      <n v="0" in="0">
        <tpls c="4">
          <tpl fld="1" item="23"/>
          <tpl fld="2" item="0"/>
          <tpl fld="3" item="0"/>
          <tpl fld="0" item="12"/>
        </tpls>
      </n>
      <n v="545614" in="0">
        <tpls c="4">
          <tpl fld="1" item="9"/>
          <tpl fld="2" item="0"/>
          <tpl fld="3" item="0"/>
          <tpl fld="0" item="16"/>
        </tpls>
      </n>
      <n v="0" in="0">
        <tpls c="4">
          <tpl fld="1" item="2"/>
          <tpl fld="2" item="0"/>
          <tpl fld="3" item="0"/>
          <tpl fld="0" item="7"/>
        </tpls>
      </n>
      <n v="0" in="0">
        <tpls c="4">
          <tpl fld="1" item="5"/>
          <tpl fld="2" item="0"/>
          <tpl fld="3" item="0"/>
          <tpl fld="0" item="23"/>
        </tpls>
      </n>
      <n v="-248088" in="0">
        <tpls c="4">
          <tpl fld="1" item="46"/>
          <tpl fld="2" item="0"/>
          <tpl fld="3" item="0"/>
          <tpl fld="0" item="27"/>
        </tpls>
      </n>
      <n v="-6445700.6462438013" in="0">
        <tpls c="4">
          <tpl fld="1" item="7"/>
          <tpl fld="2" item="0"/>
          <tpl fld="3" item="0"/>
          <tpl fld="0" item="18"/>
        </tpls>
      </n>
      <n v="4895274.6187872551" in="0">
        <tpls c="4">
          <tpl fld="1" item="21"/>
          <tpl fld="2" item="0"/>
          <tpl fld="3" item="0"/>
          <tpl fld="0" item="25"/>
        </tpls>
      </n>
      <n v="115095" in="0">
        <tpls c="4">
          <tpl fld="1" item="12"/>
          <tpl fld="2" item="0"/>
          <tpl fld="3" item="0"/>
          <tpl fld="0" item="1"/>
        </tpls>
      </n>
      <n v="-1624015" in="0">
        <tpls c="4">
          <tpl fld="1" item="26"/>
          <tpl fld="2" item="0"/>
          <tpl fld="3" item="0"/>
          <tpl fld="0" item="7"/>
        </tpls>
      </n>
      <n v="0" in="0">
        <tpls c="4">
          <tpl fld="1" item="43"/>
          <tpl fld="2" item="0"/>
          <tpl fld="3" item="0"/>
          <tpl fld="0" item="20"/>
        </tpls>
      </n>
      <n v="239.48178589649996" in="0">
        <tpls c="4">
          <tpl fld="1" item="28"/>
          <tpl fld="2" item="0"/>
          <tpl fld="3" item="0"/>
          <tpl fld="0" item="10"/>
        </tpls>
      </n>
      <n v="-304" in="0">
        <tpls c="4">
          <tpl fld="1" item="15"/>
          <tpl fld="2" item="0"/>
          <tpl fld="3" item="0"/>
          <tpl fld="0" item="26"/>
        </tpls>
      </n>
      <n v="120273" in="0">
        <tpls c="4">
          <tpl fld="1" item="10"/>
          <tpl fld="2" item="0"/>
          <tpl fld="3" item="0"/>
          <tpl fld="0" item="16"/>
        </tpls>
      </n>
      <n v="276" in="0">
        <tpls c="4">
          <tpl fld="1" item="42"/>
          <tpl fld="2" item="0"/>
          <tpl fld="3" item="0"/>
          <tpl fld="0" item="26"/>
        </tpls>
      </n>
      <n v="186136" in="0">
        <tpls c="4">
          <tpl fld="1" item="9"/>
          <tpl fld="2" item="0"/>
          <tpl fld="3" item="0"/>
          <tpl fld="0" item="12"/>
        </tpls>
      </n>
      <n v="-3230493" in="0">
        <tpls c="4">
          <tpl fld="1" item="5"/>
          <tpl fld="2" item="0"/>
          <tpl fld="3" item="0"/>
          <tpl fld="0" item="7"/>
        </tpls>
      </n>
      <n v="-65" in="0">
        <tpls c="4">
          <tpl fld="1" item="44"/>
          <tpl fld="2" item="0"/>
          <tpl fld="3" item="0"/>
          <tpl fld="0" item="26"/>
        </tpls>
      </n>
      <n v="-123" in="0">
        <tpls c="4">
          <tpl fld="1" item="49"/>
          <tpl fld="2" item="0"/>
          <tpl fld="3" item="0"/>
          <tpl fld="0" item="26"/>
        </tpls>
      </n>
      <n v="0" in="0">
        <tpls c="4">
          <tpl fld="1" item="2"/>
          <tpl fld="2" item="0"/>
          <tpl fld="3" item="0"/>
          <tpl fld="0" item="26"/>
        </tpls>
      </n>
      <n v="660582" in="0">
        <tpls c="4">
          <tpl fld="1" item="17"/>
          <tpl fld="2" item="0"/>
          <tpl fld="3" item="0"/>
          <tpl fld="0" item="16"/>
        </tpls>
      </n>
      <n v="0" in="0">
        <tpls c="4">
          <tpl fld="1" item="39"/>
          <tpl fld="2" item="0"/>
          <tpl fld="3" item="0"/>
          <tpl fld="0" item="7"/>
        </tpls>
      </n>
      <e v="#NUM!" in="0">
        <tpls c="4">
          <tpl fld="1" item="23"/>
          <tpl fld="2" item="0"/>
          <tpl fld="3" item="0"/>
          <tpl fld="0" item="17"/>
        </tpls>
      </e>
      <n v="2.1854568903974674E-2" in="0">
        <tpls c="4">
          <tpl fld="1" item="32"/>
          <tpl fld="2" item="0"/>
          <tpl fld="3" item="0"/>
          <tpl fld="0" item="17"/>
        </tpls>
      </n>
      <n v="0" in="0">
        <tpls c="4">
          <tpl fld="1" item="40"/>
          <tpl fld="2" item="0"/>
          <tpl fld="3" item="0"/>
          <tpl fld="0" item="23"/>
        </tpls>
      </n>
      <n v="0" in="0">
        <tpls c="4">
          <tpl fld="1" item="44"/>
          <tpl fld="2" item="0"/>
          <tpl fld="3" item="0"/>
          <tpl fld="0" item="23"/>
        </tpls>
      </n>
      <n v="5590739.1252928665" in="0">
        <tpls c="4">
          <tpl fld="1" item="1"/>
          <tpl fld="2" item="0"/>
          <tpl fld="3" item="0"/>
          <tpl fld="0" item="28"/>
        </tpls>
      </n>
      <n v="1217334" in="0">
        <tpls c="4">
          <tpl fld="1" item="46"/>
          <tpl fld="2" item="0"/>
          <tpl fld="3" item="0"/>
          <tpl fld="0" item="16"/>
        </tpls>
      </n>
      <n v="0" in="0">
        <tpls c="4">
          <tpl fld="1" item="7"/>
          <tpl fld="2" item="0"/>
          <tpl fld="3" item="0"/>
          <tpl fld="0" item="23"/>
        </tpls>
      </n>
      <n v="-1385939.5348733084" in="0">
        <tpls c="4">
          <tpl fld="1" item="36"/>
          <tpl fld="2" item="0"/>
          <tpl fld="3" item="0"/>
          <tpl fld="0" item="6"/>
        </tpls>
      </n>
      <n v="20455" in="0">
        <tpls c="4">
          <tpl fld="1" item="12"/>
          <tpl fld="2" item="0"/>
          <tpl fld="3" item="0"/>
          <tpl fld="0" item="12"/>
        </tpls>
      </n>
      <n v="-1524158.4798459574" in="0">
        <tpls c="4">
          <tpl fld="1" item="26"/>
          <tpl fld="2" item="0"/>
          <tpl fld="3" item="0"/>
          <tpl fld="0" item="18"/>
        </tpls>
      </n>
      <n v="0" in="0">
        <tpls c="4">
          <tpl fld="1" item="43"/>
          <tpl fld="2" item="0"/>
          <tpl fld="3" item="0"/>
          <tpl fld="0" item="3"/>
        </tpls>
      </n>
      <n v="870669.40722983831" in="0">
        <tpls c="4">
          <tpl fld="1" item="28"/>
          <tpl fld="2" item="0"/>
          <tpl fld="3" item="0"/>
          <tpl fld="0" item="24"/>
        </tpls>
      </n>
      <n v="-1619462" in="0">
        <tpls c="4">
          <tpl fld="1" item="15"/>
          <tpl fld="2" item="0"/>
          <tpl fld="3" item="0"/>
          <tpl fld="0" item="7"/>
        </tpls>
      </n>
      <n v="0" in="0">
        <tpls c="4">
          <tpl fld="1" item="10"/>
          <tpl fld="2" item="0"/>
          <tpl fld="3" item="0"/>
          <tpl fld="0" item="22"/>
        </tpls>
      </n>
      <n v="884112" in="0">
        <tpls c="4">
          <tpl fld="1" item="25"/>
          <tpl fld="2" item="0"/>
          <tpl fld="3" item="0"/>
          <tpl fld="0" item="27"/>
        </tpls>
      </n>
      <n v="0" in="0">
        <tpls c="4">
          <tpl fld="1" item="18"/>
          <tpl fld="2" item="0"/>
          <tpl fld="3" item="0"/>
          <tpl fld="0" item="22"/>
        </tpls>
      </n>
      <n v="-34497" in="0">
        <tpls c="4">
          <tpl fld="1" item="48"/>
          <tpl fld="2" item="0"/>
          <tpl fld="3" item="0"/>
          <tpl fld="0" item="27"/>
        </tpls>
      </n>
      <n v="6.5507682528655659E-2" in="0">
        <tpls c="4">
          <tpl fld="1" item="42"/>
          <tpl fld="2" item="0"/>
          <tpl fld="3" item="0"/>
          <tpl fld="0" item="17"/>
        </tpls>
      </n>
      <n v="12657050" in="0">
        <tpls c="4">
          <tpl fld="1" item="9"/>
          <tpl fld="2" item="0"/>
          <tpl fld="3" item="0"/>
          <tpl fld="0" item="15"/>
        </tpls>
      </n>
      <n v="47443371" in="0">
        <tpls c="4">
          <tpl fld="1" item="5"/>
          <tpl fld="2" item="0"/>
          <tpl fld="3" item="0"/>
          <tpl fld="0" item="15"/>
        </tpls>
      </n>
      <n v="-2262484" in="0">
        <tpls c="4">
          <tpl fld="1" item="27"/>
          <tpl fld="2" item="0"/>
          <tpl fld="3" item="0"/>
          <tpl fld="0" item="5"/>
        </tpls>
      </n>
      <n v="-152211" in="0">
        <tpls c="4">
          <tpl fld="1" item="24"/>
          <tpl fld="2" item="0"/>
          <tpl fld="3" item="0"/>
          <tpl fld="0" item="5"/>
        </tpls>
      </n>
      <n v="7260339" in="0">
        <tpls c="4">
          <tpl fld="1" item="17"/>
          <tpl fld="2" item="0"/>
          <tpl fld="3" item="0"/>
          <tpl fld="0" item="15"/>
        </tpls>
      </n>
      <n v="-333842" in="0">
        <tpls c="4">
          <tpl fld="1" item="44"/>
          <tpl fld="2" item="0"/>
          <tpl fld="3" item="0"/>
          <tpl fld="0" item="5"/>
        </tpls>
      </n>
      <n v="-1172016" in="0">
        <tpls c="4">
          <tpl fld="1" item="33"/>
          <tpl fld="2" item="0"/>
          <tpl fld="3" item="0"/>
          <tpl fld="0" item="5"/>
        </tpls>
      </n>
      <n v="-175834" in="0">
        <tpls c="4">
          <tpl fld="1" item="49"/>
          <tpl fld="2" item="0"/>
          <tpl fld="3" item="0"/>
          <tpl fld="0" item="27"/>
        </tpls>
      </n>
      <n v="3293189" in="0">
        <tpls c="4">
          <tpl fld="1" item="8"/>
          <tpl fld="2" item="0"/>
          <tpl fld="3" item="0"/>
          <tpl fld="0" item="27"/>
        </tpls>
      </n>
      <n v="0" in="0">
        <tpls c="4">
          <tpl fld="1" item="39"/>
          <tpl fld="2" item="0"/>
          <tpl fld="3" item="0"/>
          <tpl fld="0" item="5"/>
        </tpls>
      </n>
      <n v="0" in="0">
        <tpls c="4">
          <tpl fld="1" item="2"/>
          <tpl fld="2" item="0"/>
          <tpl fld="3" item="0"/>
          <tpl fld="0" item="5"/>
        </tpls>
      </n>
      <n v="0" in="0">
        <tpls c="4">
          <tpl fld="1" item="23"/>
          <tpl fld="2" item="0"/>
          <tpl fld="3" item="0"/>
          <tpl fld="0" item="5"/>
        </tpls>
      </n>
      <n v="27213" in="0">
        <tpls c="4">
          <tpl fld="1" item="4"/>
          <tpl fld="2" item="0"/>
          <tpl fld="3" item="0"/>
          <tpl fld="0" item="5"/>
        </tpls>
      </n>
      <n v="-2203744.0256682029" in="0">
        <tpls c="4">
          <tpl fld="1" item="10"/>
          <tpl fld="2" item="0"/>
          <tpl fld="3" item="0"/>
          <tpl fld="0" item="13"/>
        </tpls>
      </n>
      <n v="-666337" in="0">
        <tpls c="4">
          <tpl fld="1" item="44"/>
          <tpl fld="2" item="0"/>
          <tpl fld="3" item="0"/>
          <tpl fld="0" item="7"/>
        </tpls>
      </n>
      <n v="-2070" in="0">
        <tpls c="4">
          <tpl fld="1" item="4"/>
          <tpl fld="2" item="0"/>
          <tpl fld="3" item="0"/>
          <tpl fld="0" item="12"/>
        </tpls>
      </n>
      <n v="-1606047.2247305177" in="0">
        <tpls c="4">
          <tpl fld="1" item="29"/>
          <tpl fld="2" item="0"/>
          <tpl fld="3" item="0"/>
          <tpl fld="0" item="25"/>
        </tpls>
      </n>
      <n v="1066724" in="0">
        <tpls c="4">
          <tpl fld="1" item="48"/>
          <tpl fld="2" item="0"/>
          <tpl fld="3" item="0"/>
          <tpl fld="0" item="16"/>
        </tpls>
      </n>
      <n v="0" in="0">
        <tpls c="4">
          <tpl fld="1" item="8"/>
          <tpl fld="2" item="0"/>
          <tpl fld="3" item="0"/>
          <tpl fld="0" item="23"/>
        </tpls>
      </n>
      <n v="165682.06507799437" in="0">
        <tpls c="4">
          <tpl fld="1" item="23"/>
          <tpl fld="2" item="0"/>
          <tpl fld="3" item="0"/>
          <tpl fld="0" item="9"/>
        </tpls>
      </n>
      <n v="-4256973" in="0">
        <tpls c="4">
          <tpl fld="1" item="1"/>
          <tpl fld="2" item="0"/>
          <tpl fld="3" item="0"/>
          <tpl fld="0" item="7"/>
        </tpls>
      </n>
      <n v="0" in="0">
        <tpls c="4">
          <tpl fld="1" item="46"/>
          <tpl fld="2" item="0"/>
          <tpl fld="3" item="0"/>
          <tpl fld="0" item="20"/>
        </tpls>
      </n>
      <n v="30.735212394300056" in="0">
        <tpls c="4">
          <tpl fld="1" item="29"/>
          <tpl fld="2" item="0"/>
          <tpl fld="3" item="0"/>
          <tpl fld="0" item="10"/>
        </tpls>
      </n>
      <n v="-378" in="0">
        <tpls c="4">
          <tpl fld="1" item="36"/>
          <tpl fld="2" item="0"/>
          <tpl fld="3" item="0"/>
          <tpl fld="0" item="26"/>
        </tpls>
      </n>
      <n v="1177050" in="0">
        <tpls c="4">
          <tpl fld="1" item="12"/>
          <tpl fld="2" item="0"/>
          <tpl fld="3" item="0"/>
          <tpl fld="0" item="16"/>
        </tpls>
      </n>
      <n v="0" in="0">
        <tpls c="4">
          <tpl fld="1" item="26"/>
          <tpl fld="2" item="0"/>
          <tpl fld="3" item="0"/>
          <tpl fld="0" item="4"/>
        </tpls>
      </n>
      <n v="2760526.5979641024" in="0">
        <tpls c="4">
          <tpl fld="1" item="31"/>
          <tpl fld="2" item="0"/>
          <tpl fld="3" item="0"/>
          <tpl fld="0" item="11"/>
        </tpls>
      </n>
      <n v="1313129" in="0">
        <tpls c="4">
          <tpl fld="1" item="28"/>
          <tpl fld="2" item="0"/>
          <tpl fld="3" item="0"/>
          <tpl fld="0" item="12"/>
        </tpls>
      </n>
      <n v="0" in="0">
        <tpls c="4">
          <tpl fld="1" item="15"/>
          <tpl fld="2" item="0"/>
          <tpl fld="3" item="0"/>
          <tpl fld="0" item="8"/>
        </tpls>
      </n>
      <n v="880876" in="0">
        <tpls c="4">
          <tpl fld="1" item="25"/>
          <tpl fld="2" item="0"/>
          <tpl fld="3" item="0"/>
          <tpl fld="0" item="5"/>
        </tpls>
      </n>
      <n v="52503.907707592341" in="0">
        <tpls c="4">
          <tpl fld="1" item="18"/>
          <tpl fld="2" item="0"/>
          <tpl fld="3" item="0"/>
          <tpl fld="0" item="25"/>
        </tpls>
      </n>
      <n v="-461403" in="0">
        <tpls c="4">
          <tpl fld="1" item="48"/>
          <tpl fld="2" item="0"/>
          <tpl fld="3" item="0"/>
          <tpl fld="0" item="12"/>
        </tpls>
      </n>
      <n v="-2854122.6980517101" in="0">
        <tpls c="4">
          <tpl fld="1" item="42"/>
          <tpl fld="2" item="0"/>
          <tpl fld="3" item="0"/>
          <tpl fld="0" item="18"/>
        </tpls>
      </n>
      <n v="404837" in="0">
        <tpls c="4">
          <tpl fld="1" item="5"/>
          <tpl fld="2" item="0"/>
          <tpl fld="3" item="0"/>
          <tpl fld="0" item="16"/>
        </tpls>
      </n>
      <n v="-3689670" in="0">
        <tpls c="4">
          <tpl fld="1" item="33"/>
          <tpl fld="2" item="0"/>
          <tpl fld="3" item="0"/>
          <tpl fld="0" item="7"/>
        </tpls>
      </n>
      <n v="1707555.0524944062" in="0">
        <tpls c="4">
          <tpl fld="1" item="4"/>
          <tpl fld="2" item="0"/>
          <tpl fld="3" item="0"/>
          <tpl fld="0" item="6"/>
        </tpls>
      </n>
      <n v="213343" in="0">
        <tpls c="4">
          <tpl fld="1" item="41"/>
          <tpl fld="2" item="0"/>
          <tpl fld="3" item="0"/>
          <tpl fld="0" item="5"/>
        </tpls>
      </n>
      <n v="384828.40795955714" in="0">
        <tpls c="4">
          <tpl fld="1" item="35"/>
          <tpl fld="2" item="0"/>
          <tpl fld="3" item="0"/>
          <tpl fld="0" item="28"/>
        </tpls>
      </n>
      <n v="0" in="0">
        <tpls c="4">
          <tpl fld="1" item="27"/>
          <tpl fld="2" item="0"/>
          <tpl fld="3" item="0"/>
          <tpl fld="0" item="23"/>
        </tpls>
      </n>
      <n v="0" in="0">
        <tpls c="4">
          <tpl fld="1" item="39"/>
          <tpl fld="2" item="0"/>
          <tpl fld="3" item="0"/>
          <tpl fld="0" item="19"/>
        </tpls>
      </n>
      <n v="-3873717.4363854527" in="0">
        <tpls c="4">
          <tpl fld="1" item="8"/>
          <tpl fld="2" item="0"/>
          <tpl fld="3" item="0"/>
          <tpl fld="0" item="13"/>
        </tpls>
      </n>
      <n v="-3981463.8002214544" in="0">
        <tpls c="4">
          <tpl fld="1" item="1"/>
          <tpl fld="2" item="0"/>
          <tpl fld="3" item="0"/>
          <tpl fld="0" item="18"/>
        </tpls>
      </n>
      <n v="0" in="0">
        <tpls c="4">
          <tpl fld="1" item="46"/>
          <tpl fld="2" item="0"/>
          <tpl fld="3" item="0"/>
          <tpl fld="0" item="3"/>
        </tpls>
      </n>
      <n v="-234738.09546678571" in="0">
        <tpls c="4">
          <tpl fld="1" item="29"/>
          <tpl fld="2" item="0"/>
          <tpl fld="3" item="0"/>
          <tpl fld="0" item="24"/>
        </tpls>
      </n>
      <n v="-844796" in="0">
        <tpls c="4">
          <tpl fld="1" item="36"/>
          <tpl fld="2" item="0"/>
          <tpl fld="3" item="0"/>
          <tpl fld="0" item="7"/>
        </tpls>
      </n>
      <n v="0" in="0">
        <tpls c="4">
          <tpl fld="1" item="12"/>
          <tpl fld="2" item="0"/>
          <tpl fld="3" item="0"/>
          <tpl fld="0" item="22"/>
        </tpls>
      </n>
      <n v="2207840.3916524225" in="0">
        <tpls c="4">
          <tpl fld="1" item="20"/>
          <tpl fld="2" item="0"/>
          <tpl fld="3" item="0"/>
          <tpl fld="0" item="9"/>
        </tpls>
      </n>
      <n v="40" in="0">
        <tpls c="4">
          <tpl fld="1" item="31"/>
          <tpl fld="2" item="0"/>
          <tpl fld="3" item="0"/>
          <tpl fld="0" item="26"/>
        </tpls>
      </n>
      <n v="-3375205.8170029456" in="0">
        <tpls c="4">
          <tpl fld="1" item="28"/>
          <tpl fld="2" item="0"/>
          <tpl fld="3" item="0"/>
          <tpl fld="0" item="19"/>
        </tpls>
      </n>
      <n v="1256445.6206554202" in="0">
        <tpls c="4">
          <tpl fld="1" item="15"/>
          <tpl fld="2" item="0"/>
          <tpl fld="3" item="0"/>
          <tpl fld="0" item="21"/>
        </tpls>
      </n>
      <n v="-3690842.9110585549" in="0">
        <tpls c="4">
          <tpl fld="1" item="40"/>
          <tpl fld="2" item="0"/>
          <tpl fld="3" item="0"/>
          <tpl fld="0" item="11"/>
        </tpls>
      </n>
      <n v="-2326645" in="0">
        <tpls c="4">
          <tpl fld="1" item="25"/>
          <tpl fld="2" item="0"/>
          <tpl fld="3" item="0"/>
          <tpl fld="0" item="7"/>
        </tpls>
      </n>
      <n v="1497028.5920404426" in="0">
        <tpls c="4">
          <tpl fld="1" item="35"/>
          <tpl fld="2" item="0"/>
          <tpl fld="3" item="0"/>
          <tpl fld="0" item="6"/>
        </tpls>
      </n>
      <n v="-495900" in="0">
        <tpls c="4">
          <tpl fld="1" item="48"/>
          <tpl fld="2" item="0"/>
          <tpl fld="3" item="0"/>
          <tpl fld="0" item="5"/>
        </tpls>
      </n>
      <n v="-4607360.6980517097" in="0">
        <tpls c="4">
          <tpl fld="1" item="42"/>
          <tpl fld="2" item="0"/>
          <tpl fld="3" item="0"/>
          <tpl fld="0" item="19"/>
        </tpls>
      </n>
      <n v="4.3107517154471225E-2" in="0">
        <tpls c="4">
          <tpl fld="1" item="9"/>
          <tpl fld="2" item="0"/>
          <tpl fld="3" item="0"/>
          <tpl fld="0" item="17"/>
        </tpls>
      </n>
      <n v="8.5330572315360977E-3" in="0">
        <tpls c="4">
          <tpl fld="1" item="5"/>
          <tpl fld="2" item="0"/>
          <tpl fld="3" item="0"/>
          <tpl fld="0" item="17"/>
        </tpls>
      </n>
      <n v="-142554.07731128903" in="0">
        <tpls c="4">
          <tpl fld="1" item="27"/>
          <tpl fld="2" item="0"/>
          <tpl fld="3" item="0"/>
          <tpl fld="0" item="19"/>
        </tpls>
      </n>
      <n v="0.24484312193117105" in="0">
        <tpls c="4">
          <tpl fld="1" item="24"/>
          <tpl fld="2" item="0"/>
          <tpl fld="3" item="0"/>
          <tpl fld="0" item="17"/>
        </tpls>
      </n>
      <n v="9.0985007724845912E-2" in="0">
        <tpls c="4">
          <tpl fld="1" item="17"/>
          <tpl fld="2" item="0"/>
          <tpl fld="3" item="0"/>
          <tpl fld="0" item="17"/>
        </tpls>
      </n>
      <n v="9253388" in="0">
        <tpls c="4">
          <tpl fld="1" item="44"/>
          <tpl fld="2" item="0"/>
          <tpl fld="3" item="0"/>
          <tpl fld="0" item="15"/>
        </tpls>
      </n>
      <n v="46301011" in="0">
        <tpls c="4">
          <tpl fld="1" item="33"/>
          <tpl fld="2" item="0"/>
          <tpl fld="3" item="0"/>
          <tpl fld="0" item="15"/>
        </tpls>
      </n>
      <n v="2.3965773253577502E-2" in="0">
        <tpls c="4">
          <tpl fld="1" item="49"/>
          <tpl fld="2" item="0"/>
          <tpl fld="3" item="0"/>
          <tpl fld="0" item="17"/>
        </tpls>
      </n>
      <n v="11127466" in="0">
        <tpls c="4">
          <tpl fld="1" item="8"/>
          <tpl fld="2" item="0"/>
          <tpl fld="3" item="0"/>
          <tpl fld="0" item="15"/>
        </tpls>
      </n>
      <n v="0" in="0">
        <tpls c="4">
          <tpl fld="1" item="39"/>
          <tpl fld="2" item="0"/>
          <tpl fld="3" item="0"/>
          <tpl fld="0" item="15"/>
        </tpls>
      </n>
      <n v="0" in="0">
        <tpls c="4">
          <tpl fld="1" item="2"/>
          <tpl fld="2" item="0"/>
          <tpl fld="3" item="0"/>
          <tpl fld="0" item="15"/>
        </tpls>
      </n>
      <n v="0" in="0">
        <tpls c="4">
          <tpl fld="1" item="23"/>
          <tpl fld="2" item="0"/>
          <tpl fld="3" item="0"/>
          <tpl fld="0" item="15"/>
        </tpls>
      </n>
      <n v="29283" in="0">
        <tpls c="4">
          <tpl fld="1" item="4"/>
          <tpl fld="2" item="0"/>
          <tpl fld="3" item="0"/>
          <tpl fld="0" item="27"/>
        </tpls>
      </n>
      <n v="38282107" in="0">
        <tpls c="4">
          <tpl fld="1" item="48"/>
          <tpl fld="2" item="0"/>
          <tpl fld="3" item="0"/>
          <tpl fld="0" item="15"/>
        </tpls>
      </n>
      <n v="0" in="0">
        <tpls c="4">
          <tpl fld="1" item="44"/>
          <tpl fld="2" item="0"/>
          <tpl fld="3" item="0"/>
          <tpl fld="0" item="8"/>
        </tpls>
      </n>
      <n v="0" in="0">
        <tpls c="4">
          <tpl fld="1" item="2"/>
          <tpl fld="2" item="0"/>
          <tpl fld="3" item="0"/>
          <tpl fld="0" item="8"/>
        </tpls>
      </n>
      <n v="1254520.0202918444" in="0">
        <tpls c="4">
          <tpl fld="1" item="25"/>
          <tpl fld="2" item="0"/>
          <tpl fld="3" item="0"/>
          <tpl fld="0" item="21"/>
        </tpls>
      </n>
      <n v="0" in="0">
        <tpls c="4">
          <tpl fld="1" item="2"/>
          <tpl fld="2" item="0"/>
          <tpl fld="3" item="0"/>
          <tpl fld="0" item="23"/>
        </tpls>
      </n>
      <n v="0" in="0">
        <tpls c="4">
          <tpl fld="1" item="1"/>
          <tpl fld="2" item="0"/>
          <tpl fld="3" item="0"/>
          <tpl fld="0" item="4"/>
        </tpls>
      </n>
      <n v="-2773662.1645675935" in="0">
        <tpls c="4">
          <tpl fld="1" item="32"/>
          <tpl fld="2" item="0"/>
          <tpl fld="3" item="0"/>
          <tpl fld="0" item="11"/>
        </tpls>
      </n>
      <n v="413483" in="0">
        <tpls c="4">
          <tpl fld="1" item="29"/>
          <tpl fld="2" item="0"/>
          <tpl fld="3" item="0"/>
          <tpl fld="0" item="12"/>
        </tpls>
      </n>
      <n v="0" in="0">
        <tpls c="4">
          <tpl fld="1" item="36"/>
          <tpl fld="2" item="0"/>
          <tpl fld="3" item="0"/>
          <tpl fld="0" item="8"/>
        </tpls>
      </n>
      <n v="-1100269.710181247" in="0">
        <tpls c="4">
          <tpl fld="1" item="12"/>
          <tpl fld="2" item="0"/>
          <tpl fld="3" item="0"/>
          <tpl fld="0" item="13"/>
        </tpls>
      </n>
      <n v="5760220.391652422" in="0">
        <tpls c="4">
          <tpl fld="1" item="20"/>
          <tpl fld="2" item="0"/>
          <tpl fld="3" item="0"/>
          <tpl fld="0" item="24"/>
        </tpls>
      </n>
      <n v="9.9527371035417426E-3" in="0">
        <tpls c="4">
          <tpl fld="1" item="31"/>
          <tpl fld="2" item="0"/>
          <tpl fld="3" item="0"/>
          <tpl fld="0" item="17"/>
        </tpls>
      </n>
      <n v="-2315264.7868743874" in="0">
        <tpls c="4">
          <tpl fld="1" item="28"/>
          <tpl fld="2" item="0"/>
          <tpl fld="3" item="0"/>
          <tpl fld="0" item="25"/>
        </tpls>
      </n>
      <n v="-205114.59566638441" in="0">
        <tpls c="4">
          <tpl fld="1" item="14"/>
          <tpl fld="2" item="0"/>
          <tpl fld="3" item="0"/>
          <tpl fld="0" item="9"/>
        </tpls>
      </n>
      <n v="-887523" in="0">
        <tpls c="4">
          <tpl fld="1" item="40"/>
          <tpl fld="2" item="0"/>
          <tpl fld="3" item="0"/>
          <tpl fld="0" item="5"/>
        </tpls>
      </n>
      <n v="-2257292.1867224416" in="0">
        <tpls c="4">
          <tpl fld="1" item="25"/>
          <tpl fld="2" item="0"/>
          <tpl fld="3" item="0"/>
          <tpl fld="0" item="18"/>
        </tpls>
      </n>
      <n v="4107923.2256999305" in="0">
        <tpls c="4">
          <tpl fld="1" item="35"/>
          <tpl fld="2" item="0"/>
          <tpl fld="3" item="0"/>
          <tpl fld="0" item="11"/>
        </tpls>
      </n>
      <n v="-2743942" in="0">
        <tpls c="4">
          <tpl fld="1" item="48"/>
          <tpl fld="2" item="0"/>
          <tpl fld="3" item="0"/>
          <tpl fld="0" item="7"/>
        </tpls>
      </n>
      <n v="0" in="0">
        <tpls c="4">
          <tpl fld="1" item="42"/>
          <tpl fld="2" item="0"/>
          <tpl fld="3" item="0"/>
          <tpl fld="0" item="20"/>
        </tpls>
      </n>
      <n v="0" in="0">
        <tpls c="4">
          <tpl fld="1" item="9"/>
          <tpl fld="2" item="0"/>
          <tpl fld="3" item="0"/>
          <tpl fld="0" item="23"/>
        </tpls>
      </n>
      <n v="-3202927.0183449234" in="0">
        <tpls c="4">
          <tpl fld="1" item="5"/>
          <tpl fld="2" item="0"/>
          <tpl fld="3" item="0"/>
          <tpl fld="0" item="18"/>
        </tpls>
      </n>
      <n v="0" in="0">
        <tpls c="4">
          <tpl fld="1" item="27"/>
          <tpl fld="2" item="0"/>
          <tpl fld="3" item="0"/>
          <tpl fld="0" item="20"/>
        </tpls>
      </n>
      <n v="258142.07204217042" in="0">
        <tpls c="4">
          <tpl fld="1" item="24"/>
          <tpl fld="2" item="0"/>
          <tpl fld="3" item="0"/>
          <tpl fld="0" item="18"/>
        </tpls>
      </n>
      <n v="-554424.60605847742" in="0">
        <tpls c="4">
          <tpl fld="1" item="17"/>
          <tpl fld="2" item="0"/>
          <tpl fld="3" item="0"/>
          <tpl fld="0" item="18"/>
        </tpls>
      </n>
      <n v="0" in="0">
        <tpls c="4">
          <tpl fld="1" item="44"/>
          <tpl fld="2" item="0"/>
          <tpl fld="3" item="0"/>
          <tpl fld="0" item="20"/>
        </tpls>
      </n>
      <n v="2825071" in="0">
        <tpls c="4">
          <tpl fld="1" item="33"/>
          <tpl fld="2" item="0"/>
          <tpl fld="3" item="0"/>
          <tpl fld="0" item="16"/>
        </tpls>
      </n>
      <n v="-1501716.5009297782" in="0">
        <tpls c="4">
          <tpl fld="1" item="49"/>
          <tpl fld="2" item="0"/>
          <tpl fld="3" item="0"/>
          <tpl fld="0" item="18"/>
        </tpls>
      </n>
      <n v="231119" in="0">
        <tpls c="4">
          <tpl fld="1" item="8"/>
          <tpl fld="2" item="0"/>
          <tpl fld="3" item="0"/>
          <tpl fld="0" item="16"/>
        </tpls>
      </n>
      <n v="0" in="0">
        <tpls c="4">
          <tpl fld="1" item="39"/>
          <tpl fld="2" item="0"/>
          <tpl fld="3" item="0"/>
          <tpl fld="0" item="16"/>
        </tpls>
      </n>
      <n v="0" in="0">
        <tpls c="4">
          <tpl fld="1" item="2"/>
          <tpl fld="2" item="0"/>
          <tpl fld="3" item="0"/>
          <tpl fld="0" item="20"/>
        </tpls>
      </n>
      <n v="0" in="0">
        <tpls c="4">
          <tpl fld="1" item="23"/>
          <tpl fld="2" item="0"/>
          <tpl fld="3" item="0"/>
          <tpl fld="0" item="16"/>
        </tpls>
      </n>
      <n v="2821720.341800373" in="0">
        <tpls c="4">
          <tpl fld="1" item="4"/>
          <tpl fld="2" item="0"/>
          <tpl fld="3" item="0"/>
          <tpl fld="0" item="11"/>
        </tpls>
      </n>
      <n v="0" in="0">
        <tpls c="4">
          <tpl fld="1" item="42"/>
          <tpl fld="2" item="0"/>
          <tpl fld="3" item="0"/>
          <tpl fld="0" item="8"/>
        </tpls>
      </n>
      <n v="-665059.60605847742" in="0">
        <tpls c="4">
          <tpl fld="1" item="17"/>
          <tpl fld="2" item="0"/>
          <tpl fld="3" item="0"/>
          <tpl fld="0" item="19"/>
        </tpls>
      </n>
      <n v="0" in="0">
        <tpls c="4">
          <tpl fld="1" item="39"/>
          <tpl fld="2" item="0"/>
          <tpl fld="3" item="0"/>
          <tpl fld="0" item="18"/>
        </tpls>
      </n>
      <n v="684366.04254094558" in="0">
        <tpls c="4">
          <tpl fld="1" item="0"/>
          <tpl fld="2" item="0"/>
          <tpl fld="3" item="0"/>
          <tpl fld="0" item="28"/>
        </tpls>
      </n>
      <n v="0" in="0">
        <tpls c="4">
          <tpl fld="1" item="17"/>
          <tpl fld="2" item="0"/>
          <tpl fld="3" item="0"/>
          <tpl fld="0" item="20"/>
        </tpls>
      </n>
      <n v="699192.09530814551" in="0">
        <tpls c="4">
          <tpl fld="1" item="22"/>
          <tpl fld="2" item="0"/>
          <tpl fld="3" item="0"/>
          <tpl fld="0" item="9"/>
        </tpls>
      </n>
      <n v="63" in="0">
        <tpls c="4">
          <tpl fld="1" item="32"/>
          <tpl fld="2" item="0"/>
          <tpl fld="3" item="0"/>
          <tpl fld="0" item="26"/>
        </tpls>
      </n>
      <n v="-1682560.3471361022" in="0">
        <tpls c="4">
          <tpl fld="1" item="29"/>
          <tpl fld="2" item="0"/>
          <tpl fld="3" item="0"/>
          <tpl fld="0" item="19"/>
        </tpls>
      </n>
      <n v="3863212.7596846065" in="0">
        <tpls c="4">
          <tpl fld="1" item="36"/>
          <tpl fld="2" item="0"/>
          <tpl fld="3" item="0"/>
          <tpl fld="0" item="21"/>
        </tpls>
      </n>
      <n v="-2998048.8960795072" in="0">
        <tpls c="4">
          <tpl fld="1" item="41"/>
          <tpl fld="2" item="0"/>
          <tpl fld="3" item="0"/>
          <tpl fld="0" item="11"/>
        </tpls>
      </n>
      <n v="52734788" in="0">
        <tpls c="4">
          <tpl fld="1" item="20"/>
          <tpl fld="2" item="0"/>
          <tpl fld="3" item="0"/>
          <tpl fld="0" item="15"/>
        </tpls>
      </n>
      <n v="0" in="0">
        <tpls c="4">
          <tpl fld="1" item="31"/>
          <tpl fld="2" item="0"/>
          <tpl fld="3" item="0"/>
          <tpl fld="0" item="23"/>
        </tpls>
      </n>
      <n v="-2315264.7868743874" in="0">
        <tpls c="4">
          <tpl fld="1" item="28"/>
          <tpl fld="2" item="0"/>
          <tpl fld="3" item="0"/>
          <tpl fld="0" item="13"/>
        </tpls>
      </n>
      <n v="104815" in="0">
        <tpls c="4">
          <tpl fld="1" item="14"/>
          <tpl fld="2" item="0"/>
          <tpl fld="3" item="0"/>
          <tpl fld="0" item="27"/>
        </tpls>
      </n>
      <n v="-3045745.5407937826" in="0">
        <tpls c="4">
          <tpl fld="1" item="40"/>
          <tpl fld="2" item="0"/>
          <tpl fld="3" item="0"/>
          <tpl fld="0" item="18"/>
        </tpls>
      </n>
      <n v="0" in="0">
        <tpls c="4">
          <tpl fld="1" item="25"/>
          <tpl fld="2" item="0"/>
          <tpl fld="3" item="0"/>
          <tpl fld="0" item="4"/>
        </tpls>
      </n>
      <n v="1881857" in="0">
        <tpls c="4">
          <tpl fld="1" item="35"/>
          <tpl fld="2" item="0"/>
          <tpl fld="3" item="0"/>
          <tpl fld="0" item="1"/>
        </tpls>
      </n>
      <n v="0" in="0">
        <tpls c="4">
          <tpl fld="1" item="9"/>
          <tpl fld="2" item="0"/>
          <tpl fld="3" item="0"/>
          <tpl fld="0" item="22"/>
        </tpls>
      </n>
      <n v="0" in="0">
        <tpls c="4">
          <tpl fld="1" item="5"/>
          <tpl fld="2" item="0"/>
          <tpl fld="3" item="0"/>
          <tpl fld="0" item="8"/>
        </tpls>
      </n>
      <n v="0" in="0">
        <tpls c="4">
          <tpl fld="1" item="27"/>
          <tpl fld="2" item="0"/>
          <tpl fld="3" item="0"/>
          <tpl fld="0" item="8"/>
        </tpls>
      </n>
      <n v="410353.07204217045" in="0">
        <tpls c="4">
          <tpl fld="1" item="24"/>
          <tpl fld="2" item="0"/>
          <tpl fld="3" item="0"/>
          <tpl fld="0" item="19"/>
        </tpls>
      </n>
      <n v="-2292527.6044539073" in="0">
        <tpls c="4">
          <tpl fld="1" item="33"/>
          <tpl fld="2" item="0"/>
          <tpl fld="3" item="0"/>
          <tpl fld="0" item="19"/>
        </tpls>
      </n>
      <n v="1779047.0953081455" in="0">
        <tpls c="4">
          <tpl fld="1" item="22"/>
          <tpl fld="2" item="0"/>
          <tpl fld="3" item="0"/>
          <tpl fld="0" item="24"/>
        </tpls>
      </n>
      <n v="0" in="0">
        <tpls c="4">
          <tpl fld="1" item="20"/>
          <tpl fld="2" item="0"/>
          <tpl fld="3" item="0"/>
          <tpl fld="0" item="20"/>
        </tpls>
      </n>
      <n v="0" in="0">
        <tpls c="4">
          <tpl fld="1" item="42"/>
          <tpl fld="2" item="0"/>
          <tpl fld="3" item="0"/>
          <tpl fld="0" item="23"/>
        </tpls>
      </n>
      <n v="0" in="0">
        <tpls c="4">
          <tpl fld="1" item="33"/>
          <tpl fld="2" item="0"/>
          <tpl fld="3" item="0"/>
          <tpl fld="0" item="20"/>
        </tpls>
      </n>
      <n v="1114165.2893059668" in="0">
        <tpls c="4">
          <tpl fld="1" item="4"/>
          <tpl fld="2" item="0"/>
          <tpl fld="3" item="0"/>
          <tpl fld="0" item="9"/>
        </tpls>
      </n>
      <n v="39218396" in="0">
        <tpls c="4">
          <tpl fld="1" item="22"/>
          <tpl fld="2" item="0"/>
          <tpl fld="3" item="0"/>
          <tpl fld="0" item="15"/>
        </tpls>
      </n>
      <n v="0" in="0">
        <tpls c="4">
          <tpl fld="1" item="32"/>
          <tpl fld="2" item="0"/>
          <tpl fld="3" item="0"/>
          <tpl fld="0" item="23"/>
        </tpls>
      </n>
      <n v="-7497338.2247305177" in="0">
        <tpls c="4">
          <tpl fld="1" item="29"/>
          <tpl fld="2" item="0"/>
          <tpl fld="3" item="0"/>
          <tpl fld="0" item="13"/>
        </tpls>
      </n>
      <n v="604257" in="0">
        <tpls c="4">
          <tpl fld="1" item="34"/>
          <tpl fld="2" item="0"/>
          <tpl fld="3" item="0"/>
          <tpl fld="0" item="27"/>
        </tpls>
      </n>
      <n v="-1483718.1904367369" in="0">
        <tpls c="4">
          <tpl fld="1" item="41"/>
          <tpl fld="2" item="0"/>
          <tpl fld="3" item="0"/>
          <tpl fld="0" item="18"/>
        </tpls>
      </n>
      <n v="-1848213.2490336103" in="0">
        <tpls c="4">
          <tpl fld="1" item="20"/>
          <tpl fld="2" item="0"/>
          <tpl fld="3" item="0"/>
          <tpl fld="0" item="25"/>
        </tpls>
      </n>
      <n v="1523716" in="0">
        <tpls c="4">
          <tpl fld="1" item="11"/>
          <tpl fld="2" item="0"/>
          <tpl fld="3" item="0"/>
          <tpl fld="0" item="1"/>
        </tpls>
      </n>
      <n v="-2631970" in="0">
        <tpls c="4">
          <tpl fld="1" item="0"/>
          <tpl fld="2" item="0"/>
          <tpl fld="3" item="0"/>
          <tpl fld="0" item="7"/>
        </tpls>
      </n>
      <n v="0" in="0">
        <tpls c="4">
          <tpl fld="1" item="14"/>
          <tpl fld="2" item="0"/>
          <tpl fld="3" item="0"/>
          <tpl fld="0" item="20"/>
        </tpls>
      </n>
      <n v="-255.36969086460002" in="0">
        <tpls c="4">
          <tpl fld="1" item="38"/>
          <tpl fld="2" item="0"/>
          <tpl fld="3" item="0"/>
          <tpl fld="0" item="10"/>
        </tpls>
      </n>
      <n v="0" in="0">
        <tpls c="4">
          <tpl fld="1" item="25"/>
          <tpl fld="2" item="0"/>
          <tpl fld="3" item="0"/>
          <tpl fld="0" item="3"/>
        </tpls>
      </n>
      <n v="223" in="0">
        <tpls c="4">
          <tpl fld="1" item="35"/>
          <tpl fld="2" item="0"/>
          <tpl fld="3" item="0"/>
          <tpl fld="0" item="26"/>
        </tpls>
      </n>
      <n v="-2171582.5515687005" in="0">
        <tpls c="4">
          <tpl fld="1" item="48"/>
          <tpl fld="2" item="0"/>
          <tpl fld="3" item="0"/>
          <tpl fld="0" item="19"/>
        </tpls>
      </n>
      <n v="0" in="0">
        <tpls c="4">
          <tpl fld="1" item="42"/>
          <tpl fld="2" item="0"/>
          <tpl fld="3" item="0"/>
          <tpl fld="0" item="4"/>
        </tpls>
      </n>
      <n v="-3020957" in="0">
        <tpls c="4">
          <tpl fld="1" item="9"/>
          <tpl fld="2" item="0"/>
          <tpl fld="3" item="0"/>
          <tpl fld="0" item="4"/>
        </tpls>
      </n>
      <n v="0" in="0">
        <tpls c="4">
          <tpl fld="1" item="5"/>
          <tpl fld="2" item="0"/>
          <tpl fld="3" item="0"/>
          <tpl fld="0" item="22"/>
        </tpls>
      </n>
      <n v="0" in="0">
        <tpls c="4">
          <tpl fld="1" item="27"/>
          <tpl fld="2" item="0"/>
          <tpl fld="3" item="0"/>
          <tpl fld="0" item="22"/>
        </tpls>
      </n>
      <n v="0" in="0">
        <tpls c="4">
          <tpl fld="1" item="24"/>
          <tpl fld="2" item="0"/>
          <tpl fld="3" item="0"/>
          <tpl fld="0" item="4"/>
        </tpls>
      </n>
      <n v="0" in="0">
        <tpls c="4">
          <tpl fld="1" item="17"/>
          <tpl fld="2" item="0"/>
          <tpl fld="3" item="0"/>
          <tpl fld="0" item="22"/>
        </tpls>
      </n>
      <n v="0" in="0">
        <tpls c="4">
          <tpl fld="1" item="44"/>
          <tpl fld="2" item="0"/>
          <tpl fld="3" item="0"/>
          <tpl fld="0" item="22"/>
        </tpls>
      </n>
      <n v="0" in="0">
        <tpls c="4">
          <tpl fld="1" item="33"/>
          <tpl fld="2" item="0"/>
          <tpl fld="3" item="0"/>
          <tpl fld="0" item="8"/>
        </tpls>
      </n>
      <n v="0" in="0">
        <tpls c="4">
          <tpl fld="1" item="49"/>
          <tpl fld="2" item="0"/>
          <tpl fld="3" item="0"/>
          <tpl fld="0" item="8"/>
        </tpls>
      </n>
      <n v="0" in="0">
        <tpls c="4">
          <tpl fld="1" item="8"/>
          <tpl fld="2" item="0"/>
          <tpl fld="3" item="0"/>
          <tpl fld="0" item="22"/>
        </tpls>
      </n>
      <n v="0" in="0">
        <tpls c="4">
          <tpl fld="1" item="39"/>
          <tpl fld="2" item="0"/>
          <tpl fld="3" item="0"/>
          <tpl fld="0" item="23"/>
        </tpls>
      </n>
      <n v="0" in="0">
        <tpls c="4">
          <tpl fld="1" item="2"/>
          <tpl fld="2" item="0"/>
          <tpl fld="3" item="0"/>
          <tpl fld="0" item="22"/>
        </tpls>
      </n>
      <n v="0" in="0">
        <tpls c="4">
          <tpl fld="1" item="23"/>
          <tpl fld="2" item="0"/>
          <tpl fld="3" item="0"/>
          <tpl fld="0" item="20"/>
        </tpls>
      </n>
      <n v="438.0109106380998" in="0">
        <tpls c="4">
          <tpl fld="1" item="4"/>
          <tpl fld="2" item="0"/>
          <tpl fld="3" item="0"/>
          <tpl fld="0" item="10"/>
        </tpls>
      </n>
      <n v="0" in="0">
        <tpls c="4">
          <tpl fld="1" item="44"/>
          <tpl fld="2" item="0"/>
          <tpl fld="3" item="0"/>
          <tpl fld="0" item="4"/>
        </tpls>
      </n>
      <n v="0" in="0">
        <tpls c="4">
          <tpl fld="1" item="8"/>
          <tpl fld="2" item="0"/>
          <tpl fld="3" item="0"/>
          <tpl fld="0" item="4"/>
        </tpls>
      </n>
      <n v="-486114.44734380243" in="0">
        <tpls c="4">
          <tpl fld="1" item="23"/>
          <tpl fld="2" item="0"/>
          <tpl fld="3" item="0"/>
          <tpl fld="0" item="21"/>
        </tpls>
      </n>
      <n v="-935187.15256487834" in="0">
        <tpls c="4">
          <tpl fld="1" item="49"/>
          <tpl fld="2" item="0"/>
          <tpl fld="3" item="0"/>
          <tpl fld="0" item="9"/>
        </tpls>
      </n>
      <n v="-2407951" in="0">
        <tpls c="4">
          <tpl fld="1" item="27"/>
          <tpl hier="2" item="0"/>
          <tpl hier="3" item="1"/>
          <tpl fld="0" item="5"/>
        </tpls>
      </n>
      <n v="-11088525" in="0">
        <tpls c="4">
          <tpl fld="1" item="27"/>
          <tpl hier="2" item="0"/>
          <tpl hier="3" item="1"/>
          <tpl fld="0" item="7"/>
        </tpls>
      </n>
      <n v="0" in="0">
        <tpls c="4">
          <tpl fld="1" item="27"/>
          <tpl hier="2" item="0"/>
          <tpl hier="3" item="1"/>
          <tpl fld="0" item="3"/>
        </tpls>
      </n>
      <n v="43261427" in="0">
        <tpls c="4">
          <tpl fld="1" item="21"/>
          <tpl hier="2" item="0"/>
          <tpl hier="3" item="1"/>
          <tpl fld="0" item="4"/>
        </tpls>
      </n>
      <n v="41900317" in="0">
        <tpls c="4">
          <tpl fld="1" item="27"/>
          <tpl hier="2" item="0"/>
          <tpl hier="3" item="1"/>
          <tpl fld="0" item="4"/>
        </tpls>
      </n>
      <n v="31792295.099139828" in="0">
        <tpls c="4">
          <tpl fld="1" item="27"/>
          <tpl hier="2" item="0"/>
          <tpl hier="3" item="1"/>
          <tpl fld="0" item="28"/>
        </tpls>
      </n>
      <n v="-4345.9392661712" in="0">
        <tpls c="4">
          <tpl fld="1" item="27"/>
          <tpl hier="2" item="0"/>
          <tpl hier="3" item="1"/>
          <tpl fld="0" item="10"/>
        </tpls>
      </n>
      <n v="-11186621.727683313" in="0">
        <tpls c="4">
          <tpl fld="1" item="27"/>
          <tpl hier="2" item="0"/>
          <tpl hier="3" item="1"/>
          <tpl fld="0" item="9"/>
        </tpls>
      </n>
      <n v="-11414096.099139825" in="0">
        <tpls c="4">
          <tpl fld="1" item="27"/>
          <tpl hier="2" item="0"/>
          <tpl hier="3" item="1"/>
          <tpl fld="0" item="6"/>
        </tpls>
      </n>
      <n v="-22600717.826823134" in="0">
        <tpls c="4">
          <tpl fld="1" item="27"/>
          <tpl hier="2" item="0"/>
          <tpl hier="3" item="1"/>
          <tpl fld="0" item="11"/>
        </tpls>
      </n>
      <n v="20378199" in="0">
        <tpls c="4">
          <tpl fld="1" item="27"/>
          <tpl hier="2" item="0"/>
          <tpl hier="3" item="1"/>
          <tpl fld="0" item="1"/>
        </tpls>
      </n>
      <n v="9191577.2723166887" in="0">
        <tpls c="4">
          <tpl fld="1" item="27"/>
          <tpl hier="2" item="0"/>
          <tpl hier="3" item="1"/>
          <tpl fld="0" item="24"/>
        </tpls>
      </n>
      <n v="-5771981" in="0">
        <tpls c="4">
          <tpl fld="1" item="29"/>
          <tpl hier="2" item="0"/>
          <tpl hier="3" item="1"/>
          <tpl fld="0" item="3"/>
        </tpls>
      </n>
      <n v="0" in="0">
        <tpls c="4">
          <tpl fld="1" item="28"/>
          <tpl hier="2" item="0"/>
          <tpl hier="3" item="1"/>
          <tpl fld="0" item="3"/>
        </tpls>
      </n>
      <n v="0" in="0">
        <tpls c="4">
          <tpl fld="1" item="37"/>
          <tpl hier="2" item="0"/>
          <tpl hier="3" item="1"/>
          <tpl fld="0" item="3"/>
        </tpls>
      </n>
      <n v="-201178" in="0">
        <tpls c="4">
          <tpl fld="1" item="0"/>
          <tpl hier="2" item="0"/>
          <tpl hier="3" item="1"/>
          <tpl fld="0" item="3"/>
        </tpls>
      </n>
      <n v="0" in="0">
        <tpls c="4">
          <tpl fld="1" item="24"/>
          <tpl hier="2" item="0"/>
          <tpl hier="3" item="1"/>
          <tpl fld="0" item="3"/>
        </tpls>
      </n>
      <n v="-28255000" in="0">
        <tpls c="4">
          <tpl fld="1" item="21"/>
          <tpl hier="2" item="0"/>
          <tpl hier="3" item="1"/>
          <tpl fld="0" item="3"/>
        </tpls>
      </n>
      <n v="0" in="0">
        <tpls c="4">
          <tpl fld="1" item="19"/>
          <tpl hier="2" item="0"/>
          <tpl hier="3" item="1"/>
          <tpl fld="0" item="3"/>
        </tpls>
      </n>
      <n v="6253680" in="0">
        <tpls c="4">
          <tpl fld="1" item="17"/>
          <tpl hier="2" item="0"/>
          <tpl hier="3" item="1"/>
          <tpl fld="0" item="3"/>
        </tpls>
      </n>
      <n v="0" in="0">
        <tpls c="4">
          <tpl fld="1" item="36"/>
          <tpl hier="2" item="0"/>
          <tpl hier="3" item="1"/>
          <tpl fld="0" item="3"/>
        </tpls>
      </n>
      <n v="0" in="0">
        <tpls c="4">
          <tpl fld="1" item="15"/>
          <tpl hier="2" item="0"/>
          <tpl hier="3" item="1"/>
          <tpl fld="0" item="3"/>
        </tpls>
      </n>
      <n v="2223762" in="0">
        <tpls c="4">
          <tpl fld="1" item="44"/>
          <tpl hier="2" item="0"/>
          <tpl hier="3" item="1"/>
          <tpl fld="0" item="3"/>
        </tpls>
      </n>
      <n v="2600862" in="0">
        <tpls c="4">
          <tpl fld="1" item="34"/>
          <tpl hier="2" item="0"/>
          <tpl hier="3" item="1"/>
          <tpl fld="0" item="3"/>
        </tpls>
      </n>
      <n v="4416250" in="0">
        <tpls c="4">
          <tpl fld="1" item="14"/>
          <tpl hier="2" item="0"/>
          <tpl hier="3" item="1"/>
          <tpl fld="0" item="3"/>
        </tpls>
      </n>
      <n v="0" in="0">
        <tpls c="4">
          <tpl fld="1" item="33"/>
          <tpl hier="2" item="0"/>
          <tpl hier="3" item="1"/>
          <tpl fld="0" item="3"/>
        </tpls>
      </n>
      <n v="0" in="0">
        <tpls c="4">
          <tpl fld="1" item="47"/>
          <tpl hier="2" item="0"/>
          <tpl hier="3" item="1"/>
          <tpl fld="0" item="3"/>
        </tpls>
      </n>
      <n v="6519861" in="0">
        <tpls c="4">
          <tpl fld="1" item="13"/>
          <tpl hier="2" item="0"/>
          <tpl hier="3" item="1"/>
          <tpl fld="0" item="3"/>
        </tpls>
      </n>
      <n v="0" in="0">
        <tpls c="4">
          <tpl fld="1" item="49"/>
          <tpl hier="2" item="0"/>
          <tpl hier="3" item="1"/>
          <tpl fld="0" item="3"/>
        </tpls>
      </n>
      <n v="24414425" in="0">
        <tpls c="4">
          <tpl fld="1" item="12"/>
          <tpl hier="2" item="0"/>
          <tpl hier="3" item="1"/>
          <tpl fld="0" item="3"/>
        </tpls>
      </n>
      <n v="0" in="0">
        <tpls c="4">
          <tpl fld="1" item="10"/>
          <tpl hier="2" item="0"/>
          <tpl hier="3" item="1"/>
          <tpl fld="0" item="3"/>
        </tpls>
      </n>
      <n v="21914668" in="0">
        <tpls c="4">
          <tpl fld="1" item="8"/>
          <tpl hier="2" item="0"/>
          <tpl hier="3" item="1"/>
          <tpl fld="0" item="3"/>
        </tpls>
      </n>
      <n v="0" in="0">
        <tpls c="4">
          <tpl fld="1" item="41"/>
          <tpl hier="2" item="0"/>
          <tpl hier="3" item="1"/>
          <tpl fld="0" item="3"/>
        </tpls>
      </n>
      <n v="-3914554" in="0">
        <tpls c="4">
          <tpl fld="1" item="40"/>
          <tpl hier="2" item="0"/>
          <tpl hier="3" item="1"/>
          <tpl fld="0" item="3"/>
        </tpls>
      </n>
      <n v="0" in="0">
        <tpls c="4">
          <tpl fld="1" item="39"/>
          <tpl hier="2" item="0"/>
          <tpl hier="3" item="1"/>
          <tpl fld="0" item="3"/>
        </tpls>
      </n>
      <n v="39019918" in="0">
        <tpls c="4">
          <tpl fld="1" item="3"/>
          <tpl hier="2" item="0"/>
          <tpl hier="3" item="1"/>
          <tpl fld="0" item="3"/>
        </tpls>
      </n>
      <n v="0" in="0">
        <tpls c="4">
          <tpl fld="1" item="38"/>
          <tpl hier="2" item="0"/>
          <tpl hier="3" item="1"/>
          <tpl fld="0" item="3"/>
        </tpls>
      </n>
      <n v="1000000" in="0">
        <tpls c="4">
          <tpl fld="1" item="2"/>
          <tpl hier="2" item="0"/>
          <tpl hier="3" item="1"/>
          <tpl fld="0" item="3"/>
        </tpls>
      </n>
      <n v="0" in="0">
        <tpls c="4">
          <tpl fld="1" item="1"/>
          <tpl hier="2" item="0"/>
          <tpl hier="3" item="1"/>
          <tpl fld="0" item="3"/>
        </tpls>
      </n>
      <n v="8600000" in="0">
        <tpls c="4">
          <tpl fld="1" item="26"/>
          <tpl hier="2" item="0"/>
          <tpl hier="3" item="1"/>
          <tpl fld="0" item="3"/>
        </tpls>
      </n>
      <n v="0" in="0">
        <tpls c="4">
          <tpl fld="1" item="25"/>
          <tpl hier="2" item="0"/>
          <tpl hier="3" item="1"/>
          <tpl fld="0" item="3"/>
        </tpls>
      </n>
      <n v="0" in="0">
        <tpls c="4">
          <tpl fld="1" item="23"/>
          <tpl hier="2" item="0"/>
          <tpl hier="3" item="1"/>
          <tpl fld="0" item="3"/>
        </tpls>
      </n>
      <n v="0" in="0">
        <tpls c="4">
          <tpl fld="1" item="22"/>
          <tpl hier="2" item="0"/>
          <tpl hier="3" item="1"/>
          <tpl fld="0" item="3"/>
        </tpls>
      </n>
      <n v="0" in="0">
        <tpls c="4">
          <tpl fld="1" item="18"/>
          <tpl hier="2" item="0"/>
          <tpl hier="3" item="1"/>
          <tpl fld="0" item="3"/>
        </tpls>
      </n>
      <n v="0" in="0">
        <tpls c="4">
          <tpl fld="1" item="16"/>
          <tpl hier="2" item="0"/>
          <tpl hier="3" item="1"/>
          <tpl fld="0" item="3"/>
        </tpls>
      </n>
      <n v="0" in="0">
        <tpls c="4">
          <tpl fld="1" item="45"/>
          <tpl hier="2" item="0"/>
          <tpl hier="3" item="1"/>
          <tpl fld="0" item="3"/>
        </tpls>
      </n>
      <n v="6900000" in="0">
        <tpls c="4">
          <tpl fld="1" item="35"/>
          <tpl hier="2" item="0"/>
          <tpl hier="3" item="1"/>
          <tpl fld="0" item="3"/>
        </tpls>
      </n>
      <n v="0" in="0">
        <tpls c="4">
          <tpl fld="1" item="46"/>
          <tpl hier="2" item="0"/>
          <tpl hier="3" item="1"/>
          <tpl fld="0" item="3"/>
        </tpls>
      </n>
      <n v="-1012394" in="0">
        <tpls c="4">
          <tpl fld="1" item="43"/>
          <tpl hier="2" item="0"/>
          <tpl hier="3" item="1"/>
          <tpl fld="0" item="3"/>
        </tpls>
      </n>
      <n v="0" in="0">
        <tpls c="4">
          <tpl fld="1" item="48"/>
          <tpl hier="2" item="0"/>
          <tpl hier="3" item="1"/>
          <tpl fld="0" item="3"/>
        </tpls>
      </n>
      <n v="0" in="0">
        <tpls c="4">
          <tpl fld="1" item="32"/>
          <tpl hier="2" item="0"/>
          <tpl hier="3" item="1"/>
          <tpl fld="0" item="3"/>
        </tpls>
      </n>
      <n v="6436168" in="0">
        <tpls c="4">
          <tpl fld="1" item="31"/>
          <tpl hier="2" item="0"/>
          <tpl hier="3" item="1"/>
          <tpl fld="0" item="3"/>
        </tpls>
      </n>
      <n v="0" in="0">
        <tpls c="4">
          <tpl fld="1" item="42"/>
          <tpl hier="2" item="0"/>
          <tpl hier="3" item="1"/>
          <tpl fld="0" item="3"/>
        </tpls>
      </n>
      <n v="0" in="0">
        <tpls c="4">
          <tpl fld="1" item="7"/>
          <tpl hier="2" item="0"/>
          <tpl hier="3" item="1"/>
          <tpl fld="0" item="3"/>
        </tpls>
      </n>
      <n v="-6144269" in="0">
        <tpls c="4">
          <tpl fld="1" item="6"/>
          <tpl hier="2" item="0"/>
          <tpl hier="3" item="1"/>
          <tpl fld="0" item="3"/>
        </tpls>
      </n>
      <n v="0" in="0">
        <tpls c="4">
          <tpl fld="1" item="5"/>
          <tpl hier="2" item="0"/>
          <tpl hier="3" item="1"/>
          <tpl fld="0" item="3"/>
        </tpls>
      </n>
      <n v="15000000" in="0">
        <tpls c="4">
          <tpl fld="1" item="30"/>
          <tpl hier="2" item="0"/>
          <tpl hier="3" item="1"/>
          <tpl fld="0" item="3"/>
        </tpls>
      </n>
      <n v="0" in="0">
        <tpls c="4">
          <tpl fld="1" item="9"/>
          <tpl hier="2" item="0"/>
          <tpl hier="3" item="1"/>
          <tpl fld="0" item="3"/>
        </tpls>
      </n>
      <n v="-599941" in="0">
        <tpls c="4">
          <tpl fld="1" item="11"/>
          <tpl hier="2" item="0"/>
          <tpl hier="3" item="1"/>
          <tpl fld="0" item="3"/>
        </tpls>
      </n>
      <n v="0" in="0">
        <tpls c="4">
          <tpl fld="1" item="30"/>
          <tpl hier="2" item="0"/>
          <tpl hier="3" item="1"/>
          <tpl fld="0" item="4"/>
        </tpls>
      </n>
      <n v="955575" in="0">
        <tpls c="4">
          <tpl fld="1" item="11"/>
          <tpl hier="2" item="0"/>
          <tpl hier="3" item="1"/>
          <tpl fld="0" item="4"/>
        </tpls>
      </n>
      <n v="-72699573" in="0">
        <tpls c="4">
          <tpl fld="1" item="9"/>
          <tpl hier="2" item="0"/>
          <tpl hier="3" item="1"/>
          <tpl fld="0" item="4"/>
        </tpls>
      </n>
      <n v="-3618446" in="0">
        <tpls c="4">
          <tpl fld="1" item="7"/>
          <tpl hier="2" item="0"/>
          <tpl hier="3" item="1"/>
          <tpl fld="0" item="4"/>
        </tpls>
      </n>
      <n v="-610460" in="0">
        <tpls c="4">
          <tpl fld="1" item="6"/>
          <tpl hier="2" item="0"/>
          <tpl hier="3" item="1"/>
          <tpl fld="0" item="4"/>
        </tpls>
      </n>
      <n v="-15806416" in="0">
        <tpls c="4">
          <tpl fld="1" item="5"/>
          <tpl hier="2" item="0"/>
          <tpl hier="3" item="1"/>
          <tpl fld="0" item="4"/>
        </tpls>
      </n>
      <n v="-758943" in="0">
        <tpls c="4">
          <tpl fld="1" item="29"/>
          <tpl hier="2" item="0"/>
          <tpl hier="3" item="1"/>
          <tpl fld="0" item="4"/>
        </tpls>
      </n>
      <n v="-975561" in="0">
        <tpls c="4">
          <tpl fld="1" item="28"/>
          <tpl hier="2" item="0"/>
          <tpl hier="3" item="1"/>
          <tpl fld="0" item="4"/>
        </tpls>
      </n>
      <n v="-13316095" in="0">
        <tpls c="4">
          <tpl fld="1" item="37"/>
          <tpl hier="2" item="0"/>
          <tpl hier="3" item="1"/>
          <tpl fld="0" item="4"/>
        </tpls>
      </n>
      <n v="-1502333" in="0">
        <tpls c="4">
          <tpl fld="1" item="0"/>
          <tpl hier="2" item="0"/>
          <tpl hier="3" item="1"/>
          <tpl fld="0" item="4"/>
        </tpls>
      </n>
      <n v="0" in="0">
        <tpls c="4">
          <tpl fld="1" item="24"/>
          <tpl hier="2" item="0"/>
          <tpl hier="3" item="1"/>
          <tpl fld="0" item="4"/>
        </tpls>
      </n>
      <n v="-18180268" in="0">
        <tpls c="4">
          <tpl fld="1" item="19"/>
          <tpl hier="2" item="0"/>
          <tpl hier="3" item="1"/>
          <tpl fld="0" item="4"/>
        </tpls>
      </n>
      <n v="6791746" in="0">
        <tpls c="4">
          <tpl fld="1" item="17"/>
          <tpl hier="2" item="0"/>
          <tpl hier="3" item="1"/>
          <tpl fld="0" item="4"/>
        </tpls>
      </n>
      <n v="-77481756" in="0">
        <tpls c="4">
          <tpl fld="1" item="36"/>
          <tpl hier="2" item="0"/>
          <tpl hier="3" item="1"/>
          <tpl fld="0" item="4"/>
        </tpls>
      </n>
      <n v="-1743432" in="0">
        <tpls c="4">
          <tpl fld="1" item="15"/>
          <tpl hier="2" item="0"/>
          <tpl hier="3" item="1"/>
          <tpl fld="0" item="4"/>
        </tpls>
      </n>
      <n v="0" in="0">
        <tpls c="4">
          <tpl fld="1" item="44"/>
          <tpl hier="2" item="0"/>
          <tpl hier="3" item="1"/>
          <tpl fld="0" item="4"/>
        </tpls>
      </n>
      <n v="38191942" in="0">
        <tpls c="4">
          <tpl fld="1" item="34"/>
          <tpl hier="2" item="0"/>
          <tpl hier="3" item="1"/>
          <tpl fld="0" item="4"/>
        </tpls>
      </n>
      <n v="-7672654" in="0">
        <tpls c="4">
          <tpl fld="1" item="14"/>
          <tpl hier="2" item="0"/>
          <tpl hier="3" item="1"/>
          <tpl fld="0" item="4"/>
        </tpls>
      </n>
      <n v="-2815716" in="0">
        <tpls c="4">
          <tpl fld="1" item="33"/>
          <tpl hier="2" item="0"/>
          <tpl hier="3" item="1"/>
          <tpl fld="0" item="4"/>
        </tpls>
      </n>
      <n v="-3961922" in="0">
        <tpls c="4">
          <tpl fld="1" item="47"/>
          <tpl hier="2" item="0"/>
          <tpl hier="3" item="1"/>
          <tpl fld="0" item="4"/>
        </tpls>
      </n>
      <n v="-473103" in="0">
        <tpls c="4">
          <tpl fld="1" item="13"/>
          <tpl hier="2" item="0"/>
          <tpl hier="3" item="1"/>
          <tpl fld="0" item="4"/>
        </tpls>
      </n>
      <n v="22110945" in="0">
        <tpls c="4">
          <tpl fld="1" item="49"/>
          <tpl hier="2" item="0"/>
          <tpl hier="3" item="1"/>
          <tpl fld="0" item="4"/>
        </tpls>
      </n>
      <n v="293015" in="0">
        <tpls c="4">
          <tpl fld="1" item="12"/>
          <tpl hier="2" item="0"/>
          <tpl hier="3" item="1"/>
          <tpl fld="0" item="4"/>
        </tpls>
      </n>
      <n v="-4389933" in="0">
        <tpls c="4">
          <tpl fld="1" item="10"/>
          <tpl hier="2" item="0"/>
          <tpl hier="3" item="1"/>
          <tpl fld="0" item="4"/>
        </tpls>
      </n>
      <n v="9367745" in="0">
        <tpls c="4">
          <tpl fld="1" item="8"/>
          <tpl hier="2" item="0"/>
          <tpl hier="3" item="1"/>
          <tpl fld="0" item="4"/>
        </tpls>
      </n>
      <n v="0" in="0">
        <tpls c="4">
          <tpl fld="1" item="41"/>
          <tpl hier="2" item="0"/>
          <tpl hier="3" item="1"/>
          <tpl fld="0" item="4"/>
        </tpls>
      </n>
      <n v="-784896" in="0">
        <tpls c="4">
          <tpl fld="1" item="40"/>
          <tpl hier="2" item="0"/>
          <tpl hier="3" item="1"/>
          <tpl fld="0" item="4"/>
        </tpls>
      </n>
      <n v="0" in="0">
        <tpls c="4">
          <tpl fld="1" item="39"/>
          <tpl hier="2" item="0"/>
          <tpl hier="3" item="1"/>
          <tpl fld="0" item="4"/>
        </tpls>
      </n>
      <n v="-5361563" in="0">
        <tpls c="4">
          <tpl fld="1" item="3"/>
          <tpl hier="2" item="0"/>
          <tpl hier="3" item="1"/>
          <tpl fld="0" item="4"/>
        </tpls>
      </n>
      <n v="1616001" in="0">
        <tpls c="4">
          <tpl fld="1" item="38"/>
          <tpl hier="2" item="0"/>
          <tpl hier="3" item="1"/>
          <tpl fld="0" item="4"/>
        </tpls>
      </n>
      <n v="0" in="0">
        <tpls c="4">
          <tpl fld="1" item="2"/>
          <tpl hier="2" item="0"/>
          <tpl hier="3" item="1"/>
          <tpl fld="0" item="4"/>
        </tpls>
      </n>
      <n v="-6569110" in="0">
        <tpls c="4">
          <tpl fld="1" item="1"/>
          <tpl hier="2" item="0"/>
          <tpl hier="3" item="1"/>
          <tpl fld="0" item="4"/>
        </tpls>
      </n>
      <n v="4842592" in="0">
        <tpls c="4">
          <tpl fld="1" item="26"/>
          <tpl hier="2" item="0"/>
          <tpl hier="3" item="1"/>
          <tpl fld="0" item="4"/>
        </tpls>
      </n>
      <n v="-8328400" in="0">
        <tpls c="4">
          <tpl fld="1" item="25"/>
          <tpl hier="2" item="0"/>
          <tpl hier="3" item="1"/>
          <tpl fld="0" item="4"/>
        </tpls>
      </n>
      <n v="0" in="0">
        <tpls c="4">
          <tpl fld="1" item="23"/>
          <tpl hier="2" item="0"/>
          <tpl hier="3" item="1"/>
          <tpl fld="0" item="4"/>
        </tpls>
      </n>
      <n v="51756035" in="0">
        <tpls c="4">
          <tpl fld="1" item="22"/>
          <tpl hier="2" item="0"/>
          <tpl hier="3" item="1"/>
          <tpl fld="0" item="4"/>
        </tpls>
      </n>
      <n v="101253" in="0">
        <tpls c="4">
          <tpl fld="1" item="18"/>
          <tpl hier="2" item="0"/>
          <tpl hier="3" item="1"/>
          <tpl fld="0" item="4"/>
        </tpls>
      </n>
      <n v="0" in="0">
        <tpls c="4">
          <tpl fld="1" item="16"/>
          <tpl hier="2" item="0"/>
          <tpl hier="3" item="1"/>
          <tpl fld="0" item="4"/>
        </tpls>
      </n>
      <n v="-19400715" in="0">
        <tpls c="4">
          <tpl fld="1" item="45"/>
          <tpl hier="2" item="0"/>
          <tpl hier="3" item="1"/>
          <tpl fld="0" item="4"/>
        </tpls>
      </n>
      <n v="-6148726" in="0">
        <tpls c="4">
          <tpl fld="1" item="35"/>
          <tpl hier="2" item="0"/>
          <tpl hier="3" item="1"/>
          <tpl fld="0" item="4"/>
        </tpls>
      </n>
      <n v="-3951861" in="0">
        <tpls c="4">
          <tpl fld="1" item="32"/>
          <tpl hier="2" item="0"/>
          <tpl hier="3" item="1"/>
          <tpl fld="0" item="4"/>
        </tpls>
      </n>
      <n v="9641822" in="0">
        <tpls c="4">
          <tpl fld="1" item="31"/>
          <tpl hier="2" item="0"/>
          <tpl hier="3" item="1"/>
          <tpl fld="0" item="4"/>
        </tpls>
      </n>
      <n v="13021751" in="0">
        <tpls c="4">
          <tpl fld="1" item="42"/>
          <tpl hier="2" item="0"/>
          <tpl hier="3" item="1"/>
          <tpl fld="0" item="4"/>
        </tpls>
      </n>
      <n v="8158011" in="0">
        <tpls c="4">
          <tpl fld="1" item="46"/>
          <tpl hier="2" item="0"/>
          <tpl hier="3" item="1"/>
          <tpl fld="0" item="4"/>
        </tpls>
      </n>
      <n v="-3696522" in="0">
        <tpls c="4">
          <tpl fld="1" item="43"/>
          <tpl hier="2" item="0"/>
          <tpl hier="3" item="1"/>
          <tpl fld="0" item="4"/>
        </tpls>
      </n>
      <n v="-61619" in="0">
        <tpls c="4">
          <tpl fld="1" item="48"/>
          <tpl hier="2" item="0"/>
          <tpl hier="3" item="1"/>
          <tpl fld="0" item="4"/>
        </tpls>
      </n>
      <n v="-413021" in="0">
        <tpls c="4">
          <tpl fld="1" item="22"/>
          <tpl hier="2" item="0"/>
          <tpl hier="3" item="1"/>
          <tpl fld="0" item="5"/>
        </tpls>
      </n>
      <n v="-827570" in="0">
        <tpls c="4">
          <tpl fld="1" item="18"/>
          <tpl hier="2" item="0"/>
          <tpl hier="3" item="1"/>
          <tpl fld="0" item="5"/>
        </tpls>
      </n>
      <n v="3132994" in="0">
        <tpls c="4">
          <tpl fld="1" item="16"/>
          <tpl hier="2" item="0"/>
          <tpl hier="3" item="1"/>
          <tpl fld="0" item="5"/>
        </tpls>
      </n>
      <n v="-332294" in="0">
        <tpls c="4">
          <tpl fld="1" item="45"/>
          <tpl hier="2" item="0"/>
          <tpl hier="3" item="1"/>
          <tpl fld="0" item="5"/>
        </tpls>
      </n>
      <n v="3630490" in="0">
        <tpls c="4">
          <tpl fld="1" item="35"/>
          <tpl hier="2" item="0"/>
          <tpl hier="3" item="1"/>
          <tpl fld="0" item="5"/>
        </tpls>
      </n>
      <n v="-212087" in="0">
        <tpls c="4">
          <tpl fld="1" item="46"/>
          <tpl hier="2" item="0"/>
          <tpl hier="3" item="1"/>
          <tpl fld="0" item="5"/>
        </tpls>
      </n>
      <n v="3804115" in="0">
        <tpls c="4">
          <tpl fld="1" item="43"/>
          <tpl hier="2" item="0"/>
          <tpl hier="3" item="1"/>
          <tpl fld="0" item="5"/>
        </tpls>
      </n>
      <n v="2532769" in="0">
        <tpls c="4">
          <tpl fld="1" item="48"/>
          <tpl hier="2" item="0"/>
          <tpl hier="3" item="1"/>
          <tpl fld="0" item="5"/>
        </tpls>
      </n>
      <n v="110733" in="0">
        <tpls c="4">
          <tpl fld="1" item="32"/>
          <tpl hier="2" item="0"/>
          <tpl hier="3" item="1"/>
          <tpl fld="0" item="5"/>
        </tpls>
      </n>
      <n v="1765515" in="0">
        <tpls c="4">
          <tpl fld="1" item="31"/>
          <tpl hier="2" item="0"/>
          <tpl hier="3" item="1"/>
          <tpl fld="0" item="5"/>
        </tpls>
      </n>
      <n v="4444005" in="0">
        <tpls c="4">
          <tpl fld="1" item="42"/>
          <tpl hier="2" item="0"/>
          <tpl hier="3" item="1"/>
          <tpl fld="0" item="5"/>
        </tpls>
      </n>
      <n v="-2076509" in="0">
        <tpls c="4">
          <tpl fld="1" item="30"/>
          <tpl hier="2" item="0"/>
          <tpl hier="3" item="1"/>
          <tpl fld="0" item="5"/>
        </tpls>
      </n>
      <n v="-2133142" in="0">
        <tpls c="4">
          <tpl fld="1" item="11"/>
          <tpl hier="2" item="0"/>
          <tpl hier="3" item="1"/>
          <tpl fld="0" item="5"/>
        </tpls>
      </n>
      <n v="-6275455" in="0">
        <tpls c="4">
          <tpl fld="1" item="9"/>
          <tpl hier="2" item="0"/>
          <tpl hier="3" item="1"/>
          <tpl fld="0" item="5"/>
        </tpls>
      </n>
      <n v="11537278" in="0">
        <tpls c="4">
          <tpl fld="1" item="7"/>
          <tpl hier="2" item="0"/>
          <tpl hier="3" item="1"/>
          <tpl fld="0" item="5"/>
        </tpls>
      </n>
      <n v="-3541059" in="0">
        <tpls c="4">
          <tpl fld="1" item="6"/>
          <tpl hier="2" item="0"/>
          <tpl hier="3" item="1"/>
          <tpl fld="0" item="5"/>
        </tpls>
      </n>
      <n v="-2303471" in="0">
        <tpls c="4">
          <tpl fld="1" item="5"/>
          <tpl hier="2" item="0"/>
          <tpl hier="3" item="1"/>
          <tpl fld="0" item="5"/>
        </tpls>
      </n>
      <n v="-4817831" in="0">
        <tpls c="4">
          <tpl fld="1" item="29"/>
          <tpl hier="2" item="0"/>
          <tpl hier="3" item="1"/>
          <tpl fld="0" item="5"/>
        </tpls>
      </n>
      <n v="2787382" in="0">
        <tpls c="4">
          <tpl fld="1" item="28"/>
          <tpl hier="2" item="0"/>
          <tpl hier="3" item="1"/>
          <tpl fld="0" item="5"/>
        </tpls>
      </n>
      <n v="-9632630" in="0">
        <tpls c="4">
          <tpl fld="1" item="37"/>
          <tpl hier="2" item="0"/>
          <tpl hier="3" item="1"/>
          <tpl fld="0" item="5"/>
        </tpls>
      </n>
      <n v="5844288" in="0">
        <tpls c="4">
          <tpl fld="1" item="0"/>
          <tpl hier="2" item="0"/>
          <tpl hier="3" item="1"/>
          <tpl fld="0" item="5"/>
        </tpls>
      </n>
      <n v="-185598" in="0">
        <tpls c="4">
          <tpl fld="1" item="24"/>
          <tpl hier="2" item="0"/>
          <tpl hier="3" item="1"/>
          <tpl fld="0" item="5"/>
        </tpls>
      </n>
      <n v="-1890126" in="0">
        <tpls c="4">
          <tpl fld="1" item="21"/>
          <tpl hier="2" item="0"/>
          <tpl hier="3" item="1"/>
          <tpl fld="0" item="5"/>
        </tpls>
      </n>
      <n v="-38609" in="0">
        <tpls c="4">
          <tpl fld="1" item="19"/>
          <tpl hier="2" item="0"/>
          <tpl hier="3" item="1"/>
          <tpl fld="0" item="5"/>
        </tpls>
      </n>
      <n v="582702" in="0">
        <tpls c="4">
          <tpl fld="1" item="17"/>
          <tpl hier="2" item="0"/>
          <tpl hier="3" item="1"/>
          <tpl fld="0" item="5"/>
        </tpls>
      </n>
      <n v="-17671866" in="0">
        <tpls c="4">
          <tpl fld="1" item="36"/>
          <tpl hier="2" item="0"/>
          <tpl hier="3" item="1"/>
          <tpl fld="0" item="5"/>
        </tpls>
      </n>
      <n v="-2091497" in="0">
        <tpls c="4">
          <tpl fld="1" item="15"/>
          <tpl hier="2" item="0"/>
          <tpl hier="3" item="1"/>
          <tpl fld="0" item="5"/>
        </tpls>
      </n>
      <n v="322379" in="0">
        <tpls c="4">
          <tpl fld="1" item="44"/>
          <tpl hier="2" item="0"/>
          <tpl hier="3" item="1"/>
          <tpl fld="0" item="5"/>
        </tpls>
      </n>
      <n v="927970" in="0">
        <tpls c="4">
          <tpl fld="1" item="34"/>
          <tpl hier="2" item="0"/>
          <tpl hier="3" item="1"/>
          <tpl fld="0" item="5"/>
        </tpls>
      </n>
      <n v="4631993" in="0">
        <tpls c="4">
          <tpl fld="1" item="14"/>
          <tpl hier="2" item="0"/>
          <tpl hier="3" item="1"/>
          <tpl fld="0" item="5"/>
        </tpls>
      </n>
      <n v="-1078508" in="0">
        <tpls c="4">
          <tpl fld="1" item="33"/>
          <tpl hier="2" item="0"/>
          <tpl hier="3" item="1"/>
          <tpl fld="0" item="5"/>
        </tpls>
      </n>
      <n v="4270385" in="0">
        <tpls c="4">
          <tpl fld="1" item="47"/>
          <tpl hier="2" item="0"/>
          <tpl hier="3" item="1"/>
          <tpl fld="0" item="5"/>
        </tpls>
      </n>
      <n v="-5660840" in="0">
        <tpls c="4">
          <tpl fld="1" item="13"/>
          <tpl hier="2" item="0"/>
          <tpl hier="3" item="1"/>
          <tpl fld="0" item="5"/>
        </tpls>
      </n>
      <n v="5197939" in="0">
        <tpls c="4">
          <tpl fld="1" item="49"/>
          <tpl hier="2" item="0"/>
          <tpl hier="3" item="1"/>
          <tpl fld="0" item="5"/>
        </tpls>
      </n>
      <n v="593498" in="0">
        <tpls c="4">
          <tpl fld="1" item="12"/>
          <tpl hier="2" item="0"/>
          <tpl hier="3" item="1"/>
          <tpl fld="0" item="5"/>
        </tpls>
      </n>
      <n v="2787591" in="0">
        <tpls c="4">
          <tpl fld="1" item="10"/>
          <tpl hier="2" item="0"/>
          <tpl hier="3" item="1"/>
          <tpl fld="0" item="5"/>
        </tpls>
      </n>
      <n v="8200956" in="0">
        <tpls c="4">
          <tpl fld="1" item="8"/>
          <tpl hier="2" item="0"/>
          <tpl hier="3" item="1"/>
          <tpl fld="0" item="5"/>
        </tpls>
      </n>
      <n v="1753387" in="0">
        <tpls c="4">
          <tpl fld="1" item="41"/>
          <tpl hier="2" item="0"/>
          <tpl hier="3" item="1"/>
          <tpl fld="0" item="5"/>
        </tpls>
      </n>
      <n v="699451" in="0">
        <tpls c="4">
          <tpl fld="1" item="40"/>
          <tpl hier="2" item="0"/>
          <tpl hier="3" item="1"/>
          <tpl fld="0" item="5"/>
        </tpls>
      </n>
      <n v="2878" in="0">
        <tpls c="4">
          <tpl fld="1" item="39"/>
          <tpl hier="2" item="0"/>
          <tpl hier="3" item="1"/>
          <tpl fld="0" item="5"/>
        </tpls>
      </n>
      <n v="-1118779" in="0">
        <tpls c="4">
          <tpl fld="1" item="1"/>
          <tpl hier="2" item="0"/>
          <tpl hier="3" item="1"/>
          <tpl fld="0" item="5"/>
        </tpls>
      </n>
      <n v="6131543" in="0">
        <tpls c="4">
          <tpl fld="1" item="26"/>
          <tpl hier="2" item="0"/>
          <tpl hier="3" item="1"/>
          <tpl fld="0" item="5"/>
        </tpls>
      </n>
      <n v="2007037" in="0">
        <tpls c="4">
          <tpl fld="1" item="25"/>
          <tpl hier="2" item="0"/>
          <tpl hier="3" item="1"/>
          <tpl fld="0" item="5"/>
        </tpls>
      </n>
      <n v="0" in="0">
        <tpls c="4">
          <tpl fld="1" item="23"/>
          <tpl hier="2" item="0"/>
          <tpl hier="3" item="1"/>
          <tpl fld="0" item="5"/>
        </tpls>
      </n>
      <n v="0" in="0">
        <tpls c="4">
          <tpl fld="1" item="2"/>
          <tpl hier="2" item="0"/>
          <tpl hier="3" item="1"/>
          <tpl fld="0" item="5"/>
        </tpls>
      </n>
      <n v="2034036" in="0">
        <tpls c="4">
          <tpl fld="1" item="3"/>
          <tpl hier="2" item="0"/>
          <tpl hier="3" item="1"/>
          <tpl fld="0" item="5"/>
        </tpls>
      </n>
      <n v="403475" in="0">
        <tpls c="4">
          <tpl fld="1" item="38"/>
          <tpl hier="2" item="0"/>
          <tpl hier="3" item="1"/>
          <tpl fld="0" item="5"/>
        </tpls>
      </n>
      <n v="10639717.597668957" in="0">
        <tpls c="4">
          <tpl fld="1" item="3"/>
          <tpl hier="2" item="0"/>
          <tpl hier="3" item="1"/>
          <tpl fld="0" item="28"/>
        </tpls>
      </n>
      <n v="38854344.51162605" in="0">
        <tpls c="4">
          <tpl fld="1" item="38"/>
          <tpl hier="2" item="0"/>
          <tpl hier="3" item="1"/>
          <tpl fld="0" item="28"/>
        </tpls>
      </n>
      <n v="-189315.96609005274" in="0">
        <tpls c="4">
          <tpl fld="1" item="2"/>
          <tpl hier="2" item="0"/>
          <tpl hier="3" item="1"/>
          <tpl fld="0" item="28"/>
        </tpls>
      </n>
      <n v="56128540.034111068" in="0">
        <tpls c="4">
          <tpl fld="1" item="1"/>
          <tpl hier="2" item="0"/>
          <tpl hier="3" item="1"/>
          <tpl fld="0" item="28"/>
        </tpls>
      </n>
      <n v="19384163.074497849" in="0">
        <tpls c="4">
          <tpl fld="1" item="26"/>
          <tpl hier="2" item="0"/>
          <tpl hier="3" item="1"/>
          <tpl fld="0" item="28"/>
        </tpls>
      </n>
      <n v="31287840.356798716" in="0">
        <tpls c="4">
          <tpl fld="1" item="25"/>
          <tpl hier="2" item="0"/>
          <tpl hier="3" item="1"/>
          <tpl fld="0" item="28"/>
        </tpls>
      </n>
      <n v="1240977.9110610795" in="0">
        <tpls c="4">
          <tpl fld="1" item="23"/>
          <tpl hier="2" item="0"/>
          <tpl hier="3" item="1"/>
          <tpl fld="0" item="28"/>
        </tpls>
      </n>
      <n v="825259.62140338123" in="0">
        <tpls c="4">
          <tpl fld="1" item="22"/>
          <tpl hier="2" item="0"/>
          <tpl hier="3" item="1"/>
          <tpl fld="0" item="28"/>
        </tpls>
      </n>
      <n v="2412881.5557911485" in="0">
        <tpls c="4">
          <tpl fld="1" item="18"/>
          <tpl hier="2" item="0"/>
          <tpl hier="3" item="1"/>
          <tpl fld="0" item="28"/>
        </tpls>
      </n>
      <n v="17691861.401445858" in="0">
        <tpls c="4">
          <tpl fld="1" item="16"/>
          <tpl hier="2" item="0"/>
          <tpl hier="3" item="1"/>
          <tpl fld="0" item="28"/>
        </tpls>
      </n>
      <n v="33349414.086734071" in="0">
        <tpls c="4">
          <tpl fld="1" item="45"/>
          <tpl hier="2" item="0"/>
          <tpl hier="3" item="1"/>
          <tpl fld="0" item="28"/>
        </tpls>
      </n>
      <n v="22416577.260115433" in="0">
        <tpls c="4">
          <tpl fld="1" item="35"/>
          <tpl hier="2" item="0"/>
          <tpl hier="3" item="1"/>
          <tpl fld="0" item="28"/>
        </tpls>
      </n>
      <n v="23833738.385067124" in="0">
        <tpls c="4">
          <tpl fld="1" item="46"/>
          <tpl hier="2" item="0"/>
          <tpl hier="3" item="1"/>
          <tpl fld="0" item="28"/>
        </tpls>
      </n>
      <n v="2026500.4339594059" in="0">
        <tpls c="4">
          <tpl fld="1" item="43"/>
          <tpl hier="2" item="0"/>
          <tpl hier="3" item="1"/>
          <tpl fld="0" item="28"/>
        </tpls>
      </n>
      <n v="22529393.050702304" in="0">
        <tpls c="4">
          <tpl fld="1" item="48"/>
          <tpl hier="2" item="0"/>
          <tpl hier="3" item="1"/>
          <tpl fld="0" item="28"/>
        </tpls>
      </n>
      <n v="11528720.547335219" in="0">
        <tpls c="4">
          <tpl fld="1" item="32"/>
          <tpl hier="2" item="0"/>
          <tpl hier="3" item="1"/>
          <tpl fld="0" item="28"/>
        </tpls>
      </n>
      <n v="11815579.978269838" in="0">
        <tpls c="4">
          <tpl fld="1" item="31"/>
          <tpl hier="2" item="0"/>
          <tpl hier="3" item="1"/>
          <tpl fld="0" item="28"/>
        </tpls>
      </n>
      <n v="17418810.16651465" in="0">
        <tpls c="4">
          <tpl fld="1" item="42"/>
          <tpl hier="2" item="0"/>
          <tpl hier="3" item="1"/>
          <tpl fld="0" item="28"/>
        </tpls>
      </n>
      <n v="33306529.041409668" in="0">
        <tpls c="4">
          <tpl fld="1" item="30"/>
          <tpl hier="2" item="0"/>
          <tpl hier="3" item="1"/>
          <tpl fld="0" item="28"/>
        </tpls>
      </n>
      <n v="26604326.363187909" in="0">
        <tpls c="4">
          <tpl fld="1" item="11"/>
          <tpl hier="2" item="0"/>
          <tpl hier="3" item="1"/>
          <tpl fld="0" item="28"/>
        </tpls>
      </n>
      <n v="12882755.967540484" in="0">
        <tpls c="4">
          <tpl fld="1" item="9"/>
          <tpl hier="2" item="0"/>
          <tpl hier="3" item="1"/>
          <tpl fld="0" item="28"/>
        </tpls>
      </n>
      <n v="48773433.305746347" in="0">
        <tpls c="4">
          <tpl fld="1" item="7"/>
          <tpl hier="2" item="0"/>
          <tpl hier="3" item="1"/>
          <tpl fld="0" item="28"/>
        </tpls>
      </n>
      <n v="5320994.5135159837" in="0">
        <tpls c="4">
          <tpl fld="1" item="6"/>
          <tpl hier="2" item="0"/>
          <tpl hier="3" item="1"/>
          <tpl fld="0" item="28"/>
        </tpls>
      </n>
      <n v="22010508.572144754" in="0">
        <tpls c="4">
          <tpl fld="1" item="5"/>
          <tpl hier="2" item="0"/>
          <tpl hier="3" item="1"/>
          <tpl fld="0" item="28"/>
        </tpls>
      </n>
      <n v="6983459.7618014775" in="0">
        <tpls c="4">
          <tpl fld="1" item="29"/>
          <tpl hier="2" item="0"/>
          <tpl hier="3" item="1"/>
          <tpl fld="0" item="28"/>
        </tpls>
      </n>
      <n v="15800453.700126264" in="0">
        <tpls c="4">
          <tpl fld="1" item="28"/>
          <tpl hier="2" item="0"/>
          <tpl hier="3" item="1"/>
          <tpl fld="0" item="28"/>
        </tpls>
      </n>
      <n v="24206892.618021909" in="0">
        <tpls c="4">
          <tpl fld="1" item="37"/>
          <tpl hier="2" item="0"/>
          <tpl hier="3" item="1"/>
          <tpl fld="0" item="28"/>
        </tpls>
      </n>
      <n v="16619057.584255096" in="0">
        <tpls c="4">
          <tpl fld="1" item="0"/>
          <tpl hier="2" item="0"/>
          <tpl hier="3" item="1"/>
          <tpl fld="0" item="28"/>
        </tpls>
      </n>
      <n v="17757178.486731265" in="0">
        <tpls c="4">
          <tpl fld="1" item="24"/>
          <tpl hier="2" item="0"/>
          <tpl hier="3" item="1"/>
          <tpl fld="0" item="28"/>
        </tpls>
      </n>
      <n v="56680643.497585483" in="0">
        <tpls c="4">
          <tpl fld="1" item="21"/>
          <tpl hier="2" item="0"/>
          <tpl hier="3" item="1"/>
          <tpl fld="0" item="28"/>
        </tpls>
      </n>
      <n v="15245174.269555677" in="0">
        <tpls c="4">
          <tpl fld="1" item="19"/>
          <tpl hier="2" item="0"/>
          <tpl hier="3" item="1"/>
          <tpl fld="0" item="28"/>
        </tpls>
      </n>
      <n v="9049304.2507893499" in="0">
        <tpls c="4">
          <tpl fld="1" item="17"/>
          <tpl hier="2" item="0"/>
          <tpl hier="3" item="1"/>
          <tpl fld="0" item="28"/>
        </tpls>
      </n>
      <n v="22997783.622285835" in="0">
        <tpls c="4">
          <tpl fld="1" item="36"/>
          <tpl hier="2" item="0"/>
          <tpl hier="3" item="1"/>
          <tpl fld="0" item="28"/>
        </tpls>
      </n>
      <n v="13153573.355300257" in="0">
        <tpls c="4">
          <tpl fld="1" item="15"/>
          <tpl hier="2" item="0"/>
          <tpl hier="3" item="1"/>
          <tpl fld="0" item="28"/>
        </tpls>
      </n>
      <n v="8581597.2538149524" in="0">
        <tpls c="4">
          <tpl fld="1" item="44"/>
          <tpl hier="2" item="0"/>
          <tpl hier="3" item="1"/>
          <tpl fld="0" item="28"/>
        </tpls>
      </n>
      <n v="18326519.375088908" in="0">
        <tpls c="4">
          <tpl fld="1" item="34"/>
          <tpl hier="2" item="0"/>
          <tpl hier="3" item="1"/>
          <tpl fld="0" item="28"/>
        </tpls>
      </n>
      <n v="4958100.3373807641" in="0">
        <tpls c="4">
          <tpl fld="1" item="14"/>
          <tpl hier="2" item="0"/>
          <tpl hier="3" item="1"/>
          <tpl fld="0" item="28"/>
        </tpls>
      </n>
      <n v="17794392.723137885" in="0">
        <tpls c="4">
          <tpl fld="1" item="33"/>
          <tpl hier="2" item="0"/>
          <tpl hier="3" item="1"/>
          <tpl fld="0" item="28"/>
        </tpls>
      </n>
      <n v="22183539.656661548" in="0">
        <tpls c="4">
          <tpl fld="1" item="47"/>
          <tpl hier="2" item="0"/>
          <tpl hier="3" item="1"/>
          <tpl fld="0" item="28"/>
        </tpls>
      </n>
      <n v="9450412.4704394806" in="0">
        <tpls c="4">
          <tpl fld="1" item="13"/>
          <tpl hier="2" item="0"/>
          <tpl hier="3" item="1"/>
          <tpl fld="0" item="28"/>
        </tpls>
      </n>
      <n v="16720415.877520336" in="0">
        <tpls c="4">
          <tpl fld="1" item="49"/>
          <tpl hier="2" item="0"/>
          <tpl hier="3" item="1"/>
          <tpl fld="0" item="28"/>
        </tpls>
      </n>
      <n v="9779765.9694951549" in="0">
        <tpls c="4">
          <tpl fld="1" item="41"/>
          <tpl hier="2" item="0"/>
          <tpl hier="3" item="1"/>
          <tpl fld="0" item="28"/>
        </tpls>
      </n>
      <n v="17954396.971381377" in="0">
        <tpls c="4">
          <tpl fld="1" item="40"/>
          <tpl hier="2" item="0"/>
          <tpl hier="3" item="1"/>
          <tpl fld="0" item="28"/>
        </tpls>
      </n>
      <n v="337404.32179014216" in="0">
        <tpls c="4">
          <tpl fld="1" item="39"/>
          <tpl hier="2" item="0"/>
          <tpl hier="3" item="1"/>
          <tpl fld="0" item="28"/>
        </tpls>
      </n>
      <n v="15095954.271708231" in="0">
        <tpls c="4">
          <tpl fld="1" item="10"/>
          <tpl hier="2" item="0"/>
          <tpl hier="3" item="1"/>
          <tpl fld="0" item="28"/>
        </tpls>
      </n>
      <n v="-11746223.185893925" in="0">
        <tpls c="4">
          <tpl fld="1" item="8"/>
          <tpl hier="2" item="0"/>
          <tpl hier="3" item="1"/>
          <tpl fld="0" item="28"/>
        </tpls>
      </n>
      <n v="2021888.4405163738" in="0">
        <tpls c="4">
          <tpl fld="1" item="12"/>
          <tpl hier="2" item="0"/>
          <tpl hier="3" item="1"/>
          <tpl fld="0" item="28"/>
        </tpls>
      </n>
      <n v="3046463.3589495877" in="0">
        <tpls c="4">
          <tpl fld="1" item="12"/>
          <tpl hier="2" item="0"/>
          <tpl hier="3" item="1"/>
          <tpl fld="0" item="24"/>
        </tpls>
      </n>
      <n v="11534877.090252878" in="0">
        <tpls c="4">
          <tpl fld="1" item="10"/>
          <tpl hier="2" item="0"/>
          <tpl hier="3" item="1"/>
          <tpl fld="0" item="24"/>
        </tpls>
      </n>
      <n v="38083466.42736154" in="0">
        <tpls c="4">
          <tpl fld="1" item="8"/>
          <tpl hier="2" item="0"/>
          <tpl hier="3" item="1"/>
          <tpl fld="0" item="24"/>
        </tpls>
      </n>
      <n v="7957465.1691752728" in="0">
        <tpls c="4">
          <tpl fld="1" item="41"/>
          <tpl hier="2" item="0"/>
          <tpl hier="3" item="1"/>
          <tpl fld="0" item="24"/>
        </tpls>
      </n>
      <n v="10120538.932097465" in="0">
        <tpls c="4">
          <tpl fld="1" item="40"/>
          <tpl hier="2" item="0"/>
          <tpl hier="3" item="1"/>
          <tpl fld="0" item="24"/>
        </tpls>
      </n>
      <n v="-1535191.5161623028" in="0">
        <tpls c="4">
          <tpl fld="1" item="39"/>
          <tpl hier="2" item="0"/>
          <tpl hier="3" item="1"/>
          <tpl fld="0" item="24"/>
        </tpls>
      </n>
      <n v="20229160.547317475" in="0">
        <tpls c="4">
          <tpl fld="1" item="3"/>
          <tpl hier="2" item="0"/>
          <tpl hier="3" item="1"/>
          <tpl fld="0" item="24"/>
        </tpls>
      </n>
      <n v="36168774.472459093" in="0">
        <tpls c="4">
          <tpl fld="1" item="38"/>
          <tpl hier="2" item="0"/>
          <tpl hier="3" item="1"/>
          <tpl fld="0" item="24"/>
        </tpls>
      </n>
      <n v="604716.62157996628" in="0">
        <tpls c="4">
          <tpl fld="1" item="2"/>
          <tpl hier="2" item="0"/>
          <tpl hier="3" item="1"/>
          <tpl fld="0" item="24"/>
        </tpls>
      </n>
      <n v="60006567.200661041" in="0">
        <tpls c="4">
          <tpl fld="1" item="1"/>
          <tpl hier="2" item="0"/>
          <tpl hier="3" item="1"/>
          <tpl fld="0" item="24"/>
        </tpls>
      </n>
      <n v="30984926.142415453" in="0">
        <tpls c="4">
          <tpl fld="1" item="26"/>
          <tpl hier="2" item="0"/>
          <tpl hier="3" item="1"/>
          <tpl fld="0" item="24"/>
        </tpls>
      </n>
      <n v="2308272.0539376959" in="0">
        <tpls c="4">
          <tpl fld="1" item="25"/>
          <tpl hier="2" item="0"/>
          <tpl hier="3" item="1"/>
          <tpl fld="0" item="24"/>
        </tpls>
      </n>
      <n v="-457532.76895306213" in="0">
        <tpls c="4">
          <tpl fld="1" item="23"/>
          <tpl hier="2" item="0"/>
          <tpl hier="3" item="1"/>
          <tpl fld="0" item="24"/>
        </tpls>
      </n>
      <n v="33539405.920363128" in="0">
        <tpls c="4">
          <tpl fld="1" item="22"/>
          <tpl hier="2" item="0"/>
          <tpl hier="3" item="1"/>
          <tpl fld="0" item="24"/>
        </tpls>
      </n>
      <n v="-1521519.0258084596" in="0">
        <tpls c="4">
          <tpl fld="1" item="18"/>
          <tpl hier="2" item="0"/>
          <tpl hier="3" item="1"/>
          <tpl fld="0" item="24"/>
        </tpls>
      </n>
      <n v="-815141.43378849886" in="0">
        <tpls c="4">
          <tpl fld="1" item="16"/>
          <tpl hier="2" item="0"/>
          <tpl hier="3" item="1"/>
          <tpl fld="0" item="24"/>
        </tpls>
      </n>
      <n v="7607073.5765920412" in="0">
        <tpls c="4">
          <tpl fld="1" item="45"/>
          <tpl hier="2" item="0"/>
          <tpl hier="3" item="1"/>
          <tpl fld="0" item="24"/>
        </tpls>
      </n>
      <n v="16687625.939460803" in="0">
        <tpls c="4">
          <tpl fld="1" item="35"/>
          <tpl hier="2" item="0"/>
          <tpl hier="3" item="1"/>
          <tpl fld="0" item="24"/>
        </tpls>
      </n>
      <n v="24485400.930043265" in="0">
        <tpls c="4">
          <tpl fld="1" item="46"/>
          <tpl hier="2" item="0"/>
          <tpl hier="3" item="1"/>
          <tpl fld="0" item="24"/>
        </tpls>
      </n>
      <n v="-6949952.6436579544" in="0">
        <tpls c="4">
          <tpl fld="1" item="43"/>
          <tpl hier="2" item="0"/>
          <tpl hier="3" item="1"/>
          <tpl fld="0" item="24"/>
        </tpls>
      </n>
      <n v="23264155.251755074" in="0">
        <tpls c="4">
          <tpl fld="1" item="48"/>
          <tpl hier="2" item="0"/>
          <tpl hier="3" item="1"/>
          <tpl fld="0" item="24"/>
        </tpls>
      </n>
      <n v="-4255289.5956517793" in="0">
        <tpls c="4">
          <tpl fld="1" item="32"/>
          <tpl hier="2" item="0"/>
          <tpl hier="3" item="1"/>
          <tpl fld="0" item="24"/>
        </tpls>
      </n>
      <n v="12069402.942677194" in="0">
        <tpls c="4">
          <tpl fld="1" item="31"/>
          <tpl hier="2" item="0"/>
          <tpl hier="3" item="1"/>
          <tpl fld="0" item="24"/>
        </tpls>
      </n>
      <n v="16369724.980494101" in="0">
        <tpls c="4">
          <tpl fld="1" item="42"/>
          <tpl hier="2" item="0"/>
          <tpl hier="3" item="1"/>
          <tpl fld="0" item="24"/>
        </tpls>
      </n>
      <n v="43928591.859220177" in="0">
        <tpls c="4">
          <tpl fld="1" item="30"/>
          <tpl hier="2" item="0"/>
          <tpl hier="3" item="1"/>
          <tpl fld="0" item="24"/>
        </tpls>
      </n>
      <n v="33933731.218677618" in="0">
        <tpls c="4">
          <tpl fld="1" item="11"/>
          <tpl hier="2" item="0"/>
          <tpl hier="3" item="1"/>
          <tpl fld="0" item="24"/>
        </tpls>
      </n>
      <n v="-24090030.781038772" in="0">
        <tpls c="4">
          <tpl fld="1" item="9"/>
          <tpl hier="2" item="0"/>
          <tpl hier="3" item="1"/>
          <tpl fld="0" item="24"/>
        </tpls>
      </n>
      <n v="95676449.373428762" in="0">
        <tpls c="4">
          <tpl fld="1" item="7"/>
          <tpl hier="2" item="0"/>
          <tpl hier="3" item="1"/>
          <tpl fld="0" item="24"/>
        </tpls>
      </n>
      <n v="-5638223.288411947" in="0">
        <tpls c="4">
          <tpl fld="1" item="6"/>
          <tpl hier="2" item="0"/>
          <tpl hier="3" item="1"/>
          <tpl fld="0" item="24"/>
        </tpls>
      </n>
      <n v="-15365326.135114705" in="0">
        <tpls c="4">
          <tpl fld="1" item="5"/>
          <tpl hier="2" item="0"/>
          <tpl hier="3" item="1"/>
          <tpl fld="0" item="24"/>
        </tpls>
      </n>
      <n v="-10101403.378095798" in="0">
        <tpls c="4">
          <tpl fld="1" item="29"/>
          <tpl hier="2" item="0"/>
          <tpl hier="3" item="1"/>
          <tpl fld="0" item="24"/>
        </tpls>
      </n>
      <n v="5193330.4764212342" in="0">
        <tpls c="4">
          <tpl fld="1" item="28"/>
          <tpl hier="2" item="0"/>
          <tpl hier="3" item="1"/>
          <tpl fld="0" item="24"/>
        </tpls>
      </n>
      <n v="4703442.0390141308" in="0">
        <tpls c="4">
          <tpl fld="1" item="37"/>
          <tpl hier="2" item="0"/>
          <tpl hier="3" item="1"/>
          <tpl fld="0" item="24"/>
        </tpls>
      </n>
      <n v="7164156.0877346266" in="0">
        <tpls c="4">
          <tpl fld="1" item="0"/>
          <tpl hier="2" item="0"/>
          <tpl hier="3" item="1"/>
          <tpl fld="0" item="24"/>
        </tpls>
      </n>
      <n v="1603945.7125312774" in="0">
        <tpls c="4">
          <tpl fld="1" item="24"/>
          <tpl hier="2" item="0"/>
          <tpl hier="3" item="1"/>
          <tpl fld="0" item="24"/>
        </tpls>
      </n>
      <n v="-16905816.428464979" in="0">
        <tpls c="4">
          <tpl fld="1" item="21"/>
          <tpl hier="2" item="0"/>
          <tpl hier="3" item="1"/>
          <tpl fld="0" item="24"/>
        </tpls>
      </n>
      <n v="-12907461.09499447" in="0">
        <tpls c="4">
          <tpl fld="1" item="19"/>
          <tpl hier="2" item="0"/>
          <tpl hier="3" item="1"/>
          <tpl fld="0" item="24"/>
        </tpls>
      </n>
      <n v="1972826.4066729636" in="0">
        <tpls c="4">
          <tpl fld="1" item="17"/>
          <tpl hier="2" item="0"/>
          <tpl hier="3" item="1"/>
          <tpl fld="0" item="24"/>
        </tpls>
      </n>
      <n v="-28021087.463660877" in="0">
        <tpls c="4">
          <tpl fld="1" item="36"/>
          <tpl hier="2" item="0"/>
          <tpl hier="3" item="1"/>
          <tpl fld="0" item="24"/>
        </tpls>
      </n>
      <n v="10514238.925254995" in="0">
        <tpls c="4">
          <tpl fld="1" item="15"/>
          <tpl hier="2" item="0"/>
          <tpl hier="3" item="1"/>
          <tpl fld="0" item="24"/>
        </tpls>
      </n>
      <n v="6621209.1701070564" in="0">
        <tpls c="4">
          <tpl fld="1" item="44"/>
          <tpl hier="2" item="0"/>
          <tpl hier="3" item="1"/>
          <tpl fld="0" item="24"/>
        </tpls>
      </n>
      <n v="21350975.251788288" in="0">
        <tpls c="4">
          <tpl fld="1" item="47"/>
          <tpl hier="2" item="0"/>
          <tpl hier="3" item="1"/>
          <tpl fld="0" item="24"/>
        </tpls>
      </n>
      <n v="10393007.493432617" in="0">
        <tpls c="4">
          <tpl fld="1" item="13"/>
          <tpl hier="2" item="0"/>
          <tpl hier="3" item="1"/>
          <tpl fld="0" item="24"/>
        </tpls>
      </n>
      <n v="33895789.432497889" in="0">
        <tpls c="4">
          <tpl fld="1" item="49"/>
          <tpl hier="2" item="0"/>
          <tpl hier="3" item="1"/>
          <tpl fld="0" item="24"/>
        </tpls>
      </n>
      <n v="12510733.553394705" in="0">
        <tpls c="4">
          <tpl fld="1" item="34"/>
          <tpl hier="2" item="0"/>
          <tpl hier="3" item="1"/>
          <tpl fld="0" item="24"/>
        </tpls>
      </n>
      <n v="24939145.209292676" in="0">
        <tpls c="4">
          <tpl fld="1" item="14"/>
          <tpl hier="2" item="0"/>
          <tpl hier="3" item="1"/>
          <tpl fld="0" item="24"/>
        </tpls>
      </n>
      <n v="19472108.245092664" in="0">
        <tpls c="4">
          <tpl fld="1" item="33"/>
          <tpl hier="2" item="0"/>
          <tpl hier="3" item="1"/>
          <tpl fld="0" item="24"/>
        </tpls>
      </n>
      <n v="9070646" in="0">
        <tpls c="4">
          <tpl fld="1" item="34"/>
          <tpl hier="2" item="0"/>
          <tpl hier="3" item="1"/>
          <tpl fld="0" item="1"/>
        </tpls>
      </n>
      <n v="11624170" in="0">
        <tpls c="4">
          <tpl fld="1" item="14"/>
          <tpl hier="2" item="0"/>
          <tpl hier="3" item="1"/>
          <tpl fld="0" item="1"/>
        </tpls>
      </n>
      <n v="16627327" in="0">
        <tpls c="4">
          <tpl fld="1" item="33"/>
          <tpl hier="2" item="0"/>
          <tpl hier="3" item="1"/>
          <tpl fld="0" item="1"/>
        </tpls>
      </n>
      <n v="15268086" in="0">
        <tpls c="4">
          <tpl fld="1" item="47"/>
          <tpl hier="2" item="0"/>
          <tpl hier="3" item="1"/>
          <tpl fld="0" item="1"/>
        </tpls>
      </n>
      <n v="-1497912" in="0">
        <tpls c="4">
          <tpl fld="1" item="13"/>
          <tpl hier="2" item="0"/>
          <tpl hier="3" item="1"/>
          <tpl fld="0" item="1"/>
        </tpls>
      </n>
      <n v="18278830" in="0">
        <tpls c="4">
          <tpl fld="1" item="49"/>
          <tpl hier="2" item="0"/>
          <tpl hier="3" item="1"/>
          <tpl fld="0" item="1"/>
        </tpls>
      </n>
      <n v="1653728" in="0">
        <tpls c="4">
          <tpl fld="1" item="12"/>
          <tpl hier="2" item="0"/>
          <tpl hier="3" item="1"/>
          <tpl fld="0" item="1"/>
        </tpls>
      </n>
      <n v="10222344" in="0">
        <tpls c="4">
          <tpl fld="1" item="10"/>
          <tpl hier="2" item="0"/>
          <tpl hier="3" item="1"/>
          <tpl fld="0" item="1"/>
        </tpls>
      </n>
      <n v="3804252" in="0">
        <tpls c="4">
          <tpl fld="1" item="8"/>
          <tpl hier="2" item="0"/>
          <tpl hier="3" item="1"/>
          <tpl fld="0" item="1"/>
        </tpls>
      </n>
      <n v="10177613" in="0">
        <tpls c="4">
          <tpl fld="1" item="41"/>
          <tpl hier="2" item="0"/>
          <tpl hier="3" item="1"/>
          <tpl fld="0" item="1"/>
        </tpls>
      </n>
      <n v="10019727" in="0">
        <tpls c="4">
          <tpl fld="1" item="40"/>
          <tpl hier="2" item="0"/>
          <tpl hier="3" item="1"/>
          <tpl fld="0" item="1"/>
        </tpls>
      </n>
      <n v="62332" in="0">
        <tpls c="4">
          <tpl fld="1" item="39"/>
          <tpl hier="2" item="0"/>
          <tpl hier="3" item="1"/>
          <tpl fld="0" item="1"/>
        </tpls>
      </n>
      <n v="19567791" in="0">
        <tpls c="4">
          <tpl fld="1" item="3"/>
          <tpl hier="2" item="0"/>
          <tpl hier="3" item="1"/>
          <tpl fld="0" item="1"/>
        </tpls>
      </n>
      <n v="32285793" in="0">
        <tpls c="4">
          <tpl fld="1" item="38"/>
          <tpl hier="2" item="0"/>
          <tpl hier="3" item="1"/>
          <tpl fld="0" item="1"/>
        </tpls>
      </n>
      <n v="157579" in="0">
        <tpls c="4">
          <tpl fld="1" item="2"/>
          <tpl hier="2" item="0"/>
          <tpl hier="3" item="1"/>
          <tpl fld="0" item="1"/>
        </tpls>
      </n>
      <n v="41971027" in="0">
        <tpls c="4">
          <tpl fld="1" item="1"/>
          <tpl hier="2" item="0"/>
          <tpl hier="3" item="1"/>
          <tpl fld="0" item="1"/>
        </tpls>
      </n>
      <n v="27413431" in="0">
        <tpls c="4">
          <tpl fld="1" item="26"/>
          <tpl hier="2" item="0"/>
          <tpl hier="3" item="1"/>
          <tpl fld="0" item="1"/>
        </tpls>
      </n>
      <n v="11251776" in="0">
        <tpls c="4">
          <tpl fld="1" item="25"/>
          <tpl hier="2" item="0"/>
          <tpl hier="3" item="1"/>
          <tpl fld="0" item="1"/>
        </tpls>
      </n>
      <n v="-1625" in="0">
        <tpls c="4">
          <tpl fld="1" item="23"/>
          <tpl hier="2" item="0"/>
          <tpl hier="3" item="1"/>
          <tpl fld="0" item="1"/>
        </tpls>
      </n>
      <n v="10680128" in="0">
        <tpls c="4">
          <tpl fld="1" item="22"/>
          <tpl hier="2" item="0"/>
          <tpl hier="3" item="1"/>
          <tpl fld="0" item="1"/>
        </tpls>
      </n>
      <n v="123191" in="0">
        <tpls c="4">
          <tpl fld="1" item="18"/>
          <tpl hier="2" item="0"/>
          <tpl hier="3" item="1"/>
          <tpl fld="0" item="1"/>
        </tpls>
      </n>
      <n v="14593515" in="0">
        <tpls c="4">
          <tpl fld="1" item="16"/>
          <tpl hier="2" item="0"/>
          <tpl hier="3" item="1"/>
          <tpl fld="0" item="1"/>
        </tpls>
      </n>
      <n v="17141335" in="0">
        <tpls c="4">
          <tpl fld="1" item="45"/>
          <tpl hier="2" item="0"/>
          <tpl hier="3" item="1"/>
          <tpl fld="0" item="1"/>
        </tpls>
      </n>
      <n v="19373602" in="0">
        <tpls c="4">
          <tpl fld="1" item="35"/>
          <tpl hier="2" item="0"/>
          <tpl hier="3" item="1"/>
          <tpl fld="0" item="1"/>
        </tpls>
      </n>
      <n v="31496940" in="0">
        <tpls c="4">
          <tpl fld="1" item="46"/>
          <tpl hier="2" item="0"/>
          <tpl hier="3" item="1"/>
          <tpl fld="0" item="1"/>
        </tpls>
      </n>
      <n v="-6231000" in="0">
        <tpls c="4">
          <tpl fld="1" item="43"/>
          <tpl hier="2" item="0"/>
          <tpl hier="3" item="1"/>
          <tpl fld="0" item="1"/>
        </tpls>
      </n>
      <n v="24230152" in="0">
        <tpls c="4">
          <tpl fld="1" item="48"/>
          <tpl hier="2" item="0"/>
          <tpl hier="3" item="1"/>
          <tpl fld="0" item="1"/>
        </tpls>
      </n>
      <n v="5315438" in="0">
        <tpls c="4">
          <tpl fld="1" item="32"/>
          <tpl hier="2" item="0"/>
          <tpl hier="3" item="1"/>
          <tpl fld="0" item="1"/>
        </tpls>
      </n>
      <n v="11030311" in="0">
        <tpls c="4">
          <tpl fld="1" item="31"/>
          <tpl hier="2" item="0"/>
          <tpl hier="3" item="1"/>
          <tpl fld="0" item="1"/>
        </tpls>
      </n>
      <n v="18357889" in="0">
        <tpls c="4">
          <tpl fld="1" item="42"/>
          <tpl hier="2" item="0"/>
          <tpl hier="3" item="1"/>
          <tpl fld="0" item="1"/>
        </tpls>
      </n>
      <n v="15130331" in="0">
        <tpls c="4">
          <tpl fld="1" item="30"/>
          <tpl hier="2" item="0"/>
          <tpl hier="3" item="1"/>
          <tpl fld="0" item="1"/>
        </tpls>
      </n>
      <n v="16477250" in="0">
        <tpls c="4">
          <tpl fld="1" item="11"/>
          <tpl hier="2" item="0"/>
          <tpl hier="3" item="1"/>
          <tpl fld="0" item="1"/>
        </tpls>
      </n>
      <n v="3604509" in="0">
        <tpls c="4">
          <tpl fld="1" item="9"/>
          <tpl hier="2" item="0"/>
          <tpl hier="3" item="1"/>
          <tpl fld="0" item="1"/>
        </tpls>
      </n>
      <n v="48205387" in="0">
        <tpls c="4">
          <tpl fld="1" item="7"/>
          <tpl hier="2" item="0"/>
          <tpl hier="3" item="1"/>
          <tpl fld="0" item="1"/>
        </tpls>
      </n>
      <n v="1894204" in="0">
        <tpls c="4">
          <tpl fld="1" item="6"/>
          <tpl hier="2" item="0"/>
          <tpl hier="3" item="1"/>
          <tpl fld="0" item="1"/>
        </tpls>
      </n>
      <n v="4360524" in="0">
        <tpls c="4">
          <tpl fld="1" item="5"/>
          <tpl hier="2" item="0"/>
          <tpl hier="3" item="1"/>
          <tpl fld="0" item="1"/>
        </tpls>
      </n>
      <n v="474962" in="0">
        <tpls c="4">
          <tpl fld="1" item="29"/>
          <tpl hier="2" item="0"/>
          <tpl hier="3" item="1"/>
          <tpl fld="0" item="1"/>
        </tpls>
      </n>
      <n v="9362158" in="0">
        <tpls c="4">
          <tpl fld="1" item="28"/>
          <tpl hier="2" item="0"/>
          <tpl hier="3" item="1"/>
          <tpl fld="0" item="1"/>
        </tpls>
      </n>
      <n v="12853137" in="0">
        <tpls c="4">
          <tpl fld="1" item="37"/>
          <tpl hier="2" item="0"/>
          <tpl hier="3" item="1"/>
          <tpl fld="0" item="1"/>
        </tpls>
      </n>
      <n v="13854017" in="0">
        <tpls c="4">
          <tpl fld="1" item="0"/>
          <tpl hier="2" item="0"/>
          <tpl hier="3" item="1"/>
          <tpl fld="0" item="1"/>
        </tpls>
      </n>
      <n v="3608005" in="0">
        <tpls c="4">
          <tpl fld="1" item="24"/>
          <tpl hier="2" item="0"/>
          <tpl hier="3" item="1"/>
          <tpl fld="0" item="1"/>
        </tpls>
      </n>
      <n v="-3159202" in="0">
        <tpls c="4">
          <tpl fld="1" item="36"/>
          <tpl hier="2" item="0"/>
          <tpl hier="3" item="1"/>
          <tpl fld="0" item="1"/>
        </tpls>
      </n>
      <n v="11939354" in="0">
        <tpls c="4">
          <tpl fld="1" item="15"/>
          <tpl hier="2" item="0"/>
          <tpl hier="3" item="1"/>
          <tpl fld="0" item="1"/>
        </tpls>
      </n>
      <n v="6090662" in="0">
        <tpls c="4">
          <tpl fld="1" item="44"/>
          <tpl hier="2" item="0"/>
          <tpl hier="3" item="1"/>
          <tpl fld="0" item="1"/>
        </tpls>
      </n>
      <n v="19165198" in="0">
        <tpls c="4">
          <tpl fld="1" item="21"/>
          <tpl hier="2" item="0"/>
          <tpl hier="3" item="1"/>
          <tpl fld="0" item="1"/>
        </tpls>
      </n>
      <n v="2244694" in="0">
        <tpls c="4">
          <tpl fld="1" item="19"/>
          <tpl hier="2" item="0"/>
          <tpl hier="3" item="1"/>
          <tpl fld="0" item="1"/>
        </tpls>
      </n>
      <n v="3422187" in="0">
        <tpls c="4">
          <tpl fld="1" item="17"/>
          <tpl hier="2" item="0"/>
          <tpl hier="3" item="1"/>
          <tpl fld="0" item="1"/>
        </tpls>
      </n>
      <n v="-73586459.926050454" in="0">
        <tpls c="4">
          <tpl fld="1" item="21"/>
          <tpl hier="2" item="0"/>
          <tpl hier="3" item="1"/>
          <tpl fld="0" item="11"/>
        </tpls>
      </n>
      <n v="-28152635.364550151" in="0">
        <tpls c="4">
          <tpl fld="1" item="19"/>
          <tpl hier="2" item="0"/>
          <tpl hier="3" item="1"/>
          <tpl fld="0" item="11"/>
        </tpls>
      </n>
      <n v="-7076477.8441163879" in="0">
        <tpls c="4">
          <tpl fld="1" item="17"/>
          <tpl hier="2" item="0"/>
          <tpl hier="3" item="1"/>
          <tpl fld="0" item="11"/>
        </tpls>
      </n>
      <n v="-51018871.085946709" in="0">
        <tpls c="4">
          <tpl fld="1" item="36"/>
          <tpl hier="2" item="0"/>
          <tpl hier="3" item="1"/>
          <tpl fld="0" item="11"/>
        </tpls>
      </n>
      <n v="-2639334.4300452606" in="0">
        <tpls c="4">
          <tpl fld="1" item="15"/>
          <tpl hier="2" item="0"/>
          <tpl hier="3" item="1"/>
          <tpl fld="0" item="11"/>
        </tpls>
      </n>
      <n v="-1960388.0837078947" in="0">
        <tpls c="4">
          <tpl fld="1" item="44"/>
          <tpl hier="2" item="0"/>
          <tpl hier="3" item="1"/>
          <tpl fld="0" item="11"/>
        </tpls>
      </n>
      <n v="-5815785.8216942018" in="0">
        <tpls c="4">
          <tpl fld="1" item="34"/>
          <tpl hier="2" item="0"/>
          <tpl hier="3" item="1"/>
          <tpl fld="0" item="11"/>
        </tpls>
      </n>
      <n v="19981044.871911913" in="0">
        <tpls c="4">
          <tpl fld="1" item="14"/>
          <tpl hier="2" item="0"/>
          <tpl hier="3" item="1"/>
          <tpl fld="0" item="11"/>
        </tpls>
      </n>
      <n v="1677715.5219547835" in="0">
        <tpls c="4">
          <tpl fld="1" item="33"/>
          <tpl hier="2" item="0"/>
          <tpl hier="3" item="1"/>
          <tpl fld="0" item="11"/>
        </tpls>
      </n>
      <n v="-832564.40487325937" in="0">
        <tpls c="4">
          <tpl fld="1" item="47"/>
          <tpl hier="2" item="0"/>
          <tpl hier="3" item="1"/>
          <tpl fld="0" item="11"/>
        </tpls>
      </n>
      <n v="942595.02299313527" in="0">
        <tpls c="4">
          <tpl fld="1" item="13"/>
          <tpl hier="2" item="0"/>
          <tpl hier="3" item="1"/>
          <tpl fld="0" item="11"/>
        </tpls>
      </n>
      <n v="17175373.554977551" in="0">
        <tpls c="4">
          <tpl fld="1" item="49"/>
          <tpl hier="2" item="0"/>
          <tpl hier="3" item="1"/>
          <tpl fld="0" item="11"/>
        </tpls>
      </n>
      <n v="1024574.9184332138" in="0">
        <tpls c="4">
          <tpl fld="1" item="12"/>
          <tpl hier="2" item="0"/>
          <tpl hier="3" item="1"/>
          <tpl fld="0" item="11"/>
        </tpls>
      </n>
      <n v="-3561077.1814553533" in="0">
        <tpls c="4">
          <tpl fld="1" item="10"/>
          <tpl hier="2" item="0"/>
          <tpl hier="3" item="1"/>
          <tpl fld="0" item="11"/>
        </tpls>
      </n>
      <n v="49829689.613255471" in="0">
        <tpls c="4">
          <tpl fld="1" item="8"/>
          <tpl hier="2" item="0"/>
          <tpl hier="3" item="1"/>
          <tpl fld="0" item="11"/>
        </tpls>
      </n>
      <n v="-1822300.8003198849" in="0">
        <tpls c="4">
          <tpl fld="1" item="41"/>
          <tpl hier="2" item="0"/>
          <tpl hier="3" item="1"/>
          <tpl fld="0" item="11"/>
        </tpls>
      </n>
      <n v="-7833858.0392839108" in="0">
        <tpls c="4">
          <tpl fld="1" item="40"/>
          <tpl hier="2" item="0"/>
          <tpl hier="3" item="1"/>
          <tpl fld="0" item="11"/>
        </tpls>
      </n>
      <n v="-1872595.837952445" in="0">
        <tpls c="4">
          <tpl fld="1" item="39"/>
          <tpl hier="2" item="0"/>
          <tpl hier="3" item="1"/>
          <tpl fld="0" item="11"/>
        </tpls>
      </n>
      <n v="9589442.9496485181" in="0">
        <tpls c="4">
          <tpl fld="1" item="3"/>
          <tpl hier="2" item="0"/>
          <tpl hier="3" item="1"/>
          <tpl fld="0" item="11"/>
        </tpls>
      </n>
      <n v="-2685570.0391669618" in="0">
        <tpls c="4">
          <tpl fld="1" item="38"/>
          <tpl hier="2" item="0"/>
          <tpl hier="3" item="1"/>
          <tpl fld="0" item="11"/>
        </tpls>
      </n>
      <n v="794032.58767001913" in="0">
        <tpls c="4">
          <tpl fld="1" item="2"/>
          <tpl hier="2" item="0"/>
          <tpl hier="3" item="1"/>
          <tpl fld="0" item="11"/>
        </tpls>
      </n>
      <n v="3878027.1665499774" in="0">
        <tpls c="4">
          <tpl fld="1" item="1"/>
          <tpl hier="2" item="0"/>
          <tpl hier="3" item="1"/>
          <tpl fld="0" item="11"/>
        </tpls>
      </n>
      <n v="11600763.067917604" in="0">
        <tpls c="4">
          <tpl fld="1" item="26"/>
          <tpl hier="2" item="0"/>
          <tpl hier="3" item="1"/>
          <tpl fld="0" item="11"/>
        </tpls>
      </n>
      <n v="-28979568.302861016" in="0">
        <tpls c="4">
          <tpl fld="1" item="25"/>
          <tpl hier="2" item="0"/>
          <tpl hier="3" item="1"/>
          <tpl fld="0" item="11"/>
        </tpls>
      </n>
      <n v="-1698510.6800141414" in="0">
        <tpls c="4">
          <tpl fld="1" item="23"/>
          <tpl hier="2" item="0"/>
          <tpl hier="3" item="1"/>
          <tpl fld="0" item="11"/>
        </tpls>
      </n>
      <n v="32714146.298959747" in="0">
        <tpls c="4">
          <tpl fld="1" item="22"/>
          <tpl hier="2" item="0"/>
          <tpl hier="3" item="1"/>
          <tpl fld="0" item="11"/>
        </tpls>
      </n>
      <n v="-3934400.5815996081" in="0">
        <tpls c="4">
          <tpl fld="1" item="18"/>
          <tpl hier="2" item="0"/>
          <tpl hier="3" item="1"/>
          <tpl fld="0" item="11"/>
        </tpls>
      </n>
      <n v="-18507002.835234355" in="0">
        <tpls c="4">
          <tpl fld="1" item="16"/>
          <tpl hier="2" item="0"/>
          <tpl hier="3" item="1"/>
          <tpl fld="0" item="11"/>
        </tpls>
      </n>
      <n v="-25742340.510142028" in="0">
        <tpls c="4">
          <tpl fld="1" item="45"/>
          <tpl hier="2" item="0"/>
          <tpl hier="3" item="1"/>
          <tpl fld="0" item="11"/>
        </tpls>
      </n>
      <n v="-5728951.3206546288" in="0">
        <tpls c="4">
          <tpl fld="1" item="35"/>
          <tpl hier="2" item="0"/>
          <tpl hier="3" item="1"/>
          <tpl fld="0" item="11"/>
        </tpls>
      </n>
      <n v="651662.54497613944" in="0">
        <tpls c="4">
          <tpl fld="1" item="46"/>
          <tpl hier="2" item="0"/>
          <tpl hier="3" item="1"/>
          <tpl fld="0" item="11"/>
        </tpls>
      </n>
      <n v="-8976453.0776173621" in="0">
        <tpls c="4">
          <tpl fld="1" item="43"/>
          <tpl hier="2" item="0"/>
          <tpl hier="3" item="1"/>
          <tpl fld="0" item="11"/>
        </tpls>
      </n>
      <n v="734762.20105277002" in="0">
        <tpls c="4">
          <tpl fld="1" item="48"/>
          <tpl hier="2" item="0"/>
          <tpl hier="3" item="1"/>
          <tpl fld="0" item="11"/>
        </tpls>
      </n>
      <n v="-15784010.142986994" in="0">
        <tpls c="4">
          <tpl fld="1" item="32"/>
          <tpl hier="2" item="0"/>
          <tpl hier="3" item="1"/>
          <tpl fld="0" item="11"/>
        </tpls>
      </n>
      <n v="253822.96440735413" in="0">
        <tpls c="4">
          <tpl fld="1" item="31"/>
          <tpl hier="2" item="0"/>
          <tpl hier="3" item="1"/>
          <tpl fld="0" item="11"/>
        </tpls>
      </n>
      <n v="-1049085.1860205531" in="0">
        <tpls c="4">
          <tpl fld="1" item="42"/>
          <tpl hier="2" item="0"/>
          <tpl hier="3" item="1"/>
          <tpl fld="0" item="11"/>
        </tpls>
      </n>
      <n v="10622062.817810502" in="0">
        <tpls c="4">
          <tpl fld="1" item="30"/>
          <tpl hier="2" item="0"/>
          <tpl hier="3" item="1"/>
          <tpl fld="0" item="11"/>
        </tpls>
      </n>
      <n v="7329404.8554897122" in="0">
        <tpls c="4">
          <tpl fld="1" item="11"/>
          <tpl hier="2" item="0"/>
          <tpl hier="3" item="1"/>
          <tpl fld="0" item="11"/>
        </tpls>
      </n>
      <n v="-36972786.748579256" in="0">
        <tpls c="4">
          <tpl fld="1" item="9"/>
          <tpl hier="2" item="0"/>
          <tpl hier="3" item="1"/>
          <tpl fld="0" item="11"/>
        </tpls>
      </n>
      <n v="46903016.06768243" in="0">
        <tpls c="4">
          <tpl fld="1" item="7"/>
          <tpl hier="2" item="0"/>
          <tpl hier="3" item="1"/>
          <tpl fld="0" item="11"/>
        </tpls>
      </n>
      <n v="-10959217.801927932" in="0">
        <tpls c="4">
          <tpl fld="1" item="6"/>
          <tpl hier="2" item="0"/>
          <tpl hier="3" item="1"/>
          <tpl fld="0" item="11"/>
        </tpls>
      </n>
      <n v="-37375834.707259469" in="0">
        <tpls c="4">
          <tpl fld="1" item="5"/>
          <tpl hier="2" item="0"/>
          <tpl hier="3" item="1"/>
          <tpl fld="0" item="11"/>
        </tpls>
      </n>
      <n v="-19503450.579007782" in="0">
        <tpls c="4">
          <tpl fld="1" item="37"/>
          <tpl hier="2" item="0"/>
          <tpl hier="3" item="1"/>
          <tpl fld="0" item="11"/>
        </tpls>
      </n>
      <n v="-9454901.4965204652" in="0">
        <tpls c="4">
          <tpl fld="1" item="0"/>
          <tpl hier="2" item="0"/>
          <tpl hier="3" item="1"/>
          <tpl fld="0" item="11"/>
        </tpls>
      </n>
      <n v="-16153232.774199989" in="0">
        <tpls c="4">
          <tpl fld="1" item="24"/>
          <tpl hier="2" item="0"/>
          <tpl hier="3" item="1"/>
          <tpl fld="0" item="11"/>
        </tpls>
      </n>
      <n v="-17084863.139897279" in="0">
        <tpls c="4">
          <tpl fld="1" item="29"/>
          <tpl hier="2" item="0"/>
          <tpl hier="3" item="1"/>
          <tpl fld="0" item="11"/>
        </tpls>
      </n>
      <n v="-10607123.223705033" in="0">
        <tpls c="4">
          <tpl fld="1" item="28"/>
          <tpl hier="2" item="0"/>
          <tpl hier="3" item="1"/>
          <tpl fld="0" item="11"/>
        </tpls>
      </n>
      <n v="-6508497.7618014775" in="0">
        <tpls c="4">
          <tpl fld="1" item="29"/>
          <tpl hier="2" item="0"/>
          <tpl hier="3" item="1"/>
          <tpl fld="0" item="6"/>
        </tpls>
      </n>
      <n v="-6438295.7001262633" in="0">
        <tpls c="4">
          <tpl fld="1" item="28"/>
          <tpl hier="2" item="0"/>
          <tpl hier="3" item="1"/>
          <tpl fld="0" item="6"/>
        </tpls>
      </n>
      <n v="-11353755.618021915" in="0">
        <tpls c="4">
          <tpl fld="1" item="37"/>
          <tpl hier="2" item="0"/>
          <tpl hier="3" item="1"/>
          <tpl fld="0" item="6"/>
        </tpls>
      </n>
      <n v="-2765040.5842550937" in="0">
        <tpls c="4">
          <tpl fld="1" item="0"/>
          <tpl hier="2" item="0"/>
          <tpl hier="3" item="1"/>
          <tpl fld="0" item="6"/>
        </tpls>
      </n>
      <n v="-14149173.486731265" in="0">
        <tpls c="4">
          <tpl fld="1" item="24"/>
          <tpl hier="2" item="0"/>
          <tpl hier="3" item="1"/>
          <tpl fld="0" item="6"/>
        </tpls>
      </n>
      <n v="-37515445.497585475" in="0">
        <tpls c="4">
          <tpl fld="1" item="21"/>
          <tpl hier="2" item="0"/>
          <tpl hier="3" item="1"/>
          <tpl fld="0" item="6"/>
        </tpls>
      </n>
      <n v="-13000480.269555679" in="0">
        <tpls c="4">
          <tpl fld="1" item="19"/>
          <tpl hier="2" item="0"/>
          <tpl hier="3" item="1"/>
          <tpl fld="0" item="6"/>
        </tpls>
      </n>
      <n v="-5627117.2507893508" in="0">
        <tpls c="4">
          <tpl fld="1" item="17"/>
          <tpl hier="2" item="0"/>
          <tpl hier="3" item="1"/>
          <tpl fld="0" item="6"/>
        </tpls>
      </n>
      <n v="-26156985.622285835" in="0">
        <tpls c="4">
          <tpl fld="1" item="36"/>
          <tpl hier="2" item="0"/>
          <tpl hier="3" item="1"/>
          <tpl fld="0" item="6"/>
        </tpls>
      </n>
      <n v="-1214219.3553002577" in="0">
        <tpls c="4">
          <tpl fld="1" item="15"/>
          <tpl hier="2" item="0"/>
          <tpl hier="3" item="1"/>
          <tpl fld="0" item="6"/>
        </tpls>
      </n>
      <n v="-2490935.2538149511" in="0">
        <tpls c="4">
          <tpl fld="1" item="44"/>
          <tpl hier="2" item="0"/>
          <tpl hier="3" item="1"/>
          <tpl fld="0" item="6"/>
        </tpls>
      </n>
      <n v="-9255873.3750889078" in="0">
        <tpls c="4">
          <tpl fld="1" item="34"/>
          <tpl hier="2" item="0"/>
          <tpl hier="3" item="1"/>
          <tpl fld="0" item="6"/>
        </tpls>
      </n>
      <n v="6666069.6626192359" in="0">
        <tpls c="4">
          <tpl fld="1" item="14"/>
          <tpl hier="2" item="0"/>
          <tpl hier="3" item="1"/>
          <tpl fld="0" item="6"/>
        </tpls>
      </n>
      <n v="-1167065.7231378835" in="0">
        <tpls c="4">
          <tpl fld="1" item="33"/>
          <tpl hier="2" item="0"/>
          <tpl hier="3" item="1"/>
          <tpl fld="0" item="6"/>
        </tpls>
      </n>
      <n v="-6915453.656661544" in="0">
        <tpls c="4">
          <tpl fld="1" item="47"/>
          <tpl hier="2" item="0"/>
          <tpl hier="3" item="1"/>
          <tpl fld="0" item="6"/>
        </tpls>
      </n>
      <n v="-10948324.470439481" in="0">
        <tpls c="4">
          <tpl fld="1" item="13"/>
          <tpl hier="2" item="0"/>
          <tpl hier="3" item="1"/>
          <tpl fld="0" item="6"/>
        </tpls>
      </n>
      <n v="1558414.1224796609" in="0">
        <tpls c="4">
          <tpl fld="1" item="49"/>
          <tpl hier="2" item="0"/>
          <tpl hier="3" item="1"/>
          <tpl fld="0" item="6"/>
        </tpls>
      </n>
      <n v="-368160.44051637402" in="0">
        <tpls c="4">
          <tpl fld="1" item="12"/>
          <tpl hier="2" item="0"/>
          <tpl hier="3" item="1"/>
          <tpl fld="0" item="6"/>
        </tpls>
      </n>
      <n v="-4873610.2717082324" in="0">
        <tpls c="4">
          <tpl fld="1" item="10"/>
          <tpl hier="2" item="0"/>
          <tpl hier="3" item="1"/>
          <tpl fld="0" item="6"/>
        </tpls>
      </n>
      <n v="15550475.185893925" in="0">
        <tpls c="4">
          <tpl fld="1" item="8"/>
          <tpl hier="2" item="0"/>
          <tpl hier="3" item="1"/>
          <tpl fld="0" item="6"/>
        </tpls>
      </n>
      <n v="397847.03050484415" in="0">
        <tpls c="4">
          <tpl fld="1" item="41"/>
          <tpl hier="2" item="0"/>
          <tpl hier="3" item="1"/>
          <tpl fld="0" item="6"/>
        </tpls>
      </n>
      <n v="-7934669.9713813746" in="0">
        <tpls c="4">
          <tpl fld="1" item="40"/>
          <tpl hier="2" item="0"/>
          <tpl hier="3" item="1"/>
          <tpl fld="0" item="6"/>
        </tpls>
      </n>
      <n v="-275072.32179014216" in="0">
        <tpls c="4">
          <tpl fld="1" item="39"/>
          <tpl hier="2" item="0"/>
          <tpl hier="3" item="1"/>
          <tpl fld="0" item="6"/>
        </tpls>
      </n>
      <n v="8928073.4023310412" in="0">
        <tpls c="4">
          <tpl fld="1" item="3"/>
          <tpl hier="2" item="0"/>
          <tpl hier="3" item="1"/>
          <tpl fld="0" item="6"/>
        </tpls>
      </n>
      <n v="-6568551.5116260536" in="0">
        <tpls c="4">
          <tpl fld="1" item="38"/>
          <tpl hier="2" item="0"/>
          <tpl hier="3" item="1"/>
          <tpl fld="0" item="6"/>
        </tpls>
      </n>
      <n v="346894.96609005274" in="0">
        <tpls c="4">
          <tpl fld="1" item="2"/>
          <tpl hier="2" item="0"/>
          <tpl hier="3" item="1"/>
          <tpl fld="0" item="6"/>
        </tpls>
      </n>
      <n v="-14157513.03411107" in="0">
        <tpls c="4">
          <tpl fld="1" item="1"/>
          <tpl hier="2" item="0"/>
          <tpl hier="3" item="1"/>
          <tpl fld="0" item="6"/>
        </tpls>
      </n>
      <n v="8029267.925502155" in="0">
        <tpls c="4">
          <tpl fld="1" item="26"/>
          <tpl hier="2" item="0"/>
          <tpl hier="3" item="1"/>
          <tpl fld="0" item="6"/>
        </tpls>
      </n>
      <n v="-20036064.356798712" in="0">
        <tpls c="4">
          <tpl fld="1" item="25"/>
          <tpl hier="2" item="0"/>
          <tpl hier="3" item="1"/>
          <tpl fld="0" item="6"/>
        </tpls>
      </n>
      <n v="-1242602.9110610795" in="0">
        <tpls c="4">
          <tpl fld="1" item="23"/>
          <tpl hier="2" item="0"/>
          <tpl hier="3" item="1"/>
          <tpl fld="0" item="6"/>
        </tpls>
      </n>
      <n v="9854868.3785966206" in="0">
        <tpls c="4">
          <tpl fld="1" item="22"/>
          <tpl hier="2" item="0"/>
          <tpl hier="3" item="1"/>
          <tpl fld="0" item="6"/>
        </tpls>
      </n>
      <n v="-2289690.5557911485" in="0">
        <tpls c="4">
          <tpl fld="1" item="18"/>
          <tpl hier="2" item="0"/>
          <tpl hier="3" item="1"/>
          <tpl fld="0" item="6"/>
        </tpls>
      </n>
      <n v="-3098346.4014458572" in="0">
        <tpls c="4">
          <tpl fld="1" item="16"/>
          <tpl hier="2" item="0"/>
          <tpl hier="3" item="1"/>
          <tpl fld="0" item="6"/>
        </tpls>
      </n>
      <n v="-16208079.08673407" in="0">
        <tpls c="4">
          <tpl fld="1" item="45"/>
          <tpl hier="2" item="0"/>
          <tpl hier="3" item="1"/>
          <tpl fld="0" item="6"/>
        </tpls>
      </n>
      <n v="-3042975.2601154363" in="0">
        <tpls c="4">
          <tpl fld="1" item="35"/>
          <tpl hier="2" item="0"/>
          <tpl hier="3" item="1"/>
          <tpl fld="0" item="6"/>
        </tpls>
      </n>
      <n v="7663201.6149328724" in="0">
        <tpls c="4">
          <tpl fld="1" item="46"/>
          <tpl hier="2" item="0"/>
          <tpl hier="3" item="1"/>
          <tpl fld="0" item="6"/>
        </tpls>
      </n>
      <n v="-8257500.4339594049" in="0">
        <tpls c="4">
          <tpl fld="1" item="43"/>
          <tpl hier="2" item="0"/>
          <tpl hier="3" item="1"/>
          <tpl fld="0" item="6"/>
        </tpls>
      </n>
      <n v="1700758.9492976954" in="0">
        <tpls c="4">
          <tpl fld="1" item="48"/>
          <tpl hier="2" item="0"/>
          <tpl hier="3" item="1"/>
          <tpl fld="0" item="6"/>
        </tpls>
      </n>
      <n v="-6213282.5473352177" in="0">
        <tpls c="4">
          <tpl fld="1" item="32"/>
          <tpl hier="2" item="0"/>
          <tpl hier="3" item="1"/>
          <tpl fld="0" item="6"/>
        </tpls>
      </n>
      <n v="-785268.97826983919" in="0">
        <tpls c="4">
          <tpl fld="1" item="31"/>
          <tpl hier="2" item="0"/>
          <tpl hier="3" item="1"/>
          <tpl fld="0" item="6"/>
        </tpls>
      </n>
      <n v="939078.83348534605" in="0">
        <tpls c="4">
          <tpl fld="1" item="42"/>
          <tpl hier="2" item="0"/>
          <tpl hier="3" item="1"/>
          <tpl fld="0" item="6"/>
        </tpls>
      </n>
      <n v="-568046.30574635416" in="0">
        <tpls c="4">
          <tpl fld="1" item="7"/>
          <tpl hier="2" item="0"/>
          <tpl hier="3" item="1"/>
          <tpl fld="0" item="6"/>
        </tpls>
      </n>
      <n v="-3426790.5135159832" in="0">
        <tpls c="4">
          <tpl fld="1" item="6"/>
          <tpl hier="2" item="0"/>
          <tpl hier="3" item="1"/>
          <tpl fld="0" item="6"/>
        </tpls>
      </n>
      <n v="-17649984.572144758" in="0">
        <tpls c="4">
          <tpl fld="1" item="5"/>
          <tpl hier="2" item="0"/>
          <tpl hier="3" item="1"/>
          <tpl fld="0" item="6"/>
        </tpls>
      </n>
      <n v="-18176198.041409671" in="0">
        <tpls c="4">
          <tpl fld="1" item="30"/>
          <tpl hier="2" item="0"/>
          <tpl hier="3" item="1"/>
          <tpl fld="0" item="6"/>
        </tpls>
      </n>
      <n v="-10127076.363187911" in="0">
        <tpls c="4">
          <tpl fld="1" item="11"/>
          <tpl hier="2" item="0"/>
          <tpl hier="3" item="1"/>
          <tpl fld="0" item="6"/>
        </tpls>
      </n>
      <n v="-9278246.9675404839" in="0">
        <tpls c="4">
          <tpl fld="1" item="9"/>
          <tpl hier="2" item="0"/>
          <tpl hier="3" item="1"/>
          <tpl fld="0" item="6"/>
        </tpls>
      </n>
      <n v="28798260.859220173" in="0">
        <tpls c="4">
          <tpl fld="1" item="30"/>
          <tpl hier="2" item="0"/>
          <tpl hier="3" item="1"/>
          <tpl fld="0" item="9"/>
        </tpls>
      </n>
      <n v="17456481.218677621" in="0">
        <tpls c="4">
          <tpl fld="1" item="11"/>
          <tpl hier="2" item="0"/>
          <tpl hier="3" item="1"/>
          <tpl fld="0" item="9"/>
        </tpls>
      </n>
      <n v="-27694539.781038776" in="0">
        <tpls c="4">
          <tpl fld="1" item="9"/>
          <tpl hier="2" item="0"/>
          <tpl hier="3" item="1"/>
          <tpl fld="0" item="9"/>
        </tpls>
      </n>
      <n v="47471062.373428777" in="0">
        <tpls c="4">
          <tpl fld="1" item="7"/>
          <tpl hier="2" item="0"/>
          <tpl hier="3" item="1"/>
          <tpl fld="0" item="9"/>
        </tpls>
      </n>
      <n v="-7532427.288411947" in="0">
        <tpls c="4">
          <tpl fld="1" item="6"/>
          <tpl hier="2" item="0"/>
          <tpl hier="3" item="1"/>
          <tpl fld="0" item="9"/>
        </tpls>
      </n>
      <n v="-19725850.135114707" in="0">
        <tpls c="4">
          <tpl fld="1" item="5"/>
          <tpl hier="2" item="0"/>
          <tpl hier="3" item="1"/>
          <tpl fld="0" item="9"/>
        </tpls>
      </n>
      <n v="-10576365.378095798" in="0">
        <tpls c="4">
          <tpl fld="1" item="29"/>
          <tpl hier="2" item="0"/>
          <tpl hier="3" item="1"/>
          <tpl fld="0" item="9"/>
        </tpls>
      </n>
      <n v="-4168827.5235787649" in="0">
        <tpls c="4">
          <tpl fld="1" item="28"/>
          <tpl hier="2" item="0"/>
          <tpl hier="3" item="1"/>
          <tpl fld="0" item="9"/>
        </tpls>
      </n>
      <n v="-8149694.9609858673" in="0">
        <tpls c="4">
          <tpl fld="1" item="37"/>
          <tpl hier="2" item="0"/>
          <tpl hier="3" item="1"/>
          <tpl fld="0" item="9"/>
        </tpls>
      </n>
      <n v="-6689860.9122653734" in="0">
        <tpls c="4">
          <tpl fld="1" item="0"/>
          <tpl hier="2" item="0"/>
          <tpl hier="3" item="1"/>
          <tpl fld="0" item="9"/>
        </tpls>
      </n>
      <n v="-2004059.2874687221" in="0">
        <tpls c="4">
          <tpl fld="1" item="24"/>
          <tpl hier="2" item="0"/>
          <tpl hier="3" item="1"/>
          <tpl fld="0" item="9"/>
        </tpls>
      </n>
      <n v="-36071014.428464979" in="0">
        <tpls c="4">
          <tpl fld="1" item="21"/>
          <tpl hier="2" item="0"/>
          <tpl hier="3" item="1"/>
          <tpl fld="0" item="9"/>
        </tpls>
      </n>
      <n v="-15152155.09499447" in="0">
        <tpls c="4">
          <tpl fld="1" item="19"/>
          <tpl hier="2" item="0"/>
          <tpl hier="3" item="1"/>
          <tpl fld="0" item="9"/>
        </tpls>
      </n>
      <n v="-1449360.5933270364" in="0">
        <tpls c="4">
          <tpl fld="1" item="17"/>
          <tpl hier="2" item="0"/>
          <tpl hier="3" item="1"/>
          <tpl fld="0" item="9"/>
        </tpls>
      </n>
      <n v="-24861885.463660877" in="0">
        <tpls c="4">
          <tpl fld="1" item="36"/>
          <tpl hier="2" item="0"/>
          <tpl hier="3" item="1"/>
          <tpl fld="0" item="9"/>
        </tpls>
      </n>
      <n v="-1425115.0747450027" in="0">
        <tpls c="4">
          <tpl fld="1" item="15"/>
          <tpl hier="2" item="0"/>
          <tpl hier="3" item="1"/>
          <tpl fld="0" item="9"/>
        </tpls>
      </n>
      <n v="530547.17010705604" in="0">
        <tpls c="4">
          <tpl fld="1" item="44"/>
          <tpl hier="2" item="0"/>
          <tpl hier="3" item="1"/>
          <tpl fld="0" item="9"/>
        </tpls>
      </n>
      <n v="3440087.5533947065" in="0">
        <tpls c="4">
          <tpl fld="1" item="34"/>
          <tpl hier="2" item="0"/>
          <tpl hier="3" item="1"/>
          <tpl fld="0" item="9"/>
        </tpls>
      </n>
      <n v="13314975.209292678" in="0">
        <tpls c="4">
          <tpl fld="1" item="14"/>
          <tpl hier="2" item="0"/>
          <tpl hier="3" item="1"/>
          <tpl fld="0" item="9"/>
        </tpls>
      </n>
      <n v="2844781.2450926658" in="0">
        <tpls c="4">
          <tpl fld="1" item="33"/>
          <tpl hier="2" item="0"/>
          <tpl hier="3" item="1"/>
          <tpl fld="0" item="9"/>
        </tpls>
      </n>
      <n v="6082889.2517882856" in="0">
        <tpls c="4">
          <tpl fld="1" item="47"/>
          <tpl hier="2" item="0"/>
          <tpl hier="3" item="1"/>
          <tpl fld="0" item="9"/>
        </tpls>
      </n>
      <n v="11890919.493432615" in="0">
        <tpls c="4">
          <tpl fld="1" item="13"/>
          <tpl hier="2" item="0"/>
          <tpl hier="3" item="1"/>
          <tpl fld="0" item="9"/>
        </tpls>
      </n>
      <n v="15616959.432497885" in="0">
        <tpls c="4">
          <tpl fld="1" item="49"/>
          <tpl hier="2" item="0"/>
          <tpl hier="3" item="1"/>
          <tpl fld="0" item="9"/>
        </tpls>
      </n>
      <n v="1392735.3589495877" in="0">
        <tpls c="4">
          <tpl fld="1" item="12"/>
          <tpl hier="2" item="0"/>
          <tpl hier="3" item="1"/>
          <tpl fld="0" item="9"/>
        </tpls>
      </n>
      <n v="1312533.0902528781" in="0">
        <tpls c="4">
          <tpl fld="1" item="10"/>
          <tpl hier="2" item="0"/>
          <tpl hier="3" item="1"/>
          <tpl fld="0" item="9"/>
        </tpls>
      </n>
      <n v="34279214.42736154" in="0">
        <tpls c="4">
          <tpl fld="1" item="8"/>
          <tpl hier="2" item="0"/>
          <tpl hier="3" item="1"/>
          <tpl fld="0" item="9"/>
        </tpls>
      </n>
      <n v="-2220147.8308247291" in="0">
        <tpls c="4">
          <tpl fld="1" item="41"/>
          <tpl hier="2" item="0"/>
          <tpl hier="3" item="1"/>
          <tpl fld="0" item="9"/>
        </tpls>
      </n>
      <n v="100811.9320974648" in="0">
        <tpls c="4">
          <tpl fld="1" item="40"/>
          <tpl hier="2" item="0"/>
          <tpl hier="3" item="1"/>
          <tpl fld="0" item="9"/>
        </tpls>
      </n>
      <n v="-1597523.5161623028" in="0">
        <tpls c="4">
          <tpl fld="1" item="39"/>
          <tpl hier="2" item="0"/>
          <tpl hier="3" item="1"/>
          <tpl fld="0" item="9"/>
        </tpls>
      </n>
      <n v="661369.54731747555" in="0">
        <tpls c="4">
          <tpl fld="1" item="3"/>
          <tpl hier="2" item="0"/>
          <tpl hier="3" item="1"/>
          <tpl fld="0" item="9"/>
        </tpls>
      </n>
      <n v="3882981.4724590909" in="0">
        <tpls c="4">
          <tpl fld="1" item="38"/>
          <tpl hier="2" item="0"/>
          <tpl hier="3" item="1"/>
          <tpl fld="0" item="9"/>
        </tpls>
      </n>
      <n v="447137.62157996622" in="0">
        <tpls c="4">
          <tpl fld="1" item="2"/>
          <tpl hier="2" item="0"/>
          <tpl hier="3" item="1"/>
          <tpl fld="0" item="9"/>
        </tpls>
      </n>
      <n v="18035540.200661052" in="0">
        <tpls c="4">
          <tpl fld="1" item="1"/>
          <tpl hier="2" item="0"/>
          <tpl hier="3" item="1"/>
          <tpl fld="0" item="9"/>
        </tpls>
      </n>
      <n v="3571495.142415449" in="0">
        <tpls c="4">
          <tpl fld="1" item="26"/>
          <tpl hier="2" item="0"/>
          <tpl hier="3" item="1"/>
          <tpl fld="0" item="9"/>
        </tpls>
      </n>
      <n v="-8943503.9460623059" in="0">
        <tpls c="4">
          <tpl fld="1" item="25"/>
          <tpl hier="2" item="0"/>
          <tpl hier="3" item="1"/>
          <tpl fld="0" item="9"/>
        </tpls>
      </n>
      <n v="-455907.76895306213" in="0">
        <tpls c="4">
          <tpl fld="1" item="23"/>
          <tpl hier="2" item="0"/>
          <tpl hier="3" item="1"/>
          <tpl fld="0" item="9"/>
        </tpls>
      </n>
      <n v="22859277.920363128" in="0">
        <tpls c="4">
          <tpl fld="1" item="22"/>
          <tpl hier="2" item="0"/>
          <tpl hier="3" item="1"/>
          <tpl fld="0" item="9"/>
        </tpls>
      </n>
      <n v="-1644710.0258084596" in="0">
        <tpls c="4">
          <tpl fld="1" item="18"/>
          <tpl hier="2" item="0"/>
          <tpl hier="3" item="1"/>
          <tpl fld="0" item="9"/>
        </tpls>
      </n>
      <n v="-15408656.433788497" in="0">
        <tpls c="4">
          <tpl fld="1" item="16"/>
          <tpl hier="2" item="0"/>
          <tpl hier="3" item="1"/>
          <tpl fld="0" item="9"/>
        </tpls>
      </n>
      <n v="-9534261.4234079588" in="0">
        <tpls c="4">
          <tpl fld="1" item="45"/>
          <tpl hier="2" item="0"/>
          <tpl hier="3" item="1"/>
          <tpl fld="0" item="9"/>
        </tpls>
      </n>
      <n v="-2685976.0605391939" in="0">
        <tpls c="4">
          <tpl fld="1" item="35"/>
          <tpl hier="2" item="0"/>
          <tpl hier="3" item="1"/>
          <tpl fld="0" item="9"/>
        </tpls>
      </n>
      <n v="-9570727.5956517793" in="0">
        <tpls c="4">
          <tpl fld="1" item="32"/>
          <tpl hier="2" item="0"/>
          <tpl hier="3" item="1"/>
          <tpl fld="0" item="9"/>
        </tpls>
      </n>
      <n v="1039091.9426771941" in="0">
        <tpls c="4">
          <tpl fld="1" item="31"/>
          <tpl hier="2" item="0"/>
          <tpl hier="3" item="1"/>
          <tpl fld="0" item="9"/>
        </tpls>
      </n>
      <n v="-1988164.0195058985" in="0">
        <tpls c="4">
          <tpl fld="1" item="42"/>
          <tpl hier="2" item="0"/>
          <tpl hier="3" item="1"/>
          <tpl fld="0" item="9"/>
        </tpls>
      </n>
      <n v="-965996.7482449247" in="0">
        <tpls c="4">
          <tpl fld="1" item="48"/>
          <tpl hier="2" item="0"/>
          <tpl hier="3" item="1"/>
          <tpl fld="0" item="9"/>
        </tpls>
      </n>
      <n v="-7011539.0699567338" in="0">
        <tpls c="4">
          <tpl fld="1" item="46"/>
          <tpl hier="2" item="0"/>
          <tpl hier="3" item="1"/>
          <tpl fld="0" item="9"/>
        </tpls>
      </n>
      <n v="-718952.64365795383" in="0">
        <tpls c="4">
          <tpl fld="1" item="43"/>
          <tpl hier="2" item="0"/>
          <tpl hier="3" item="1"/>
          <tpl fld="0" item="9"/>
        </tpls>
      </n>
      <n v="-559.48041213010129" in="0">
        <tpls c="4">
          <tpl fld="1" item="46"/>
          <tpl hier="2" item="0"/>
          <tpl hier="3" item="1"/>
          <tpl fld="0" item="10"/>
        </tpls>
      </n>
      <n v="-581.48753944360067" in="0">
        <tpls c="4">
          <tpl fld="1" item="43"/>
          <tpl hier="2" item="0"/>
          <tpl hier="3" item="1"/>
          <tpl fld="0" item="10"/>
        </tpls>
      </n>
      <n v="604.24866595469848" in="0">
        <tpls c="4">
          <tpl fld="1" item="48"/>
          <tpl hier="2" item="0"/>
          <tpl hier="3" item="1"/>
          <tpl fld="0" item="10"/>
        </tpls>
      </n>
      <n v="-2162.4226461887997" in="0">
        <tpls c="4">
          <tpl fld="1" item="32"/>
          <tpl hier="2" item="0"/>
          <tpl hier="3" item="1"/>
          <tpl fld="0" item="10"/>
        </tpls>
      </n>
      <n v="422.62690145650038" in="0">
        <tpls c="4">
          <tpl fld="1" item="31"/>
          <tpl hier="2" item="0"/>
          <tpl hier="3" item="1"/>
          <tpl fld="0" item="10"/>
        </tpls>
      </n>
      <n v="-1895.9428857366988" in="0">
        <tpls c="4">
          <tpl fld="1" item="42"/>
          <tpl hier="2" item="0"/>
          <tpl hier="3" item="1"/>
          <tpl fld="0" item="10"/>
        </tpls>
      </n>
      <n v="1192.8563051655992" in="0">
        <tpls c="4">
          <tpl fld="1" item="30"/>
          <tpl hier="2" item="0"/>
          <tpl hier="3" item="1"/>
          <tpl fld="0" item="10"/>
        </tpls>
      </n>
      <n v="-693.05845022559913" in="0">
        <tpls c="4">
          <tpl fld="1" item="11"/>
          <tpl hier="2" item="0"/>
          <tpl hier="3" item="1"/>
          <tpl fld="0" item="10"/>
        </tpls>
      </n>
      <n v="-6774.1411179372271" in="0">
        <tpls c="4">
          <tpl fld="1" item="9"/>
          <tpl hier="2" item="0"/>
          <tpl hier="3" item="1"/>
          <tpl fld="0" item="10"/>
        </tpls>
      </n>
      <n v="4035.418126569798" in="0">
        <tpls c="4">
          <tpl fld="1" item="7"/>
          <tpl hier="2" item="0"/>
          <tpl hier="3" item="1"/>
          <tpl fld="0" item="10"/>
        </tpls>
      </n>
      <n v="-1816.3354462413999" in="0">
        <tpls c="4">
          <tpl fld="1" item="6"/>
          <tpl hier="2" item="0"/>
          <tpl hier="3" item="1"/>
          <tpl fld="0" item="10"/>
        </tpls>
      </n>
      <n v="-5259.4402371278748" in="0">
        <tpls c="4">
          <tpl fld="1" item="5"/>
          <tpl hier="2" item="0"/>
          <tpl hier="3" item="1"/>
          <tpl fld="0" item="10"/>
        </tpls>
      </n>
      <n v="-3027.5648998938004" in="0">
        <tpls c="4">
          <tpl fld="1" item="29"/>
          <tpl hier="2" item="0"/>
          <tpl hier="3" item="1"/>
          <tpl fld="0" item="10"/>
        </tpls>
      </n>
      <n v="-1082.1077608041003" in="0">
        <tpls c="4">
          <tpl fld="1" item="28"/>
          <tpl hier="2" item="0"/>
          <tpl hier="3" item="1"/>
          <tpl fld="0" item="10"/>
        </tpls>
      </n>
      <n v="-4828.9340582940004" in="0">
        <tpls c="4">
          <tpl fld="1" item="37"/>
          <tpl hier="2" item="0"/>
          <tpl hier="3" item="1"/>
          <tpl fld="0" item="10"/>
        </tpls>
      </n>
      <n v="-1005.1514799178017" in="0">
        <tpls c="4">
          <tpl fld="1" item="0"/>
          <tpl hier="2" item="0"/>
          <tpl hier="3" item="1"/>
          <tpl fld="0" item="10"/>
        </tpls>
      </n>
      <n v="-2802.6630649594003" in="0">
        <tpls c="4">
          <tpl fld="1" item="24"/>
          <tpl hier="2" item="0"/>
          <tpl hier="3" item="1"/>
          <tpl fld="0" item="10"/>
        </tpls>
      </n>
      <n v="-9349.9110337127004" in="0">
        <tpls c="4">
          <tpl fld="1" item="21"/>
          <tpl hier="2" item="0"/>
          <tpl hier="3" item="1"/>
          <tpl fld="0" item="10"/>
        </tpls>
      </n>
      <n v="-2976.1486059758004" in="0">
        <tpls c="4">
          <tpl fld="1" item="19"/>
          <tpl hier="2" item="0"/>
          <tpl hier="3" item="1"/>
          <tpl fld="0" item="10"/>
        </tpls>
      </n>
      <n v="-907.65329106810009" in="0">
        <tpls c="4">
          <tpl fld="1" item="17"/>
          <tpl hier="2" item="0"/>
          <tpl hier="3" item="1"/>
          <tpl fld="0" item="10"/>
        </tpls>
      </n>
      <n v="-6983.5499940803011" in="0">
        <tpls c="4">
          <tpl fld="1" item="36"/>
          <tpl hier="2" item="0"/>
          <tpl hier="3" item="1"/>
          <tpl fld="0" item="10"/>
        </tpls>
      </n>
      <n v="-181.93437256640061" in="0">
        <tpls c="4">
          <tpl fld="1" item="15"/>
          <tpl hier="2" item="0"/>
          <tpl hier="3" item="1"/>
          <tpl fld="0" item="10"/>
        </tpls>
      </n>
      <n v="-671.41038982389978" in="0">
        <tpls c="4">
          <tpl fld="1" item="44"/>
          <tpl hier="2" item="0"/>
          <tpl hier="3" item="1"/>
          <tpl fld="0" item="10"/>
        </tpls>
      </n>
      <n v="-299.51352557289783" in="0">
        <tpls c="4">
          <tpl fld="1" item="34"/>
          <tpl hier="2" item="0"/>
          <tpl hier="3" item="1"/>
          <tpl fld="0" item="10"/>
        </tpls>
      </n>
      <n v="1851.1855734337003" in="0">
        <tpls c="4">
          <tpl fld="1" item="14"/>
          <tpl hier="2" item="0"/>
          <tpl hier="3" item="1"/>
          <tpl fld="0" item="10"/>
        </tpls>
      </n>
      <n v="734.60578606400031" in="0">
        <tpls c="4">
          <tpl fld="1" item="33"/>
          <tpl hier="2" item="0"/>
          <tpl hier="3" item="1"/>
          <tpl fld="0" item="10"/>
        </tpls>
      </n>
      <n v="1283.5259101645991" in="0">
        <tpls c="4">
          <tpl fld="1" item="47"/>
          <tpl hier="2" item="0"/>
          <tpl hier="3" item="1"/>
          <tpl fld="0" item="10"/>
        </tpls>
      </n>
      <n v="-447.65947316870006" in="0">
        <tpls c="4">
          <tpl fld="1" item="13"/>
          <tpl hier="2" item="0"/>
          <tpl hier="3" item="1"/>
          <tpl fld="0" item="10"/>
        </tpls>
      </n>
      <n v="1873.7153860412905" in="0">
        <tpls c="4">
          <tpl fld="1" item="49"/>
          <tpl hier="2" item="0"/>
          <tpl hier="3" item="1"/>
          <tpl fld="0" item="10"/>
        </tpls>
      </n>
      <n v="656.05558577279976" in="0">
        <tpls c="4">
          <tpl fld="1" item="12"/>
          <tpl hier="2" item="0"/>
          <tpl hier="3" item="1"/>
          <tpl fld="0" item="10"/>
        </tpls>
      </n>
      <n v="278.35460168689968" in="0">
        <tpls c="4">
          <tpl fld="1" item="10"/>
          <tpl hier="2" item="0"/>
          <tpl hier="3" item="1"/>
          <tpl fld="0" item="10"/>
        </tpls>
      </n>
      <n v="10983.514305991901" in="0">
        <tpls c="4">
          <tpl fld="1" item="8"/>
          <tpl hier="2" item="0"/>
          <tpl hier="3" item="1"/>
          <tpl fld="0" item="10"/>
        </tpls>
      </n>
      <n v="-403.03714814462376" in="0">
        <tpls c="4">
          <tpl fld="1" item="41"/>
          <tpl hier="2" item="0"/>
          <tpl hier="3" item="1"/>
          <tpl fld="0" item="10"/>
        </tpls>
      </n>
      <n v="-1445.2755600573491" in="0">
        <tpls c="4">
          <tpl fld="1" item="40"/>
          <tpl hier="2" item="0"/>
          <tpl hier="3" item="1"/>
          <tpl fld="0" item="10"/>
        </tpls>
      </n>
      <n v="-477.48950124829997" in="0">
        <tpls c="4">
          <tpl fld="1" item="39"/>
          <tpl hier="2" item="0"/>
          <tpl hier="3" item="1"/>
          <tpl fld="0" item="10"/>
        </tpls>
      </n>
      <n v="2009.7163728753999" in="0">
        <tpls c="4">
          <tpl fld="1" item="3"/>
          <tpl hier="2" item="0"/>
          <tpl hier="3" item="1"/>
          <tpl fld="0" item="10"/>
        </tpls>
      </n>
      <n v="-550.75581767350218" in="0">
        <tpls c="4">
          <tpl fld="1" item="38"/>
          <tpl hier="2" item="0"/>
          <tpl hier="3" item="1"/>
          <tpl fld="0" item="10"/>
        </tpls>
      </n>
      <n v="135.56841302659998" in="0">
        <tpls c="4">
          <tpl fld="1" item="2"/>
          <tpl hier="2" item="0"/>
          <tpl hier="3" item="1"/>
          <tpl fld="0" item="10"/>
        </tpls>
      </n>
      <n v="-1462.1252205441981" in="0">
        <tpls c="4">
          <tpl fld="1" item="1"/>
          <tpl hier="2" item="0"/>
          <tpl hier="3" item="1"/>
          <tpl fld="0" item="10"/>
        </tpls>
      </n>
      <n v="1644.3921810305978" in="0">
        <tpls c="4">
          <tpl fld="1" item="26"/>
          <tpl hier="2" item="0"/>
          <tpl hier="3" item="1"/>
          <tpl fld="0" item="10"/>
        </tpls>
      </n>
      <n v="-6299.6809663687027" in="0">
        <tpls c="4">
          <tpl fld="1" item="25"/>
          <tpl hier="2" item="0"/>
          <tpl hier="3" item="1"/>
          <tpl fld="0" item="10"/>
        </tpls>
      </n>
      <n v="-675.95203276979987" in="0">
        <tpls c="4">
          <tpl fld="1" item="23"/>
          <tpl hier="2" item="0"/>
          <tpl hier="3" item="1"/>
          <tpl fld="0" item="10"/>
        </tpls>
      </n>
      <n v="-5669.2803959659977" in="0">
        <tpls c="4">
          <tpl fld="1" item="16"/>
          <tpl hier="2" item="0"/>
          <tpl hier="3" item="1"/>
          <tpl fld="0" item="10"/>
        </tpls>
      </n>
      <n v="-3180.2857227378895" in="0">
        <tpls c="4">
          <tpl fld="1" item="45"/>
          <tpl hier="2" item="0"/>
          <tpl hier="3" item="1"/>
          <tpl fld="0" item="10"/>
        </tpls>
      </n>
      <n v="-462.4913263735744" in="0">
        <tpls c="4">
          <tpl fld="1" item="35"/>
          <tpl hier="2" item="0"/>
          <tpl hier="3" item="1"/>
          <tpl fld="0" item="10"/>
        </tpls>
      </n>
      <n v="2847.657726398601" in="0">
        <tpls c="4">
          <tpl fld="1" item="22"/>
          <tpl hier="2" item="0"/>
          <tpl hier="3" item="1"/>
          <tpl fld="0" item="10"/>
        </tpls>
      </n>
      <n v="3914.4830173731993" in="0">
        <tpls c="4">
          <tpl fld="1" item="4"/>
          <tpl hier="2" item="0"/>
          <tpl hier="3" item="1"/>
          <tpl fld="0" item="10"/>
        </tpls>
      </n>
      <n v="-4812.5584251440732" in="0">
        <tpls c="4">
          <tpl fld="1" item="20"/>
          <tpl hier="2" item="0"/>
          <tpl hier="3" item="1"/>
          <tpl fld="0" item="10"/>
        </tpls>
      </n>
      <n v="-500.36042222050008" in="0">
        <tpls c="4">
          <tpl fld="1" item="18"/>
          <tpl hier="2" item="0"/>
          <tpl hier="3" item="1"/>
          <tpl fld="0" item="10"/>
        </tpls>
      </n>
      <n v="-1162056.0091533568" in="0">
        <tpls c="4">
          <tpl fld="1" item="20"/>
          <tpl hier="2" item="0"/>
          <tpl hier="3" item="1"/>
          <tpl fld="0" item="9"/>
        </tpls>
      </n>
      <n v="2691052.1264664582" in="0">
        <tpls c="4">
          <tpl fld="1" item="4"/>
          <tpl hier="2" item="0"/>
          <tpl hier="3" item="1"/>
          <tpl fld="0" item="9"/>
        </tpls>
      </n>
      <n v="-98879" in="0">
        <tpls c="4">
          <tpl fld="1" item="20"/>
          <tpl hier="2" item="0"/>
          <tpl hier="3" item="1"/>
          <tpl fld="0" item="4"/>
        </tpls>
      </n>
      <n v="5632054" in="0">
        <tpls c="4">
          <tpl fld="1" item="4"/>
          <tpl hier="2" item="0"/>
          <tpl hier="3" item="1"/>
          <tpl fld="0" item="4"/>
        </tpls>
      </n>
      <n v="-13641282.479306074" in="0">
        <tpls c="4">
          <tpl fld="1" item="20"/>
          <tpl hier="2" item="0"/>
          <tpl hier="3" item="1"/>
          <tpl fld="0" item="6"/>
        </tpls>
      </n>
      <n v="10478200.311557967" in="0">
        <tpls c="4">
          <tpl fld="1" item="4"/>
          <tpl hier="2" item="0"/>
          <tpl hier="3" item="1"/>
          <tpl fld="0" item="6"/>
        </tpls>
      </n>
      <n v="36500000" in="0">
        <tpls c="4">
          <tpl fld="1" item="20"/>
          <tpl hier="2" item="0"/>
          <tpl hier="3" item="1"/>
          <tpl fld="0" item="3"/>
        </tpls>
      </n>
      <n v="31067847" in="0">
        <tpls c="4">
          <tpl fld="1" item="4"/>
          <tpl hier="2" item="0"/>
          <tpl hier="3" item="1"/>
          <tpl fld="0" item="3"/>
        </tpls>
      </n>
      <n v="-14803338.488459432" in="0">
        <tpls c="4">
          <tpl fld="1" item="20"/>
          <tpl hier="2" item="0"/>
          <tpl hier="3" item="1"/>
          <tpl fld="0" item="11"/>
        </tpls>
      </n>
      <n v="13169252.438024424" in="0">
        <tpls c="4">
          <tpl fld="1" item="4"/>
          <tpl hier="2" item="0"/>
          <tpl hier="3" item="1"/>
          <tpl fld="0" item="11"/>
        </tpls>
      </n>
      <n v="36408578" in="0">
        <tpls c="4">
          <tpl fld="1" item="20"/>
          <tpl hier="2" item="0"/>
          <tpl hier="3" item="1"/>
          <tpl fld="0" item="1"/>
        </tpls>
      </n>
      <n v="16513426" in="0">
        <tpls c="4">
          <tpl fld="1" item="4"/>
          <tpl hier="2" item="0"/>
          <tpl hier="3" item="1"/>
          <tpl fld="0" item="1"/>
        </tpls>
      </n>
      <n v="35246521.990846634" in="0">
        <tpls c="4">
          <tpl fld="1" item="20"/>
          <tpl hier="2" item="0"/>
          <tpl hier="3" item="1"/>
          <tpl fld="0" item="24"/>
        </tpls>
      </n>
      <n v="19204478.126466457" in="0">
        <tpls c="4">
          <tpl fld="1" item="4"/>
          <tpl hier="2" item="0"/>
          <tpl hier="3" item="1"/>
          <tpl fld="0" item="24"/>
        </tpls>
      </n>
      <n v="50049860.479306072" in="0">
        <tpls c="4">
          <tpl fld="1" item="20"/>
          <tpl hier="2" item="0"/>
          <tpl hier="3" item="1"/>
          <tpl fld="0" item="28"/>
        </tpls>
      </n>
      <n v="6035225.6884420337" in="0">
        <tpls c="4">
          <tpl fld="1" item="4"/>
          <tpl hier="2" item="0"/>
          <tpl hier="3" item="1"/>
          <tpl fld="0" item="28"/>
        </tpls>
      </n>
      <n v="13057384" in="0">
        <tpls c="4">
          <tpl fld="1" item="20"/>
          <tpl hier="2" item="0"/>
          <tpl hier="3" item="1"/>
          <tpl fld="0" item="5"/>
        </tpls>
      </n>
      <n v="5417933" in="0">
        <tpls c="4">
          <tpl fld="1" item="4"/>
          <tpl hier="2" item="0"/>
          <tpl hier="3" item="1"/>
          <tpl fld="0" item="5"/>
        </tpls>
      </n>
      <n v="0" in="0">
        <tpls c="4">
          <tpl fld="1" item="23"/>
          <tpl hier="2" item="0"/>
          <tpl hier="3" item="1"/>
          <tpl fld="0" item="7"/>
        </tpls>
      </n>
      <n v="0" in="0">
        <tpls c="4">
          <tpl fld="1" item="2"/>
          <tpl hier="2" item="0"/>
          <tpl hier="3" item="1"/>
          <tpl fld="0" item="7"/>
        </tpls>
      </n>
      <n v="0" in="0">
        <tpls c="4">
          <tpl fld="1" item="39"/>
          <tpl hier="2" item="0"/>
          <tpl hier="3" item="1"/>
          <tpl fld="0" item="7"/>
        </tpls>
      </n>
      <n v="-3904670" in="0">
        <tpls c="4">
          <tpl fld="1" item="8"/>
          <tpl hier="2" item="0"/>
          <tpl hier="3" item="1"/>
          <tpl fld="0" item="7"/>
        </tpls>
      </n>
      <n v="-9222161" in="0">
        <tpls c="4">
          <tpl fld="1" item="49"/>
          <tpl hier="2" item="0"/>
          <tpl hier="3" item="1"/>
          <tpl fld="0" item="7"/>
        </tpls>
      </n>
      <n v="-11433100" in="0">
        <tpls c="4">
          <tpl fld="1" item="33"/>
          <tpl hier="2" item="0"/>
          <tpl hier="3" item="1"/>
          <tpl fld="0" item="7"/>
        </tpls>
      </n>
      <n v="-2597223" in="0">
        <tpls c="4">
          <tpl fld="1" item="44"/>
          <tpl hier="2" item="0"/>
          <tpl hier="3" item="1"/>
          <tpl fld="0" item="7"/>
        </tpls>
      </n>
      <n v="-1809399" in="0">
        <tpls c="4">
          <tpl fld="1" item="17"/>
          <tpl hier="2" item="0"/>
          <tpl hier="3" item="1"/>
          <tpl fld="0" item="7"/>
        </tpls>
      </n>
      <n v="-225779" in="0">
        <tpls c="4">
          <tpl fld="1" item="24"/>
          <tpl hier="2" item="0"/>
          <tpl hier="3" item="1"/>
          <tpl fld="0" item="7"/>
        </tpls>
      </n>
      <n v="-12856886" in="0">
        <tpls c="4">
          <tpl fld="1" item="5"/>
          <tpl hier="2" item="0"/>
          <tpl hier="3" item="1"/>
          <tpl fld="0" item="7"/>
        </tpls>
      </n>
      <n v="-1296722" in="0">
        <tpls c="4">
          <tpl fld="1" item="9"/>
          <tpl hier="2" item="0"/>
          <tpl hier="3" item="1"/>
          <tpl fld="0" item="7"/>
        </tpls>
      </n>
      <n v="-11035020" in="0">
        <tpls c="4">
          <tpl fld="1" item="42"/>
          <tpl hier="2" item="0"/>
          <tpl hier="3" item="1"/>
          <tpl fld="0" item="7"/>
        </tpls>
      </n>
      <n v="-10328665" in="0">
        <tpls c="4">
          <tpl fld="1" item="48"/>
          <tpl hier="2" item="0"/>
          <tpl hier="3" item="1"/>
          <tpl fld="0" item="7"/>
        </tpls>
      </n>
      <n v="-9705812" in="0">
        <tpls c="4">
          <tpl fld="1" item="35"/>
          <tpl hier="2" item="0"/>
          <tpl hier="3" item="1"/>
          <tpl fld="0" item="7"/>
        </tpls>
      </n>
      <n v="-219254" in="0">
        <tpls c="4">
          <tpl fld="1" item="18"/>
          <tpl hier="2" item="0"/>
          <tpl hier="3" item="1"/>
          <tpl fld="0" item="7"/>
        </tpls>
      </n>
      <n v="-9811475" in="0">
        <tpls c="4">
          <tpl fld="1" item="25"/>
          <tpl hier="2" item="0"/>
          <tpl hier="3" item="1"/>
          <tpl fld="0" item="7"/>
        </tpls>
      </n>
      <n v="-16737795" in="0">
        <tpls c="4">
          <tpl fld="1" item="38"/>
          <tpl hier="2" item="0"/>
          <tpl hier="3" item="1"/>
          <tpl fld="0" item="7"/>
        </tpls>
      </n>
      <n v="-10956852" in="0">
        <tpls c="4">
          <tpl fld="1" item="40"/>
          <tpl hier="2" item="0"/>
          <tpl hier="3" item="1"/>
          <tpl fld="0" item="7"/>
        </tpls>
      </n>
      <n v="-4371030" in="0">
        <tpls c="4">
          <tpl fld="1" item="10"/>
          <tpl hier="2" item="0"/>
          <tpl hier="3" item="1"/>
          <tpl fld="0" item="7"/>
        </tpls>
      </n>
      <n v="-8715653" in="0">
        <tpls c="4">
          <tpl fld="1" item="13"/>
          <tpl hier="2" item="0"/>
          <tpl hier="3" item="1"/>
          <tpl fld="0" item="7"/>
        </tpls>
      </n>
      <n v="-4896278" in="0">
        <tpls c="4">
          <tpl fld="1" item="14"/>
          <tpl hier="2" item="0"/>
          <tpl hier="3" item="1"/>
          <tpl fld="0" item="7"/>
        </tpls>
      </n>
      <n v="-4977784" in="0">
        <tpls c="4">
          <tpl fld="1" item="15"/>
          <tpl hier="2" item="0"/>
          <tpl hier="3" item="1"/>
          <tpl fld="0" item="7"/>
        </tpls>
      </n>
      <n v="-7539403" in="0">
        <tpls c="4">
          <tpl fld="1" item="19"/>
          <tpl hier="2" item="0"/>
          <tpl hier="3" item="1"/>
          <tpl fld="0" item="7"/>
        </tpls>
      </n>
      <n v="-9296505" in="0">
        <tpls c="4">
          <tpl fld="1" item="0"/>
          <tpl hier="2" item="0"/>
          <tpl hier="3" item="1"/>
          <tpl fld="0" item="7"/>
        </tpls>
      </n>
      <n v="-5110224" in="0">
        <tpls c="4">
          <tpl fld="1" item="28"/>
          <tpl hier="2" item="0"/>
          <tpl hier="3" item="1"/>
          <tpl fld="0" item="7"/>
        </tpls>
      </n>
      <n v="-1230189" in="0">
        <tpls c="4">
          <tpl fld="1" item="6"/>
          <tpl hier="2" item="0"/>
          <tpl hier="3" item="1"/>
          <tpl fld="0" item="7"/>
        </tpls>
      </n>
      <n v="-22787090" in="0">
        <tpls c="4">
          <tpl fld="1" item="11"/>
          <tpl hier="2" item="0"/>
          <tpl hier="3" item="1"/>
          <tpl fld="0" item="7"/>
        </tpls>
      </n>
      <n v="-5869682" in="0">
        <tpls c="4">
          <tpl fld="1" item="31"/>
          <tpl hier="2" item="0"/>
          <tpl hier="3" item="1"/>
          <tpl fld="0" item="7"/>
        </tpls>
      </n>
      <n v="-9469035" in="0">
        <tpls c="4">
          <tpl fld="1" item="43"/>
          <tpl hier="2" item="0"/>
          <tpl hier="3" item="1"/>
          <tpl fld="0" item="7"/>
        </tpls>
      </n>
      <n v="-15202048" in="0">
        <tpls c="4">
          <tpl fld="1" item="45"/>
          <tpl hier="2" item="0"/>
          <tpl hier="3" item="1"/>
          <tpl fld="0" item="7"/>
        </tpls>
      </n>
      <n v="-8527392" in="0">
        <tpls c="4">
          <tpl fld="1" item="26"/>
          <tpl hier="2" item="0"/>
          <tpl hier="3" item="1"/>
          <tpl fld="0" item="7"/>
        </tpls>
      </n>
      <n v="-12752959" in="0">
        <tpls c="4">
          <tpl fld="1" item="3"/>
          <tpl hier="2" item="0"/>
          <tpl hier="3" item="1"/>
          <tpl fld="0" item="7"/>
        </tpls>
      </n>
      <n v="-5433849" in="0">
        <tpls c="4">
          <tpl fld="1" item="41"/>
          <tpl hier="2" item="0"/>
          <tpl hier="3" item="1"/>
          <tpl fld="0" item="7"/>
        </tpls>
      </n>
      <n v="-1163422" in="0">
        <tpls c="4">
          <tpl fld="1" item="12"/>
          <tpl hier="2" item="0"/>
          <tpl hier="3" item="1"/>
          <tpl fld="0" item="7"/>
        </tpls>
      </n>
      <n v="-8621144" in="0">
        <tpls c="4">
          <tpl fld="1" item="47"/>
          <tpl hier="2" item="0"/>
          <tpl hier="3" item="1"/>
          <tpl fld="0" item="7"/>
        </tpls>
      </n>
      <n v="-19386815" in="0">
        <tpls c="4">
          <tpl fld="1" item="34"/>
          <tpl hier="2" item="0"/>
          <tpl hier="3" item="1"/>
          <tpl fld="0" item="7"/>
        </tpls>
      </n>
      <n v="-2049487" in="0">
        <tpls c="4">
          <tpl fld="1" item="36"/>
          <tpl hier="2" item="0"/>
          <tpl hier="3" item="1"/>
          <tpl fld="0" item="7"/>
        </tpls>
      </n>
      <n v="-20382396" in="0">
        <tpls c="4">
          <tpl fld="1" item="21"/>
          <tpl hier="2" item="0"/>
          <tpl hier="3" item="1"/>
          <tpl fld="0" item="7"/>
        </tpls>
      </n>
      <n v="-16030682" in="0">
        <tpls c="4">
          <tpl fld="1" item="37"/>
          <tpl hier="2" item="0"/>
          <tpl hier="3" item="1"/>
          <tpl fld="0" item="7"/>
        </tpls>
      </n>
      <n v="-1142870" in="0">
        <tpls c="4">
          <tpl fld="1" item="29"/>
          <tpl hier="2" item="0"/>
          <tpl hier="3" item="1"/>
          <tpl fld="0" item="7"/>
        </tpls>
      </n>
      <n v="-69591170" in="0">
        <tpls c="4">
          <tpl fld="1" item="7"/>
          <tpl hier="2" item="0"/>
          <tpl hier="3" item="1"/>
          <tpl fld="0" item="7"/>
        </tpls>
      </n>
      <n v="-10818398" in="0">
        <tpls c="4">
          <tpl fld="1" item="30"/>
          <tpl hier="2" item="0"/>
          <tpl hier="3" item="1"/>
          <tpl fld="0" item="7"/>
        </tpls>
      </n>
      <n v="-4881226" in="0">
        <tpls c="4">
          <tpl fld="1" item="32"/>
          <tpl hier="2" item="0"/>
          <tpl hier="3" item="1"/>
          <tpl fld="0" item="7"/>
        </tpls>
      </n>
      <n v="-12007555" in="0">
        <tpls c="4">
          <tpl fld="1" item="46"/>
          <tpl hier="2" item="0"/>
          <tpl hier="3" item="1"/>
          <tpl fld="0" item="7"/>
        </tpls>
      </n>
      <n v="-13777002" in="0">
        <tpls c="4">
          <tpl fld="1" item="16"/>
          <tpl hier="2" item="0"/>
          <tpl hier="3" item="1"/>
          <tpl fld="0" item="7"/>
        </tpls>
      </n>
      <n v="-10835489" in="0">
        <tpls c="4">
          <tpl fld="1" item="22"/>
          <tpl hier="2" item="0"/>
          <tpl hier="3" item="1"/>
          <tpl fld="0" item="7"/>
        </tpls>
      </n>
      <n v="-43705329" in="0">
        <tpls c="4">
          <tpl fld="1" item="1"/>
          <tpl hier="2" item="0"/>
          <tpl hier="3" item="1"/>
          <tpl fld="0" item="7"/>
        </tpls>
      </n>
      <n v="-14487423" in="0">
        <tpls c="4">
          <tpl fld="1" item="20"/>
          <tpl hier="2" item="0"/>
          <tpl hier="3" item="1"/>
          <tpl fld="0" item="7"/>
        </tpls>
      </n>
      <n v="-12265211" in="0">
        <tpls c="4">
          <tpl fld="1" item="4"/>
          <tpl hier="2" item="0"/>
          <tpl hier="3" item="1"/>
          <tpl fld="0" item="7"/>
        </tpls>
      </n>
      <n v="-1612735" in="0">
        <tpls c="4">
          <tpl fld="1" item="27"/>
          <tpl hier="2" item="0"/>
          <tpl hier="3" item="1"/>
          <tpl fld="0" item="8"/>
        </tpls>
      </n>
      <n v="209893" in="0">
        <tpls c="4">
          <tpl fld="1" item="4"/>
          <tpl hier="2" item="0"/>
          <tpl hier="3" item="1"/>
          <tpl fld="0" item="8"/>
        </tpls>
      </n>
      <n v="-3226947" in="0">
        <tpls c="4">
          <tpl fld="1" item="9"/>
          <tpl hier="2" item="0"/>
          <tpl hier="3" item="1"/>
          <tpl fld="0" item="8"/>
        </tpls>
      </n>
      <n v="-606328" in="0">
        <tpls c="4">
          <tpl fld="1" item="12"/>
          <tpl hier="2" item="0"/>
          <tpl hier="3" item="1"/>
          <tpl fld="0" item="8"/>
        </tpls>
      </n>
      <n v="-2496323" in="0">
        <tpls c="4">
          <tpl fld="1" item="21"/>
          <tpl hier="2" item="0"/>
          <tpl hier="3" item="1"/>
          <tpl fld="0" item="8"/>
        </tpls>
      </n>
      <n v="343157" in="0">
        <tpls c="4">
          <tpl fld="1" item="40"/>
          <tpl hier="2" item="0"/>
          <tpl hier="3" item="1"/>
          <tpl fld="0" item="8"/>
        </tpls>
      </n>
      <n v="-1900591" in="0">
        <tpls c="4">
          <tpl fld="1" item="0"/>
          <tpl hier="2" item="0"/>
          <tpl hier="3" item="1"/>
          <tpl fld="0" item="8"/>
        </tpls>
      </n>
      <n v="-2629575" in="0">
        <tpls c="4">
          <tpl fld="1" item="5"/>
          <tpl hier="2" item="0"/>
          <tpl hier="3" item="1"/>
          <tpl fld="0" item="8"/>
        </tpls>
      </n>
      <n v="-456469" in="0">
        <tpls c="4">
          <tpl fld="1" item="17"/>
          <tpl hier="2" item="0"/>
          <tpl hier="3" item="1"/>
          <tpl fld="0" item="8"/>
        </tpls>
      </n>
      <n v="-252583" in="0">
        <tpls c="4">
          <tpl fld="1" item="33"/>
          <tpl hier="2" item="0"/>
          <tpl hier="3" item="1"/>
          <tpl fld="0" item="8"/>
        </tpls>
      </n>
      <n v="-597587" in="0">
        <tpls c="4">
          <tpl fld="1" item="32"/>
          <tpl hier="2" item="0"/>
          <tpl hier="3" item="1"/>
          <tpl fld="0" item="8"/>
        </tpls>
      </n>
      <n v="-1402526" in="0">
        <tpls c="4">
          <tpl fld="1" item="37"/>
          <tpl hier="2" item="0"/>
          <tpl hier="3" item="1"/>
          <tpl fld="0" item="8"/>
        </tpls>
      </n>
      <n v="-104677" in="0">
        <tpls c="4">
          <tpl fld="1" item="29"/>
          <tpl hier="2" item="0"/>
          <tpl hier="3" item="1"/>
          <tpl fld="0" item="8"/>
        </tpls>
      </n>
      <n v="-722384" in="0">
        <tpls c="4">
          <tpl fld="1" item="38"/>
          <tpl hier="2" item="0"/>
          <tpl hier="3" item="1"/>
          <tpl fld="0" item="8"/>
        </tpls>
      </n>
      <n v="-122962" in="0">
        <tpls c="4">
          <tpl fld="1" item="18"/>
          <tpl hier="2" item="0"/>
          <tpl hier="3" item="1"/>
          <tpl fld="0" item="8"/>
        </tpls>
      </n>
      <n v="2642943" in="0">
        <tpls c="4">
          <tpl fld="1" item="28"/>
          <tpl hier="2" item="0"/>
          <tpl hier="3" item="1"/>
          <tpl fld="0" item="8"/>
        </tpls>
      </n>
      <n v="2436391" in="0">
        <tpls c="4">
          <tpl fld="1" item="26"/>
          <tpl hier="2" item="0"/>
          <tpl hier="3" item="1"/>
          <tpl fld="0" item="8"/>
        </tpls>
      </n>
      <n v="209344" in="0">
        <tpls c="4">
          <tpl fld="1" item="35"/>
          <tpl hier="2" item="0"/>
          <tpl hier="3" item="1"/>
          <tpl fld="0" item="8"/>
        </tpls>
      </n>
      <n v="-3278295" in="0">
        <tpls c="4">
          <tpl fld="1" item="49"/>
          <tpl hier="2" item="0"/>
          <tpl hier="3" item="1"/>
          <tpl fld="0" item="8"/>
        </tpls>
      </n>
      <n v="-6222775" in="0">
        <tpls c="4">
          <tpl fld="1" item="11"/>
          <tpl hier="2" item="0"/>
          <tpl hier="3" item="1"/>
          <tpl fld="0" item="8"/>
        </tpls>
      </n>
      <n v="8020" in="0">
        <tpls c="4">
          <tpl fld="1" item="39"/>
          <tpl hier="2" item="0"/>
          <tpl hier="3" item="1"/>
          <tpl fld="0" item="8"/>
        </tpls>
      </n>
      <n v="-1488932" in="0">
        <tpls c="4">
          <tpl fld="1" item="48"/>
          <tpl hier="2" item="0"/>
          <tpl hier="3" item="1"/>
          <tpl fld="0" item="8"/>
        </tpls>
      </n>
      <n v="228743" in="0">
        <tpls c="4">
          <tpl fld="1" item="31"/>
          <tpl hier="2" item="0"/>
          <tpl hier="3" item="1"/>
          <tpl fld="0" item="8"/>
        </tpls>
      </n>
      <n v="1352522" in="0">
        <tpls c="4">
          <tpl fld="1" item="41"/>
          <tpl hier="2" item="0"/>
          <tpl hier="3" item="1"/>
          <tpl fld="0" item="8"/>
        </tpls>
      </n>
      <n v="-3614904" in="0">
        <tpls c="4">
          <tpl fld="1" item="46"/>
          <tpl hier="2" item="0"/>
          <tpl hier="3" item="1"/>
          <tpl fld="0" item="8"/>
        </tpls>
      </n>
      <n v="32597" in="0">
        <tpls c="4">
          <tpl fld="1" item="2"/>
          <tpl hier="2" item="0"/>
          <tpl hier="3" item="1"/>
          <tpl fld="0" item="8"/>
        </tpls>
      </n>
      <n v="-882268" in="0">
        <tpls c="4">
          <tpl fld="1" item="42"/>
          <tpl hier="2" item="0"/>
          <tpl hier="3" item="1"/>
          <tpl fld="0" item="8"/>
        </tpls>
      </n>
      <n v="-8226074" in="0">
        <tpls c="4">
          <tpl fld="1" item="43"/>
          <tpl hier="2" item="0"/>
          <tpl hier="3" item="1"/>
          <tpl fld="0" item="8"/>
        </tpls>
      </n>
      <n v="-3644367" in="0">
        <tpls c="4">
          <tpl fld="1" item="25"/>
          <tpl hier="2" item="0"/>
          <tpl hier="3" item="1"/>
          <tpl fld="0" item="8"/>
        </tpls>
      </n>
      <n v="-65682740" in="0">
        <tpls c="4">
          <tpl fld="1" item="7"/>
          <tpl hier="2" item="0"/>
          <tpl hier="3" item="1"/>
          <tpl fld="0" item="8"/>
        </tpls>
      </n>
      <n v="-5406642" in="0">
        <tpls c="4">
          <tpl fld="1" item="30"/>
          <tpl hier="2" item="0"/>
          <tpl hier="3" item="1"/>
          <tpl fld="0" item="8"/>
        </tpls>
      </n>
      <n v="-6669239" in="0">
        <tpls c="4">
          <tpl fld="1" item="47"/>
          <tpl hier="2" item="0"/>
          <tpl hier="3" item="1"/>
          <tpl fld="0" item="8"/>
        </tpls>
      </n>
      <n v="166661" in="0">
        <tpls c="4">
          <tpl fld="1" item="14"/>
          <tpl hier="2" item="0"/>
          <tpl hier="3" item="1"/>
          <tpl fld="0" item="8"/>
        </tpls>
      </n>
      <n v="-522913" in="0">
        <tpls c="4">
          <tpl fld="1" item="19"/>
          <tpl hier="2" item="0"/>
          <tpl hier="3" item="1"/>
          <tpl fld="0" item="8"/>
        </tpls>
      </n>
      <n v="-923236" in="0">
        <tpls c="4">
          <tpl fld="1" item="16"/>
          <tpl hier="2" item="0"/>
          <tpl hier="3" item="1"/>
          <tpl fld="0" item="8"/>
        </tpls>
      </n>
      <n v="51199" in="0">
        <tpls c="4">
          <tpl fld="1" item="44"/>
          <tpl hier="2" item="0"/>
          <tpl hier="3" item="1"/>
          <tpl fld="0" item="8"/>
        </tpls>
      </n>
      <n v="-488951" in="0">
        <tpls c="4">
          <tpl fld="1" item="34"/>
          <tpl hier="2" item="0"/>
          <tpl hier="3" item="1"/>
          <tpl fld="0" item="8"/>
        </tpls>
      </n>
      <n v="474859" in="0">
        <tpls c="4">
          <tpl fld="1" item="3"/>
          <tpl hier="2" item="0"/>
          <tpl hier="3" item="1"/>
          <tpl fld="0" item="8"/>
        </tpls>
      </n>
      <n v="-10162905" in="0">
        <tpls c="4">
          <tpl fld="1" item="22"/>
          <tpl hier="2" item="0"/>
          <tpl hier="3" item="1"/>
          <tpl fld="0" item="8"/>
        </tpls>
      </n>
      <n v="-269150" in="0">
        <tpls c="4">
          <tpl fld="1" item="10"/>
          <tpl hier="2" item="0"/>
          <tpl hier="3" item="1"/>
          <tpl fld="0" item="8"/>
        </tpls>
      </n>
      <n v="-355415" in="0">
        <tpls c="4">
          <tpl fld="1" item="24"/>
          <tpl hier="2" item="0"/>
          <tpl hier="3" item="1"/>
          <tpl fld="0" item="8"/>
        </tpls>
      </n>
      <n v="-1237563" in="0">
        <tpls c="4">
          <tpl fld="1" item="45"/>
          <tpl hier="2" item="0"/>
          <tpl hier="3" item="1"/>
          <tpl fld="0" item="8"/>
        </tpls>
      </n>
      <n v="-422391" in="0">
        <tpls c="4">
          <tpl fld="1" item="6"/>
          <tpl hier="2" item="0"/>
          <tpl hier="3" item="1"/>
          <tpl fld="0" item="8"/>
        </tpls>
      </n>
      <n v="-510257" in="0">
        <tpls c="4">
          <tpl fld="1" item="15"/>
          <tpl hier="2" item="0"/>
          <tpl hier="3" item="1"/>
          <tpl fld="0" item="8"/>
        </tpls>
      </n>
      <n v="156291" in="0">
        <tpls c="4">
          <tpl fld="1" item="23"/>
          <tpl hier="2" item="0"/>
          <tpl hier="3" item="1"/>
          <tpl fld="0" item="8"/>
        </tpls>
      </n>
      <n v="-562990" in="0">
        <tpls c="4">
          <tpl fld="1" item="36"/>
          <tpl hier="2" item="0"/>
          <tpl hier="3" item="1"/>
          <tpl fld="0" item="8"/>
        </tpls>
      </n>
      <n v="103130" in="0">
        <tpls c="4">
          <tpl fld="1" item="8"/>
          <tpl hier="2" item="0"/>
          <tpl hier="3" item="1"/>
          <tpl fld="0" item="8"/>
        </tpls>
      </n>
      <n v="-12358036" in="0">
        <tpls c="4">
          <tpl fld="1" item="1"/>
          <tpl hier="2" item="0"/>
          <tpl hier="3" item="1"/>
          <tpl fld="0" item="8"/>
        </tpls>
      </n>
      <n v="1204766" in="0">
        <tpls c="4">
          <tpl fld="1" item="20"/>
          <tpl hier="2" item="0"/>
          <tpl hier="3" item="1"/>
          <tpl fld="0" item="8"/>
        </tpls>
      </n>
      <n v="41974" in="0">
        <tpls c="4">
          <tpl fld="1" item="13"/>
          <tpl hier="2" item="0"/>
          <tpl hier="3" item="1"/>
          <tpl fld="0" item="8"/>
        </tpls>
      </n>
      <n v="0" in="0">
        <tpls c="4">
          <tpl fld="1" item="23"/>
          <tpl fld="2" item="1"/>
          <tpl hier="2" item="0"/>
          <tpl fld="0" item="7"/>
        </tpls>
      </n>
      <n v="23134367.301169805" in="0">
        <tpls c="4">
          <tpl fld="1" item="22"/>
          <tpl fld="2" item="1"/>
          <tpl hier="2" item="0"/>
          <tpl fld="0" item="9"/>
        </tpls>
      </n>
      <n v="-15363427.879504703" in="0">
        <tpls c="4">
          <tpl fld="1" item="16"/>
          <tpl fld="2" item="1"/>
          <tpl hier="2" item="0"/>
          <tpl fld="0" item="7"/>
        </tpls>
      </n>
      <n v="-17192561.710592914" in="0">
        <tpls c="4">
          <tpl fld="1" item="32"/>
          <tpl fld="2" item="1"/>
          <tpl hier="2" item="0"/>
          <tpl fld="0" item="11"/>
        </tpls>
      </n>
      <n v="16091021.183999997" in="0">
        <tpls c="4">
          <tpl fld="1" item="30"/>
          <tpl fld="2" item="1"/>
          <tpl hier="2" item="0"/>
          <tpl fld="0" item="3"/>
        </tpls>
      </n>
      <n v="-104677" in="0">
        <tpls c="4">
          <tpl fld="1" item="29"/>
          <tpl fld="2" item="1"/>
          <tpl hier="2" item="0"/>
          <tpl fld="0" item="8"/>
        </tpls>
      </n>
      <n v="-40036510.535501264" in="0">
        <tpls c="4">
          <tpl fld="1" item="21"/>
          <tpl fld="2" item="1"/>
          <tpl hier="2" item="0"/>
          <tpl fld="0" item="9"/>
        </tpls>
      </n>
      <n v="-2384345.0476987539" in="0">
        <tpls c="4">
          <tpl fld="1" item="36"/>
          <tpl fld="2" item="1"/>
          <tpl hier="2" item="0"/>
          <tpl fld="0" item="7"/>
        </tpls>
      </n>
      <n v="-559821.95118894242" in="0">
        <tpls c="4">
          <tpl fld="1" item="47"/>
          <tpl fld="2" item="1"/>
          <tpl hier="2" item="0"/>
          <tpl fld="0" item="11"/>
        </tpls>
      </n>
      <n v="25806044.563360047" in="0">
        <tpls c="4">
          <tpl fld="1" item="12"/>
          <tpl fld="2" item="1"/>
          <tpl hier="2" item="0"/>
          <tpl fld="0" item="3"/>
        </tpls>
      </n>
      <n v="474859" in="0">
        <tpls c="4">
          <tpl fld="1" item="3"/>
          <tpl fld="2" item="1"/>
          <tpl hier="2" item="0"/>
          <tpl fld="0" item="8"/>
        </tpls>
      </n>
      <n v="108025.62317592837" in="0">
        <tpls c="4">
          <tpl fld="1" item="20"/>
          <tpl fld="2" item="1"/>
          <tpl hier="2" item="0"/>
          <tpl fld="0" item="9"/>
        </tpls>
      </n>
      <n v="-16756359.689228579" in="0">
        <tpls c="4">
          <tpl fld="1" item="45"/>
          <tpl fld="2" item="1"/>
          <tpl hier="2" item="0"/>
          <tpl fld="0" item="7"/>
        </tpls>
      </n>
      <n v="788830.74340702686" in="0">
        <tpls c="4">
          <tpl fld="1" item="31"/>
          <tpl fld="2" item="1"/>
          <tpl hier="2" item="0"/>
          <tpl fld="0" item="11"/>
        </tpls>
      </n>
      <n v="-628690.17272000003" in="0">
        <tpls c="4">
          <tpl fld="1" item="11"/>
          <tpl fld="2" item="1"/>
          <tpl hier="2" item="0"/>
          <tpl fld="0" item="3"/>
        </tpls>
      </n>
      <n v="2642943" in="0">
        <tpls c="4">
          <tpl fld="1" item="28"/>
          <tpl fld="2" item="1"/>
          <tpl hier="2" item="0"/>
          <tpl fld="0" item="8"/>
        </tpls>
      </n>
      <n v="-17400750.217775069" in="0">
        <tpls c="4">
          <tpl fld="1" item="19"/>
          <tpl fld="2" item="1"/>
          <tpl hier="2" item="0"/>
          <tpl fld="0" item="9"/>
        </tpls>
      </n>
      <n v="-5577098.1385185318" in="0">
        <tpls c="4">
          <tpl fld="1" item="15"/>
          <tpl fld="2" item="1"/>
          <tpl hier="2" item="0"/>
          <tpl fld="0" item="7"/>
        </tpls>
      </n>
      <n v="1736404.6865549576" in="0">
        <tpls c="4">
          <tpl fld="1" item="13"/>
          <tpl fld="2" item="1"/>
          <tpl hier="2" item="0"/>
          <tpl fld="0" item="11"/>
        </tpls>
      </n>
      <n v="0" in="0">
        <tpls c="4">
          <tpl fld="1" item="10"/>
          <tpl fld="2" item="1"/>
          <tpl hier="2" item="0"/>
          <tpl fld="0" item="3"/>
        </tpls>
      </n>
      <n v="-722384" in="0">
        <tpls c="4">
          <tpl fld="1" item="38"/>
          <tpl fld="2" item="1"/>
          <tpl hier="2" item="0"/>
          <tpl fld="0" item="8"/>
        </tpls>
      </n>
      <n v="-1779123.7821080934" in="0">
        <tpls c="4">
          <tpl fld="1" item="18"/>
          <tpl fld="2" item="1"/>
          <tpl hier="2" item="0"/>
          <tpl fld="0" item="9"/>
        </tpls>
      </n>
      <n v="-10829682.642505582" in="0">
        <tpls c="4">
          <tpl fld="1" item="35"/>
          <tpl fld="2" item="1"/>
          <tpl hier="2" item="0"/>
          <tpl fld="0" item="7"/>
        </tpls>
      </n>
      <n v="229796.98195496202" in="0">
        <tpls c="4">
          <tpl fld="1" item="42"/>
          <tpl fld="2" item="1"/>
          <tpl hier="2" item="0"/>
          <tpl fld="0" item="11"/>
        </tpls>
      </n>
      <n v="0" in="0">
        <tpls c="4">
          <tpl fld="1" item="9"/>
          <tpl fld="2" item="1"/>
          <tpl hier="2" item="0"/>
          <tpl fld="0" item="3"/>
        </tpls>
      </n>
      <n v="-1612735" in="0">
        <tpls c="4">
          <tpl fld="1" item="27"/>
          <tpl fld="2" item="1"/>
          <tpl hier="2" item="0"/>
          <tpl fld="0" item="8"/>
        </tpls>
      </n>
      <n v="-1678763.7941388669" in="0">
        <tpls c="4">
          <tpl fld="1" item="17"/>
          <tpl fld="2" item="1"/>
          <tpl hier="2" item="0"/>
          <tpl fld="0" item="9"/>
        </tpls>
      </n>
      <n v="-2894704.5420175195" in="0">
        <tpls c="4">
          <tpl fld="1" item="44"/>
          <tpl fld="2" item="1"/>
          <tpl hier="2" item="0"/>
          <tpl fld="0" item="7"/>
        </tpls>
      </n>
      <n v="17688934.337839399" in="0">
        <tpls c="4">
          <tpl fld="1" item="49"/>
          <tpl fld="2" item="1"/>
          <tpl hier="2" item="0"/>
          <tpl fld="0" item="11"/>
        </tpls>
      </n>
      <n v="23433197.31560174" in="0">
        <tpls c="4">
          <tpl fld="1" item="8"/>
          <tpl fld="2" item="1"/>
          <tpl hier="2" item="0"/>
          <tpl fld="0" item="3"/>
        </tpls>
      </n>
      <n v="17968373.556182843" in="0">
        <tpls c="4">
          <tpl fld="1" item="4"/>
          <tpl fld="2" item="1"/>
          <tpl hier="2" item="0"/>
          <tpl fld="0" item="1"/>
        </tpls>
      </n>
      <n v="0" in="0">
        <tpls c="4">
          <tpl fld="1" item="23"/>
          <tpl fld="2" item="1"/>
          <tpl hier="2" item="0"/>
          <tpl fld="0" item="4"/>
        </tpls>
      </n>
      <n v="-79755901.470441028" in="0">
        <tpls c="4">
          <tpl fld="1" item="21"/>
          <tpl fld="2" item="1"/>
          <tpl hier="2" item="0"/>
          <tpl fld="0" item="11"/>
        </tpls>
      </n>
      <n v="-3710966.5157476934" in="0">
        <tpls c="4">
          <tpl fld="1" item="41"/>
          <tpl fld="2" item="1"/>
          <tpl hier="2" item="0"/>
          <tpl fld="0" item="9"/>
        </tpls>
      </n>
      <n v="0" in="0">
        <tpls c="4">
          <tpl fld="1" item="45"/>
          <tpl fld="2" item="1"/>
          <tpl hier="2" item="0"/>
          <tpl fld="0" item="3"/>
        </tpls>
      </n>
      <n v="-32170202.501917325" in="0">
        <tpls c="4">
          <tpl fld="1" item="19"/>
          <tpl fld="2" item="1"/>
          <tpl hier="2" item="0"/>
          <tpl fld="0" item="11"/>
        </tpls>
      </n>
      <n v="41974" in="0">
        <tpls c="4">
          <tpl fld="1" item="13"/>
          <tpl fld="2" item="1"/>
          <tpl hier="2" item="0"/>
          <tpl fld="0" item="8"/>
        </tpls>
      </n>
      <n v="7230648" in="0">
        <tpls c="4">
          <tpl fld="1" item="35"/>
          <tpl fld="2" item="1"/>
          <tpl hier="2" item="0"/>
          <tpl fld="0" item="3"/>
        </tpls>
      </n>
      <n v="-12308215.552667761" in="0">
        <tpls c="4">
          <tpl fld="1" item="27"/>
          <tpl fld="2" item="1"/>
          <tpl hier="2" item="0"/>
          <tpl fld="0" item="7"/>
        </tpls>
      </n>
      <n v="-3278295" in="0">
        <tpls c="4">
          <tpl fld="1" item="49"/>
          <tpl fld="2" item="1"/>
          <tpl hier="2" item="0"/>
          <tpl fld="0" item="8"/>
        </tpls>
      </n>
      <n v="468986.88063826523" in="0">
        <tpls c="4">
          <tpl fld="1" item="2"/>
          <tpl fld="2" item="1"/>
          <tpl hier="2" item="0"/>
          <tpl fld="0" item="9"/>
        </tpls>
      </n>
      <n v="-868698.83414765925" in="0">
        <tpls c="4">
          <tpl fld="1" item="29"/>
          <tpl fld="2" item="1"/>
          <tpl hier="2" item="0"/>
          <tpl fld="0" item="4"/>
        </tpls>
      </n>
      <n v="4377658.0650528297" in="0">
        <tpls c="4">
          <tpl fld="1" item="47"/>
          <tpl fld="2" item="1"/>
          <tpl hier="2" item="0"/>
          <tpl fld="0" item="5"/>
        </tpls>
      </n>
      <n v="-6087104.6326735243" in="0">
        <tpls c="4">
          <tpl fld="1" item="3"/>
          <tpl fld="2" item="1"/>
          <tpl hier="2" item="0"/>
          <tpl fld="0" item="4"/>
        </tpls>
      </n>
      <n v="1920146.8434389592" in="0">
        <tpls c="4">
          <tpl fld="1" item="31"/>
          <tpl fld="2" item="1"/>
          <tpl hier="2" item="0"/>
          <tpl fld="0" item="5"/>
        </tpls>
      </n>
      <n v="-1092256.7089488758" in="0">
        <tpls c="4">
          <tpl fld="1" item="28"/>
          <tpl fld="2" item="1"/>
          <tpl hier="2" item="0"/>
          <tpl fld="0" item="4"/>
        </tpls>
      </n>
      <n v="-6279285.8518409077" in="0">
        <tpls c="4">
          <tpl fld="1" item="13"/>
          <tpl fld="2" item="1"/>
          <tpl hier="2" item="0"/>
          <tpl fld="0" item="5"/>
        </tpls>
      </n>
      <n v="141788.60831966414" in="0">
        <tpls c="4">
          <tpl fld="1" item="18"/>
          <tpl fld="2" item="1"/>
          <tpl hier="2" item="0"/>
          <tpl fld="0" item="1"/>
        </tpls>
      </n>
      <n v="5077168.7236644225" in="0">
        <tpls c="4">
          <tpl fld="1" item="42"/>
          <tpl fld="2" item="1"/>
          <tpl hier="2" item="0"/>
          <tpl fld="0" item="5"/>
        </tpls>
      </n>
      <n v="3730900.9053789843" in="0">
        <tpls c="4">
          <tpl fld="1" item="17"/>
          <tpl fld="2" item="1"/>
          <tpl hier="2" item="0"/>
          <tpl fld="0" item="1"/>
        </tpls>
      </n>
      <n v="-304052.76915662823" in="0">
        <tpls c="4">
          <tpl fld="1" item="39"/>
          <tpl fld="2" item="1"/>
          <tpl hier="2" item="0"/>
          <tpl fld="0" item="6"/>
        </tpls>
      </n>
      <n v="-10162905" in="0">
        <tpls c="4">
          <tpl fld="1" item="22"/>
          <tpl fld="2" item="1"/>
          <tpl hier="2" item="0"/>
          <tpl fld="0" item="8"/>
        </tpls>
      </n>
      <n v="54074498.407750808" in="0">
        <tpls c="4">
          <tpl fld="1" item="7"/>
          <tpl fld="2" item="1"/>
          <tpl hier="2" item="0"/>
          <tpl fld="0" item="11"/>
        </tpls>
      </n>
      <n v="2715219.6454256447" in="0">
        <tpls c="4">
          <tpl fld="1" item="34"/>
          <tpl fld="2" item="1"/>
          <tpl hier="2" item="0"/>
          <tpl fld="0" item="9"/>
        </tpls>
      </n>
      <n v="1204766" in="0">
        <tpls c="4">
          <tpl fld="1" item="20"/>
          <tpl fld="2" item="1"/>
          <tpl hier="2" item="0"/>
          <tpl fld="0" item="8"/>
        </tpls>
      </n>
      <n v="-11714155.346001882" in="0">
        <tpls c="4">
          <tpl fld="1" item="6"/>
          <tpl fld="2" item="1"/>
          <tpl hier="2" item="0"/>
          <tpl fld="0" item="11"/>
        </tpls>
      </n>
      <n v="-522913" in="0">
        <tpls c="4">
          <tpl fld="1" item="19"/>
          <tpl fld="2" item="1"/>
          <tpl hier="2" item="0"/>
          <tpl fld="0" item="8"/>
        </tpls>
      </n>
      <n v="-8091260.8286365606" in="0">
        <tpls c="4">
          <tpl fld="1" item="40"/>
          <tpl fld="2" item="1"/>
          <tpl hier="2" item="0"/>
          <tpl fld="0" item="11"/>
        </tpls>
      </n>
      <n v="-1105576.5562882826" in="0">
        <tpls c="4">
          <tpl fld="1" item="48"/>
          <tpl fld="2" item="1"/>
          <tpl hier="2" item="0"/>
          <tpl fld="0" item="9"/>
        </tpls>
      </n>
      <n v="-456469" in="0">
        <tpls c="4">
          <tpl fld="1" item="17"/>
          <tpl fld="2" item="1"/>
          <tpl hier="2" item="0"/>
          <tpl fld="0" item="8"/>
        </tpls>
      </n>
      <n v="-2212189.5600218531" in="0">
        <tpls c="4">
          <tpl fld="1" item="39"/>
          <tpl fld="2" item="1"/>
          <tpl hier="2" item="0"/>
          <tpl fld="0" item="11"/>
        </tpls>
      </n>
      <n v="-1462.1252205441981" in="0">
        <tpls c="4">
          <tpl fld="1" item="1"/>
          <tpl fld="2" item="1"/>
          <tpl hier="2" item="0"/>
          <tpl fld="0" item="10"/>
        </tpls>
      </n>
      <n v="-3074526.9254818452" in="0">
        <tpls c="4">
          <tpl fld="1" item="21"/>
          <tpl fld="2" item="1"/>
          <tpl hier="2" item="0"/>
          <tpl fld="0" item="5"/>
        </tpls>
      </n>
      <n v="1644.3921810305978" in="0">
        <tpls c="4">
          <tpl fld="1" item="26"/>
          <tpl fld="2" item="1"/>
          <tpl hier="2" item="0"/>
          <tpl fld="0" item="10"/>
        </tpls>
      </n>
      <n v="11313220.442007007" in="0">
        <tpls c="4">
          <tpl fld="1" item="31"/>
          <tpl fld="2" item="1"/>
          <tpl hier="2" item="0"/>
          <tpl fld="0" item="4"/>
        </tpls>
      </n>
      <n v="-1005.1514799178017" in="0">
        <tpls c="4">
          <tpl fld="1" item="0"/>
          <tpl fld="2" item="1"/>
          <tpl hier="2" item="0"/>
          <tpl fld="0" item="10"/>
        </tpls>
      </n>
      <n v="-473103" in="0">
        <tpls c="4">
          <tpl fld="1" item="13"/>
          <tpl fld="2" item="1"/>
          <tpl hier="2" item="0"/>
          <tpl fld="0" item="4"/>
        </tpls>
      </n>
      <n v="-877439.39075524895" in="0">
        <tpls c="4">
          <tpl fld="1" item="18"/>
          <tpl fld="2" item="1"/>
          <tpl hier="2" item="0"/>
          <tpl fld="0" item="5"/>
        </tpls>
      </n>
      <n v="14755872.432819683" in="0">
        <tpls c="4">
          <tpl fld="1" item="42"/>
          <tpl fld="2" item="1"/>
          <tpl hier="2" item="0"/>
          <tpl fld="0" item="4"/>
        </tpls>
      </n>
      <n v="698325.61569859297" in="0">
        <tpls c="4">
          <tpl fld="1" item="17"/>
          <tpl fld="2" item="1"/>
          <tpl hier="2" item="0"/>
          <tpl fld="0" item="5"/>
        </tpls>
      </n>
      <n v="21955488.7618194" in="0">
        <tpls c="4">
          <tpl fld="1" item="49"/>
          <tpl fld="2" item="1"/>
          <tpl hier="2" item="0"/>
          <tpl fld="0" item="4"/>
        </tpls>
      </n>
      <n v="-9953173.4788072854" in="0">
        <tpls c="4">
          <tpl fld="1" item="11"/>
          <tpl fld="2" item="1"/>
          <tpl hier="2" item="0"/>
          <tpl fld="0" item="6"/>
        </tpls>
      </n>
      <n v="-462.4913263735744" in="0">
        <tpls c="4">
          <tpl fld="1" item="35"/>
          <tpl fld="2" item="1"/>
          <tpl hier="2" item="0"/>
          <tpl fld="0" item="10"/>
        </tpls>
      </n>
      <n v="17202938.909579605" in="0">
        <tpls c="4">
          <tpl fld="1" item="8"/>
          <tpl fld="2" item="1"/>
          <tpl hier="2" item="0"/>
          <tpl fld="0" item="6"/>
        </tpls>
      </n>
      <n v="-13385496.207778217" in="0">
        <tpls c="4">
          <tpl fld="1" item="46"/>
          <tpl fld="2" item="1"/>
          <tpl hier="2" item="0"/>
          <tpl fld="0" item="7"/>
        </tpls>
      </n>
      <n v="11360044.797099087" in="0">
        <tpls c="4">
          <tpl fld="1" item="30"/>
          <tpl fld="2" item="1"/>
          <tpl hier="2" item="0"/>
          <tpl fld="0" item="11"/>
        </tpls>
      </n>
      <n v="-26579645.844125558" in="0">
        <tpls c="4">
          <tpl fld="1" item="36"/>
          <tpl fld="2" item="1"/>
          <tpl hier="2" item="0"/>
          <tpl fld="0" item="9"/>
        </tpls>
      </n>
      <n v="-21296778.049263418" in="0">
        <tpls c="4">
          <tpl fld="1" item="34"/>
          <tpl fld="2" item="1"/>
          <tpl hier="2" item="0"/>
          <tpl fld="0" item="7"/>
        </tpls>
      </n>
      <n v="2436391" in="0">
        <tpls c="4">
          <tpl fld="1" item="26"/>
          <tpl fld="2" item="1"/>
          <tpl hier="2" item="0"/>
          <tpl fld="0" item="8"/>
        </tpls>
      </n>
      <n v="10240659.440421164" in="0">
        <tpls c="4">
          <tpl fld="1" item="11"/>
          <tpl fld="2" item="1"/>
          <tpl hier="2" item="0"/>
          <tpl fld="0" item="11"/>
        </tpls>
      </n>
      <n v="-1528454.01773302" in="0">
        <tpls c="4">
          <tpl fld="1" item="15"/>
          <tpl fld="2" item="1"/>
          <tpl hier="2" item="0"/>
          <tpl fld="0" item="9"/>
        </tpls>
      </n>
      <n v="-3970288.3144" in="0">
        <tpls c="4">
          <tpl fld="1" item="40"/>
          <tpl fld="2" item="1"/>
          <tpl hier="2" item="0"/>
          <tpl fld="0" item="3"/>
        </tpls>
      </n>
      <n v="-11489824.449767411" in="0">
        <tpls c="4">
          <tpl fld="1" item="48"/>
          <tpl fld="2" item="1"/>
          <tpl hier="2" item="0"/>
          <tpl fld="0" item="7"/>
        </tpls>
      </n>
      <n v="-355415" in="0">
        <tpls c="4">
          <tpl fld="1" item="24"/>
          <tpl fld="2" item="1"/>
          <tpl hier="2" item="0"/>
          <tpl fld="0" item="8"/>
        </tpls>
      </n>
      <n v="0" in="0">
        <tpls c="4">
          <tpl fld="1" item="39"/>
          <tpl fld="2" item="1"/>
          <tpl hier="2" item="0"/>
          <tpl fld="0" item="3"/>
        </tpls>
      </n>
      <n v="2009.7163728753999" in="0">
        <tpls c="4">
          <tpl fld="1" item="3"/>
          <tpl fld="2" item="1"/>
          <tpl hier="2" item="0"/>
          <tpl fld="0" item="10"/>
        </tpls>
      </n>
      <n v="-4345.9392661712" in="0">
        <tpls c="4">
          <tpl fld="1" item="27"/>
          <tpl fld="2" item="1"/>
          <tpl hier="2" item="0"/>
          <tpl fld="0" item="10"/>
        </tpls>
      </n>
      <n v="-5512250.498430456" in="0">
        <tpls c="4">
          <tpl fld="1" item="35"/>
          <tpl fld="2" item="1"/>
          <tpl hier="2" item="0"/>
          <tpl fld="0" item="11"/>
        </tpls>
      </n>
      <n v="-2380567.1780182729" in="0">
        <tpls c="4">
          <tpl fld="1" item="30"/>
          <tpl fld="2" item="1"/>
          <tpl hier="2" item="0"/>
          <tpl fld="0" item="5"/>
        </tpls>
      </n>
      <n v="422.62690145650038" in="0">
        <tpls c="4">
          <tpl fld="1" item="31"/>
          <tpl fld="2" item="1"/>
          <tpl hier="2" item="0"/>
          <tpl fld="0" item="10"/>
        </tpls>
      </n>
      <n v="3206284.8006240623" in="0">
        <tpls c="4">
          <tpl fld="1" item="10"/>
          <tpl fld="2" item="1"/>
          <tpl hier="2" item="0"/>
          <tpl fld="0" item="5"/>
        </tpls>
      </n>
      <n v="6553561.6528271483" in="0">
        <tpls c="4">
          <tpl fld="1" item="44"/>
          <tpl fld="2" item="1"/>
          <tpl hier="2" item="0"/>
          <tpl fld="0" item="1"/>
        </tpls>
      </n>
      <n v="-13589454.546688292" in="0">
        <tpls c="4">
          <tpl fld="1" item="4"/>
          <tpl fld="2" item="1"/>
          <tpl hier="2" item="0"/>
          <tpl fld="0" item="7"/>
        </tpls>
      </n>
      <n v="0" in="0">
        <tpls c="4">
          <tpl fld="1" item="1"/>
          <tpl fld="2" item="1"/>
          <tpl hier="2" item="0"/>
          <tpl fld="0" item="3"/>
        </tpls>
      </n>
      <n v="-11701879.598565368" in="0">
        <tpls c="4">
          <tpl fld="1" item="28"/>
          <tpl fld="2" item="1"/>
          <tpl hier="2" item="0"/>
          <tpl fld="0" item="11"/>
        </tpls>
      </n>
      <n v="135.56841302659998" in="0">
        <tpls c="4">
          <tpl fld="1" item="2"/>
          <tpl fld="2" item="1"/>
          <tpl hier="2" item="0"/>
          <tpl fld="0" item="10"/>
        </tpls>
      </n>
      <n v="0" in="0">
        <tpls c="4">
          <tpl fld="1" item="2"/>
          <tpl fld="2" item="1"/>
          <tpl hier="2" item="0"/>
          <tpl fld="0" item="4"/>
        </tpls>
      </n>
      <n v="11089967.156924449" in="0">
        <tpls c="4">
          <tpl fld="1" item="22"/>
          <tpl fld="2" item="1"/>
          <tpl hier="2" item="0"/>
          <tpl fld="0" item="6"/>
        </tpls>
      </n>
      <n v="0" in="0">
        <tpls c="4">
          <tpl fld="1" item="16"/>
          <tpl fld="2" item="1"/>
          <tpl hier="2" item="0"/>
          <tpl fld="0" item="4"/>
        </tpls>
      </n>
      <n v="5695491.9263395909" in="0">
        <tpls c="4">
          <tpl fld="1" item="32"/>
          <tpl fld="2" item="1"/>
          <tpl hier="2" item="0"/>
          <tpl fld="0" item="1"/>
        </tpls>
      </n>
      <n v="4035.418126569798" in="0">
        <tpls c="4">
          <tpl fld="1" item="7"/>
          <tpl fld="2" item="1"/>
          <tpl hier="2" item="0"/>
          <tpl fld="0" item="10"/>
        </tpls>
      </n>
      <n v="-4960808.58397137" in="0">
        <tpls c="4">
          <tpl fld="1" item="29"/>
          <tpl fld="2" item="1"/>
          <tpl hier="2" item="0"/>
          <tpl fld="0" item="5"/>
        </tpls>
      </n>
      <n v="-39719390.934939764" in="0">
        <tpls c="4">
          <tpl fld="1" item="21"/>
          <tpl fld="2" item="1"/>
          <tpl hier="2" item="0"/>
          <tpl fld="0" item="6"/>
        </tpls>
      </n>
      <n v="-83962502.591764003" in="0">
        <tpls c="4">
          <tpl fld="1" item="36"/>
          <tpl fld="2" item="1"/>
          <tpl hier="2" item="0"/>
          <tpl fld="0" item="4"/>
        </tpls>
      </n>
      <n v="16223687.26599828" in="0">
        <tpls c="4">
          <tpl fld="1" item="47"/>
          <tpl fld="2" item="1"/>
          <tpl hier="2" item="0"/>
          <tpl fld="0" item="1"/>
        </tpls>
      </n>
      <n v="-403.03714814462376" in="0">
        <tpls c="4">
          <tpl fld="1" item="41"/>
          <tpl fld="2" item="1"/>
          <tpl hier="2" item="0"/>
          <tpl fld="0" item="10"/>
        </tpls>
      </n>
      <n v="2377529.2834162107" in="0">
        <tpls c="4">
          <tpl fld="1" item="3"/>
          <tpl fld="2" item="1"/>
          <tpl hier="2" item="0"/>
          <tpl fld="0" item="5"/>
        </tpls>
      </n>
      <n v="-12995064.861723032" in="0">
        <tpls c="4">
          <tpl fld="1" item="20"/>
          <tpl fld="2" item="1"/>
          <tpl hier="2" item="0"/>
          <tpl fld="0" item="6"/>
        </tpls>
      </n>
      <n v="-21556191.648185879" in="0">
        <tpls c="4">
          <tpl fld="1" item="45"/>
          <tpl fld="2" item="1"/>
          <tpl hier="2" item="0"/>
          <tpl fld="0" item="4"/>
        </tpls>
      </n>
      <n v="11918949.050713729" in="0">
        <tpls c="4">
          <tpl fld="1" item="31"/>
          <tpl fld="2" item="1"/>
          <tpl hier="2" item="0"/>
          <tpl fld="0" item="1"/>
        </tpls>
      </n>
      <n v="-1816.3354462413999" in="0">
        <tpls c="4">
          <tpl fld="1" item="6"/>
          <tpl fld="2" item="1"/>
          <tpl hier="2" item="0"/>
          <tpl fld="0" item="10"/>
        </tpls>
      </n>
      <n v="3044452.5201926124" in="0">
        <tpls c="4">
          <tpl fld="1" item="28"/>
          <tpl fld="2" item="1"/>
          <tpl hier="2" item="0"/>
          <tpl fld="0" item="5"/>
        </tpls>
      </n>
      <n v="-14769452.28414226" in="0">
        <tpls c="4">
          <tpl fld="1" item="19"/>
          <tpl fld="2" item="1"/>
          <tpl hier="2" item="0"/>
          <tpl fld="0" item="6"/>
        </tpls>
      </n>
      <n v="-2050532.7634191159" in="0">
        <tpls c="4">
          <tpl fld="1" item="15"/>
          <tpl fld="2" item="1"/>
          <tpl hier="2" item="0"/>
          <tpl fld="0" item="4"/>
        </tpls>
      </n>
      <n v="-1589834.0298874355" in="0">
        <tpls c="4">
          <tpl fld="1" item="13"/>
          <tpl fld="2" item="1"/>
          <tpl hier="2" item="0"/>
          <tpl fld="0" item="1"/>
        </tpls>
      </n>
      <n v="-1445.2755600573491" in="0">
        <tpls c="4">
          <tpl fld="1" item="40"/>
          <tpl fld="2" item="1"/>
          <tpl hier="2" item="0"/>
          <tpl fld="0" item="10"/>
        </tpls>
      </n>
      <n v="457700.59626309969" in="0">
        <tpls c="4">
          <tpl fld="1" item="38"/>
          <tpl fld="2" item="1"/>
          <tpl hier="2" item="0"/>
          <tpl fld="0" item="5"/>
        </tpls>
      </n>
      <n v="-2350489.3612951064" in="0">
        <tpls c="4">
          <tpl fld="1" item="18"/>
          <tpl fld="2" item="1"/>
          <tpl hier="2" item="0"/>
          <tpl fld="0" item="6"/>
        </tpls>
      </n>
      <n v="-6758881.3865102399" in="0">
        <tpls c="4">
          <tpl fld="1" item="35"/>
          <tpl fld="2" item="1"/>
          <tpl hier="2" item="0"/>
          <tpl fld="0" item="4"/>
        </tpls>
      </n>
      <n v="19961293.908036787" in="0">
        <tpls c="4">
          <tpl fld="1" item="42"/>
          <tpl fld="2" item="1"/>
          <tpl hier="2" item="0"/>
          <tpl fld="0" item="1"/>
        </tpls>
      </n>
      <n v="-5259.4402371278748" in="0">
        <tpls c="4">
          <tpl fld="1" item="5"/>
          <tpl fld="2" item="1"/>
          <tpl hier="2" item="0"/>
          <tpl fld="0" item="10"/>
        </tpls>
      </n>
      <n v="-2653579.828761111" in="0">
        <tpls c="4">
          <tpl fld="1" item="27"/>
          <tpl fld="2" item="1"/>
          <tpl hier="2" item="0"/>
          <tpl fld="0" item="5"/>
        </tpls>
      </n>
      <n v="-6315017.2601224072" in="0">
        <tpls c="4">
          <tpl fld="1" item="17"/>
          <tpl fld="2" item="1"/>
          <tpl hier="2" item="0"/>
          <tpl fld="0" item="6"/>
        </tpls>
      </n>
      <n v="0" in="0">
        <tpls c="4">
          <tpl fld="1" item="44"/>
          <tpl fld="2" item="1"/>
          <tpl hier="2" item="0"/>
          <tpl fld="0" item="4"/>
        </tpls>
      </n>
      <n v="20002901.291832518" in="0">
        <tpls c="4">
          <tpl fld="1" item="49"/>
          <tpl fld="2" item="1"/>
          <tpl hier="2" item="0"/>
          <tpl fld="0" item="1"/>
        </tpls>
      </n>
      <n v="-477.48950124829997" in="0">
        <tpls c="4">
          <tpl fld="1" item="39"/>
          <tpl fld="2" item="1"/>
          <tpl hier="2" item="0"/>
          <tpl fld="0" item="10"/>
        </tpls>
      </n>
      <n v="13848265.422870945" in="0">
        <tpls c="4">
          <tpl fld="1" item="4"/>
          <tpl fld="2" item="1"/>
          <tpl hier="2" item="0"/>
          <tpl fld="0" item="11"/>
        </tpls>
      </n>
      <n v="-675.95203276979987" in="0">
        <tpls c="4">
          <tpl fld="1" item="23"/>
          <tpl fld="2" item="1"/>
          <tpl hier="2" item="0"/>
          <tpl fld="0" item="10"/>
        </tpls>
      </n>
      <n v="0" in="0">
        <tpls c="4">
          <tpl fld="1" item="16"/>
          <tpl fld="2" item="1"/>
          <tpl hier="2" item="0"/>
          <tpl fld="0" item="3"/>
        </tpls>
      </n>
      <n v="-597587" in="0">
        <tpls c="4">
          <tpl fld="1" item="32"/>
          <tpl fld="2" item="1"/>
          <tpl hier="2" item="0"/>
          <tpl fld="0" item="8"/>
        </tpls>
      </n>
      <n v="53176555.424454264" in="0">
        <tpls c="4">
          <tpl fld="1" item="7"/>
          <tpl fld="2" item="1"/>
          <tpl hier="2" item="0"/>
          <tpl fld="0" item="9"/>
        </tpls>
      </n>
      <n v="0" in="0">
        <tpls c="4">
          <tpl fld="1" item="36"/>
          <tpl fld="2" item="1"/>
          <tpl hier="2" item="0"/>
          <tpl fld="0" item="3"/>
        </tpls>
      </n>
      <n v="-6669239" in="0">
        <tpls c="4">
          <tpl fld="1" item="47"/>
          <tpl fld="2" item="1"/>
          <tpl hier="2" item="0"/>
          <tpl fld="0" item="8"/>
        </tpls>
      </n>
      <n v="-14172185.903347461" in="0">
        <tpls c="4">
          <tpl fld="1" item="3"/>
          <tpl fld="2" item="1"/>
          <tpl hier="2" item="0"/>
          <tpl fld="0" item="7"/>
        </tpls>
      </n>
      <n v="228743" in="0">
        <tpls c="4">
          <tpl fld="1" item="31"/>
          <tpl fld="2" item="1"/>
          <tpl hier="2" item="0"/>
          <tpl fld="0" item="8"/>
        </tpls>
      </n>
      <n v="-8094876.7674928345" in="0">
        <tpls c="4">
          <tpl fld="1" item="6"/>
          <tpl fld="2" item="1"/>
          <tpl hier="2" item="0"/>
          <tpl fld="0" item="9"/>
        </tpls>
      </n>
      <n v="0" in="0">
        <tpls c="4">
          <tpl fld="1" item="15"/>
          <tpl fld="2" item="1"/>
          <tpl hier="2" item="0"/>
          <tpl fld="0" item="3"/>
        </tpls>
      </n>
      <n v="-18600240.003123883" in="0">
        <tpls c="4">
          <tpl fld="1" item="38"/>
          <tpl fld="2" item="1"/>
          <tpl hier="2" item="0"/>
          <tpl fld="0" item="7"/>
        </tpls>
      </n>
      <n v="-882268" in="0">
        <tpls c="4">
          <tpl fld="1" item="42"/>
          <tpl fld="2" item="1"/>
          <tpl hier="2" item="0"/>
          <tpl fld="0" item="8"/>
        </tpls>
      </n>
      <n v="-7993781.0542612756" in="0">
        <tpls c="4">
          <tpl fld="1" item="17"/>
          <tpl fld="2" item="1"/>
          <tpl hier="2" item="0"/>
          <tpl fld="0" item="11"/>
        </tpls>
      </n>
      <n v="-1908136.7908652239" in="0">
        <tpls c="4">
          <tpl fld="1" item="39"/>
          <tpl fld="2" item="1"/>
          <tpl hier="2" item="0"/>
          <tpl fld="0" item="9"/>
        </tpls>
      </n>
      <n v="11648129.729557473" in="0">
        <tpls c="4">
          <tpl fld="1" item="22"/>
          <tpl fld="2" item="1"/>
          <tpl hier="2" item="0"/>
          <tpl fld="0" item="1"/>
        </tpls>
      </n>
      <n v="-559.48041213010129" in="0">
        <tpls c="4">
          <tpl fld="1" item="46"/>
          <tpl fld="2" item="1"/>
          <tpl hier="2" item="0"/>
          <tpl fld="0" item="10"/>
        </tpls>
      </n>
      <n v="157877.94560986222" in="0">
        <tpls c="4">
          <tpl fld="1" item="32"/>
          <tpl fld="2" item="1"/>
          <tpl hier="2" item="0"/>
          <tpl fld="0" item="5"/>
        </tpls>
      </n>
      <n v="20970941.319720633" in="0">
        <tpls c="4">
          <tpl fld="1" item="21"/>
          <tpl fld="2" item="1"/>
          <tpl hier="2" item="0"/>
          <tpl fld="0" item="1"/>
        </tpls>
      </n>
      <n v="125771.1845733549" in="0">
        <tpls c="4">
          <tpl fld="1" item="41"/>
          <tpl fld="2" item="1"/>
          <tpl hier="2" item="0"/>
          <tpl fld="0" item="6"/>
        </tpls>
      </n>
      <n v="-581.48753944360067" in="0">
        <tpls c="4">
          <tpl fld="1" item="43"/>
          <tpl fld="2" item="1"/>
          <tpl hier="2" item="0"/>
          <tpl fld="0" item="10"/>
        </tpls>
      </n>
      <n v="2471988.3178016394" in="0">
        <tpls c="4">
          <tpl fld="1" item="19"/>
          <tpl fld="2" item="1"/>
          <tpl hier="2" item="0"/>
          <tpl fld="0" item="1"/>
        </tpls>
      </n>
      <n v="2117572.8356283125" in="0">
        <tpls c="4">
          <tpl fld="1" item="38"/>
          <tpl fld="2" item="1"/>
          <tpl hier="2" item="0"/>
          <tpl fld="0" item="4"/>
        </tpls>
      </n>
      <n v="47619640.497324914" in="0">
        <tpls c="4">
          <tpl fld="1" item="27"/>
          <tpl fld="2" item="1"/>
          <tpl hier="2" item="0"/>
          <tpl fld="0" item="4"/>
        </tpls>
      </n>
      <n v="5329021.7441012543" in="0">
        <tpls c="4">
          <tpl fld="1" item="49"/>
          <tpl fld="2" item="1"/>
          <tpl hier="2" item="0"/>
          <tpl fld="0" item="5"/>
        </tpls>
      </n>
      <n v="-393702.33809447498" in="0">
        <tpls c="4">
          <tpl fld="1" item="23"/>
          <tpl fld="2" item="1"/>
          <tpl hier="2" item="0"/>
          <tpl fld="0" item="9"/>
        </tpls>
      </n>
      <n v="-7035040.9042861499" in="0">
        <tpls c="4">
          <tpl fld="1" item="46"/>
          <tpl fld="2" item="1"/>
          <tpl hier="2" item="0"/>
          <tpl fld="0" item="9"/>
        </tpls>
      </n>
      <n v="-5456865.6413928876" in="0">
        <tpls c="4">
          <tpl fld="1" item="32"/>
          <tpl fld="2" item="1"/>
          <tpl hier="2" item="0"/>
          <tpl fld="0" item="7"/>
        </tpls>
      </n>
      <n v="-2496323" in="0">
        <tpls c="4">
          <tpl fld="1" item="21"/>
          <tpl fld="2" item="1"/>
          <tpl hier="2" item="0"/>
          <tpl fld="0" item="8"/>
        </tpls>
      </n>
      <n v="-3585195.3311743373" in="0">
        <tpls c="4">
          <tpl fld="1" item="41"/>
          <tpl fld="2" item="1"/>
          <tpl hier="2" item="0"/>
          <tpl fld="0" item="11"/>
        </tpls>
      </n>
      <n v="-784575.82876208099" in="0">
        <tpls c="4">
          <tpl fld="1" item="43"/>
          <tpl fld="2" item="1"/>
          <tpl hier="2" item="0"/>
          <tpl fld="0" item="9"/>
        </tpls>
      </n>
      <n v="0" in="0">
        <tpls c="4">
          <tpl fld="1" item="28"/>
          <tpl fld="2" item="1"/>
          <tpl hier="2" item="0"/>
          <tpl fld="0" item="3"/>
        </tpls>
      </n>
      <n v="-9606891.1748061366" in="0">
        <tpls c="4">
          <tpl fld="1" item="13"/>
          <tpl fld="2" item="1"/>
          <tpl hier="2" item="0"/>
          <tpl fld="0" item="7"/>
        </tpls>
      </n>
      <n v="-122962" in="0">
        <tpls c="4">
          <tpl fld="1" item="18"/>
          <tpl fld="2" item="1"/>
          <tpl hier="2" item="0"/>
          <tpl fld="0" item="8"/>
        </tpls>
      </n>
      <n v="-43032657.264256746" in="0">
        <tpls c="4">
          <tpl fld="1" item="5"/>
          <tpl fld="2" item="1"/>
          <tpl hier="2" item="0"/>
          <tpl fld="0" item="11"/>
        </tpls>
      </n>
      <n v="2140345.8478452931" in="0">
        <tpls c="4">
          <tpl fld="1" item="33"/>
          <tpl fld="2" item="1"/>
          <tpl hier="2" item="0"/>
          <tpl fld="0" item="9"/>
        </tpls>
      </n>
      <n v="3914.4830173731993" in="0">
        <tpls c="4">
          <tpl fld="1" item="4"/>
          <tpl fld="2" item="1"/>
          <tpl hier="2" item="0"/>
          <tpl fld="0" item="10"/>
        </tpls>
      </n>
      <n v="75239.620101595065" in="0">
        <tpls c="4">
          <tpl fld="1" item="22"/>
          <tpl fld="2" item="1"/>
          <tpl hier="2" item="0"/>
          <tpl fld="0" item="5"/>
        </tpls>
      </n>
      <n v="8581344.4338128082" in="0">
        <tpls c="4">
          <tpl fld="1" item="46"/>
          <tpl fld="2" item="1"/>
          <tpl hier="2" item="0"/>
          <tpl fld="0" item="6"/>
        </tpls>
      </n>
      <n v="-3951861" in="0">
        <tpls c="4">
          <tpl fld="1" item="32"/>
          <tpl fld="2" item="1"/>
          <tpl hier="2" item="0"/>
          <tpl fld="0" item="4"/>
        </tpls>
      </n>
      <n v="52851024.585443109" in="0">
        <tpls c="4">
          <tpl fld="1" item="7"/>
          <tpl fld="2" item="1"/>
          <tpl hier="2" item="0"/>
          <tpl fld="0" item="1"/>
        </tpls>
      </n>
      <n v="-4828.9340582940004" in="0">
        <tpls c="4">
          <tpl fld="1" item="37"/>
          <tpl fld="2" item="1"/>
          <tpl hier="2" item="0"/>
          <tpl fld="0" item="10"/>
        </tpls>
      </n>
      <n v="-10637745.704260323" in="0">
        <tpls c="4">
          <tpl fld="1" item="34"/>
          <tpl fld="2" item="1"/>
          <tpl hier="2" item="0"/>
          <tpl fld="0" item="6"/>
        </tpls>
      </n>
      <n v="10969914.920410063" in="0">
        <tpls c="4">
          <tpl fld="1" item="41"/>
          <tpl fld="2" item="1"/>
          <tpl hier="2" item="0"/>
          <tpl fld="0" item="1"/>
        </tpls>
      </n>
      <n v="-8384510.0067923069" in="0">
        <tpls c="4">
          <tpl fld="1" item="43"/>
          <tpl fld="2" item="1"/>
          <tpl hier="2" item="0"/>
          <tpl fld="0" item="6"/>
        </tpls>
      </n>
      <n v="-161883.73003337777" in="0">
        <tpls c="4">
          <tpl fld="1" item="19"/>
          <tpl fld="2" item="1"/>
          <tpl hier="2" item="0"/>
          <tpl fld="0" item="5"/>
        </tpls>
      </n>
      <n v="-6299.6809663687027" in="0">
        <tpls c="4">
          <tpl fld="1" item="25"/>
          <tpl fld="2" item="1"/>
          <tpl hier="2" item="0"/>
          <tpl fld="0" item="10"/>
        </tpls>
      </n>
      <n v="4685673.6715673991" in="0">
        <tpls c="4">
          <tpl fld="1" item="5"/>
          <tpl fld="2" item="1"/>
          <tpl hier="2" item="0"/>
          <tpl fld="0" item="1"/>
        </tpls>
      </n>
      <n v="88816.031817084862" in="0">
        <tpls c="4">
          <tpl fld="1" item="39"/>
          <tpl fld="2" item="1"/>
          <tpl hier="2" item="0"/>
          <tpl fld="0" item="1"/>
        </tpls>
      </n>
      <n v="4469028.5751227401" in="0">
        <tpls c="4">
          <tpl fld="1" item="43"/>
          <tpl fld="2" item="1"/>
          <tpl hier="2" item="0"/>
          <tpl fld="0" item="5"/>
        </tpls>
      </n>
      <n v="-847788.24311935331" in="0">
        <tpls c="4">
          <tpl fld="1" item="40"/>
          <tpl fld="2" item="1"/>
          <tpl hier="2" item="0"/>
          <tpl fld="0" item="4"/>
        </tpls>
      </n>
      <n v="-18209401.384502437" in="0">
        <tpls c="4">
          <tpl fld="1" item="5"/>
          <tpl fld="2" item="1"/>
          <tpl hier="2" item="0"/>
          <tpl fld="0" item="4"/>
        </tpls>
      </n>
      <n v="-1833803.1885026169" in="0">
        <tpls c="4">
          <tpl fld="1" item="33"/>
          <tpl fld="2" item="1"/>
          <tpl hier="2" item="0"/>
          <tpl fld="0" item="5"/>
        </tpls>
      </n>
      <n v="-12358036" in="0">
        <tpls c="4">
          <tpl fld="1" item="1"/>
          <tpl fld="2" item="1"/>
          <tpl hier="2" item="0"/>
          <tpl fld="0" item="8"/>
        </tpls>
      </n>
      <n v="0" in="0">
        <tpls c="4">
          <tpl fld="1" item="7"/>
          <tpl fld="2" item="1"/>
          <tpl hier="2" item="0"/>
          <tpl fld="0" item="3"/>
        </tpls>
      </n>
      <n v="1334244.9306899416" in="0">
        <tpls c="4">
          <tpl fld="1" item="12"/>
          <tpl fld="2" item="1"/>
          <tpl hier="2" item="0"/>
          <tpl fld="0" item="11"/>
        </tpls>
      </n>
      <n v="-10812679.424073197" in="0">
        <tpls c="4">
          <tpl fld="1" item="45"/>
          <tpl fld="2" item="1"/>
          <tpl hier="2" item="0"/>
          <tpl fld="0" item="9"/>
        </tpls>
      </n>
      <n v="-7310550.5749303726" in="0">
        <tpls c="4">
          <tpl fld="1" item="6"/>
          <tpl fld="2" item="1"/>
          <tpl hier="2" item="0"/>
          <tpl fld="0" item="3"/>
        </tpls>
      </n>
      <n v="-5464507.4257484097" in="0">
        <tpls c="4">
          <tpl fld="1" item="14"/>
          <tpl fld="2" item="1"/>
          <tpl hier="2" item="0"/>
          <tpl fld="0" item="7"/>
        </tpls>
      </n>
      <n v="-3644367" in="0">
        <tpls c="4">
          <tpl fld="1" item="25"/>
          <tpl fld="2" item="1"/>
          <tpl hier="2" item="0"/>
          <tpl fld="0" item="8"/>
        </tpls>
      </n>
      <n v="-41189998.306157641" in="0">
        <tpls c="4">
          <tpl fld="1" item="9"/>
          <tpl fld="2" item="1"/>
          <tpl hier="2" item="0"/>
          <tpl fld="0" item="11"/>
        </tpls>
      </n>
      <n v="56345345.294176556" in="0">
        <tpls c="4">
          <tpl fld="1" item="8"/>
          <tpl fld="2" item="1"/>
          <tpl hier="2" item="0"/>
          <tpl fld="0" item="11"/>
        </tpls>
      </n>
      <n v="1783624.6481185432" in="0">
        <tpls c="4">
          <tpl fld="1" item="12"/>
          <tpl fld="2" item="1"/>
          <tpl hier="2" item="0"/>
          <tpl fld="0" item="1"/>
        </tpls>
      </n>
      <n v="-7726342.9561450556" in="0">
        <tpls c="4">
          <tpl fld="1" item="14"/>
          <tpl fld="2" item="1"/>
          <tpl hier="2" item="0"/>
          <tpl fld="0" item="4"/>
        </tpls>
      </n>
      <n v="4154386.7675582091" in="0">
        <tpls c="4">
          <tpl fld="1" item="9"/>
          <tpl fld="2" item="1"/>
          <tpl hier="2" item="0"/>
          <tpl fld="0" item="1"/>
        </tpls>
      </n>
      <n v="31067847" in="0">
        <tpls c="4">
          <tpl fld="1" item="4"/>
          <tpl fld="2" item="1"/>
          <tpl hier="2" item="0"/>
          <tpl fld="0" item="3"/>
        </tpls>
      </n>
      <n v="-12356916.766607281" in="0">
        <tpls c="4">
          <tpl fld="1" item="27"/>
          <tpl fld="2" item="1"/>
          <tpl hier="2" item="0"/>
          <tpl fld="0" item="9"/>
        </tpls>
      </n>
      <n v="7079775.4209060259" in="0">
        <tpls c="4">
          <tpl fld="1" item="4"/>
          <tpl fld="2" item="1"/>
          <tpl hier="2" item="0"/>
          <tpl fld="0" item="4"/>
        </tpls>
      </n>
      <n v="-7184667.4896316798" in="0">
        <tpls c="4">
          <tpl fld="1" item="1"/>
          <tpl fld="2" item="1"/>
          <tpl hier="2" item="0"/>
          <tpl fld="0" item="4"/>
        </tpls>
      </n>
      <n v="-6898723.2882401356" in="0">
        <tpls c="4">
          <tpl fld="1" item="28"/>
          <tpl fld="2" item="1"/>
          <tpl hier="2" item="0"/>
          <tpl fld="0" item="6"/>
        </tpls>
      </n>
      <n v="1873.7153860412905" in="0">
        <tpls c="4">
          <tpl fld="1" item="49"/>
          <tpl fld="2" item="1"/>
          <tpl hier="2" item="0"/>
          <tpl fld="0" item="10"/>
        </tpls>
      </n>
      <n v="-923236" in="0">
        <tpls c="4">
          <tpl fld="1" item="16"/>
          <tpl fld="2" item="1"/>
          <tpl hier="2" item="0"/>
          <tpl fld="0" item="8"/>
        </tpls>
      </n>
      <n v="-510257" in="0">
        <tpls c="4">
          <tpl fld="1" item="15"/>
          <tpl fld="2" item="1"/>
          <tpl hier="2" item="0"/>
          <tpl fld="0" item="8"/>
        </tpls>
      </n>
      <n v="16068710.111542288" in="0">
        <tpls c="4">
          <tpl fld="1" item="49"/>
          <tpl fld="2" item="1"/>
          <tpl hier="2" item="0"/>
          <tpl fld="0" item="9"/>
        </tpls>
      </n>
      <n v="-3089212.5123682115" in="0">
        <tpls c="4">
          <tpl fld="1" item="35"/>
          <tpl fld="2" item="1"/>
          <tpl hier="2" item="0"/>
          <tpl fld="0" item="6"/>
        </tpls>
      </n>
      <n v="-1237563" in="0">
        <tpls c="4">
          <tpl fld="1" item="45"/>
          <tpl fld="2" item="1"/>
          <tpl hier="2" item="0"/>
          <tpl fld="0" item="8"/>
        </tpls>
      </n>
      <n v="2341866.7738581356" in="0">
        <tpls c="4">
          <tpl fld="1" item="25"/>
          <tpl fld="2" item="1"/>
          <tpl hier="2" item="0"/>
          <tpl fld="0" item="5"/>
        </tpls>
      </n>
      <n v="9151589.7080172542" in="0">
        <tpls c="4">
          <tpl fld="1" item="26"/>
          <tpl fld="2" item="1"/>
          <tpl hier="2" item="0"/>
          <tpl fld="0" item="3"/>
        </tpls>
      </n>
      <n v="-4357724.5022540232" in="0">
        <tpls c="4">
          <tpl fld="1" item="43"/>
          <tpl fld="2" item="1"/>
          <tpl hier="2" item="0"/>
          <tpl fld="0" item="4"/>
        </tpls>
      </n>
      <n v="16253272.645247662" in="0">
        <tpls c="4">
          <tpl fld="1" item="16"/>
          <tpl fld="2" item="1"/>
          <tpl hier="2" item="0"/>
          <tpl fld="0" item="1"/>
        </tpls>
      </n>
      <n v="-447.65947316870006" in="0">
        <tpls c="4">
          <tpl fld="1" item="13"/>
          <tpl fld="2" item="1"/>
          <tpl hier="2" item="0"/>
          <tpl fld="0" item="10"/>
        </tpls>
      </n>
      <n v="-17680046.014033638" in="0">
        <tpls c="4">
          <tpl fld="1" item="29"/>
          <tpl fld="2" item="1"/>
          <tpl hier="2" item="0"/>
          <tpl fld="0" item="11"/>
        </tpls>
      </n>
      <n v="0" in="0">
        <tpls c="4">
          <tpl fld="1" item="25"/>
          <tpl fld="2" item="1"/>
          <tpl hier="2" item="0"/>
          <tpl fld="0" item="3"/>
        </tpls>
      </n>
      <n v="17946029.442181017" in="0">
        <tpls c="4">
          <tpl fld="1" item="11"/>
          <tpl fld="2" item="1"/>
          <tpl hier="2" item="0"/>
          <tpl fld="0" item="1"/>
        </tpls>
      </n>
      <n v="9602748.0814457983" in="0">
        <tpls c="4">
          <tpl fld="1" item="3"/>
          <tpl fld="2" item="1"/>
          <tpl hier="2" item="0"/>
          <tpl fld="0" item="6"/>
        </tpls>
      </n>
      <n v="0" in="0">
        <tpls c="4">
          <tpl fld="1" item="37"/>
          <tpl fld="2" item="1"/>
          <tpl hier="2" item="0"/>
          <tpl fld="0" item="3"/>
        </tpls>
      </n>
      <n v="209344" in="0">
        <tpls c="4">
          <tpl fld="1" item="35"/>
          <tpl fld="2" item="1"/>
          <tpl hier="2" item="0"/>
          <tpl fld="0" item="8"/>
        </tpls>
      </n>
      <n v="-1125904.7850961529" in="0">
        <tpls c="4">
          <tpl fld="1" item="23"/>
          <tpl fld="2" item="1"/>
          <tpl hier="2" item="0"/>
          <tpl fld="0" item="6"/>
        </tpls>
      </n>
      <n v="21938545.232434023" in="0">
        <tpls c="4">
          <tpl fld="1" item="1"/>
          <tpl fld="2" item="1"/>
          <tpl hier="2" item="0"/>
          <tpl fld="0" item="9"/>
        </tpls>
      </n>
      <n v="-11951829.646534326" in="0">
        <tpls c="4">
          <tpl fld="1" item="22"/>
          <tpl fld="2" item="1"/>
          <tpl hier="2" item="0"/>
          <tpl fld="0" item="7"/>
        </tpls>
      </n>
      <n v="1546303.5295266607" in="0">
        <tpls c="4">
          <tpl fld="1" item="46"/>
          <tpl fld="2" item="1"/>
          <tpl hier="2" item="0"/>
          <tpl fld="0" item="11"/>
        </tpls>
      </n>
      <n v="0" in="0">
        <tpls c="4">
          <tpl fld="1" item="32"/>
          <tpl fld="2" item="1"/>
          <tpl hier="2" item="0"/>
          <tpl fld="0" item="3"/>
        </tpls>
      </n>
      <n v="-65682740" in="0">
        <tpls c="4">
          <tpl fld="1" item="7"/>
          <tpl fld="2" item="1"/>
          <tpl hier="2" item="0"/>
          <tpl fld="0" item="8"/>
        </tpls>
      </n>
      <n v="-10081212.33969388" in="0">
        <tpls c="4">
          <tpl fld="1" item="37"/>
          <tpl fld="2" item="1"/>
          <tpl hier="2" item="0"/>
          <tpl fld="0" item="9"/>
        </tpls>
      </n>
      <n v="-22364193.873814676" in="0">
        <tpls c="4">
          <tpl fld="1" item="21"/>
          <tpl fld="2" item="1"/>
          <tpl hier="2" item="0"/>
          <tpl fld="0" item="7"/>
        </tpls>
      </n>
      <n v="-7922526.0588346757" in="0">
        <tpls c="4">
          <tpl fld="1" item="34"/>
          <tpl fld="2" item="1"/>
          <tpl hier="2" item="0"/>
          <tpl fld="0" item="11"/>
        </tpls>
      </n>
      <n v="0" in="0">
        <tpls c="4">
          <tpl fld="1" item="47"/>
          <tpl fld="2" item="1"/>
          <tpl hier="2" item="0"/>
          <tpl fld="0" item="3"/>
        </tpls>
      </n>
      <n v="1352522" in="0">
        <tpls c="4">
          <tpl fld="1" item="41"/>
          <tpl fld="2" item="1"/>
          <tpl hier="2" item="0"/>
          <tpl fld="0" item="8"/>
        </tpls>
      </n>
      <n v="3986865.3894075691" in="0">
        <tpls c="4">
          <tpl fld="1" item="26"/>
          <tpl fld="2" item="1"/>
          <tpl hier="2" item="0"/>
          <tpl fld="0" item="9"/>
        </tpls>
      </n>
      <n v="-16005891.870483715" in="0">
        <tpls c="4">
          <tpl fld="1" item="20"/>
          <tpl fld="2" item="1"/>
          <tpl hier="2" item="0"/>
          <tpl fld="0" item="7"/>
        </tpls>
      </n>
      <n v="-9169085.8355543856" in="0">
        <tpls c="4">
          <tpl fld="1" item="43"/>
          <tpl fld="2" item="1"/>
          <tpl hier="2" item="0"/>
          <tpl fld="0" item="11"/>
        </tpls>
      </n>
      <n v="6436168" in="0">
        <tpls c="4">
          <tpl fld="1" item="31"/>
          <tpl fld="2" item="1"/>
          <tpl hier="2" item="0"/>
          <tpl fld="0" item="3"/>
        </tpls>
      </n>
      <n v="-422391" in="0">
        <tpls c="4">
          <tpl fld="1" item="6"/>
          <tpl fld="2" item="1"/>
          <tpl hier="2" item="0"/>
          <tpl fld="0" item="8"/>
        </tpls>
      </n>
      <n v="-7595077.71729769" in="0">
        <tpls c="4">
          <tpl fld="1" item="0"/>
          <tpl fld="2" item="1"/>
          <tpl hier="2" item="0"/>
          <tpl fld="0" item="9"/>
        </tpls>
      </n>
      <n v="-8261227.7725553494" in="0">
        <tpls c="4">
          <tpl fld="1" item="19"/>
          <tpl fld="2" item="1"/>
          <tpl hier="2" item="0"/>
          <tpl fld="0" item="7"/>
        </tpls>
      </n>
      <n v="21058268.249857511" in="0">
        <tpls c="4">
          <tpl fld="1" item="14"/>
          <tpl fld="2" item="1"/>
          <tpl hier="2" item="0"/>
          <tpl fld="0" item="11"/>
        </tpls>
      </n>
      <n v="5843973.7841480756" in="0">
        <tpls c="4">
          <tpl fld="1" item="13"/>
          <tpl fld="2" item="1"/>
          <tpl hier="2" item="0"/>
          <tpl fld="0" item="3"/>
        </tpls>
      </n>
      <n v="343157" in="0">
        <tpls c="4">
          <tpl fld="1" item="40"/>
          <tpl fld="2" item="1"/>
          <tpl hier="2" item="0"/>
          <tpl fld="0" item="8"/>
        </tpls>
      </n>
      <n v="-8407647.5625169929" in="0">
        <tpls c="4">
          <tpl fld="1" item="25"/>
          <tpl fld="2" item="1"/>
          <tpl hier="2" item="0"/>
          <tpl fld="0" item="9"/>
        </tpls>
      </n>
      <n v="-256610.86547983292" in="0">
        <tpls c="4">
          <tpl fld="1" item="18"/>
          <tpl fld="2" item="1"/>
          <tpl hier="2" item="0"/>
          <tpl fld="0" item="7"/>
        </tpls>
      </n>
      <n v="353636.20354587492" in="0">
        <tpls c="4">
          <tpl fld="1" item="48"/>
          <tpl fld="2" item="1"/>
          <tpl hier="2" item="0"/>
          <tpl fld="0" item="11"/>
        </tpls>
      </n>
      <n v="0" in="0">
        <tpls c="4">
          <tpl fld="1" item="42"/>
          <tpl fld="2" item="1"/>
          <tpl hier="2" item="0"/>
          <tpl fld="0" item="3"/>
        </tpls>
      </n>
      <n v="-2629575" in="0">
        <tpls c="4">
          <tpl fld="1" item="5"/>
          <tpl fld="2" item="1"/>
          <tpl hier="2" item="0"/>
          <tpl fld="0" item="8"/>
        </tpls>
      </n>
      <n v="-2337926.3703579218" in="0">
        <tpls c="4">
          <tpl fld="1" item="24"/>
          <tpl fld="2" item="1"/>
          <tpl hier="2" item="0"/>
          <tpl fld="0" item="9"/>
        </tpls>
      </n>
      <n v="-2035531.1016524516" in="0">
        <tpls c="4">
          <tpl fld="1" item="17"/>
          <tpl fld="2" item="1"/>
          <tpl hier="2" item="0"/>
          <tpl fld="0" item="7"/>
        </tpls>
      </n>
      <n v="-176052.63005300402" in="0">
        <tpls c="4">
          <tpl fld="1" item="33"/>
          <tpl fld="2" item="1"/>
          <tpl hier="2" item="0"/>
          <tpl fld="0" item="11"/>
        </tpls>
      </n>
      <n v="0" in="0">
        <tpls c="4">
          <tpl fld="1" item="49"/>
          <tpl fld="2" item="1"/>
          <tpl hier="2" item="0"/>
          <tpl fld="0" item="3"/>
        </tpls>
      </n>
      <n v="8020" in="0">
        <tpls c="4">
          <tpl fld="1" item="39"/>
          <tpl fld="2" item="1"/>
          <tpl hier="2" item="0"/>
          <tpl fld="0" item="8"/>
        </tpls>
      </n>
      <n v="884067.49486038811" in="0">
        <tpls c="4">
          <tpl fld="1" item="2"/>
          <tpl fld="2" item="1"/>
          <tpl hier="2" item="0"/>
          <tpl fld="0" item="11"/>
        </tpls>
      </n>
      <n v="-13113373.03902394" in="0">
        <tpls c="4">
          <tpl fld="1" item="1"/>
          <tpl fld="2" item="1"/>
          <tpl hier="2" item="0"/>
          <tpl fld="0" item="6"/>
        </tpls>
      </n>
      <n v="57925652.891797446" in="0">
        <tpls c="4">
          <tpl fld="1" item="22"/>
          <tpl fld="2" item="1"/>
          <tpl hier="2" item="0"/>
          <tpl fld="0" item="4"/>
        </tpls>
      </n>
      <n v="33746976.173675738" in="0">
        <tpls c="4">
          <tpl fld="1" item="46"/>
          <tpl fld="2" item="1"/>
          <tpl hier="2" item="0"/>
          <tpl fld="0" item="1"/>
        </tpls>
      </n>
      <n v="1192.8563051655992" in="0">
        <tpls c="4">
          <tpl fld="1" item="30"/>
          <tpl fld="2" item="1"/>
          <tpl hier="2" item="0"/>
          <tpl fld="0" item="10"/>
        </tpls>
      </n>
      <n v="12419692.66839893" in="0">
        <tpls c="4">
          <tpl fld="1" item="7"/>
          <tpl fld="2" item="1"/>
          <tpl hier="2" item="0"/>
          <tpl fld="0" item="5"/>
        </tpls>
      </n>
      <n v="-12560360.186055304" in="0">
        <tpls c="4">
          <tpl fld="1" item="37"/>
          <tpl fld="2" item="1"/>
          <tpl hier="2" item="0"/>
          <tpl fld="0" item="6"/>
        </tpls>
      </n>
      <n v="46890056.877513468" in="0">
        <tpls c="4">
          <tpl fld="1" item="21"/>
          <tpl fld="2" item="1"/>
          <tpl hier="2" item="0"/>
          <tpl fld="0" item="4"/>
        </tpls>
      </n>
      <n v="9803299.8983038217" in="0">
        <tpls c="4">
          <tpl fld="1" item="34"/>
          <tpl fld="2" item="1"/>
          <tpl hier="2" item="0"/>
          <tpl fld="0" item="1"/>
        </tpls>
      </n>
      <n v="656.05558577279976" in="0">
        <tpls c="4">
          <tpl fld="1" item="12"/>
          <tpl fld="2" item="1"/>
          <tpl hier="2" item="0"/>
          <tpl fld="0" item="10"/>
        </tpls>
      </n>
      <n v="1770573.9730928536" in="0">
        <tpls c="4">
          <tpl fld="1" item="41"/>
          <tpl fld="2" item="1"/>
          <tpl hier="2" item="0"/>
          <tpl fld="0" item="5"/>
        </tpls>
      </n>
      <n v="8519078.4143605959" in="0">
        <tpls c="4">
          <tpl fld="1" item="26"/>
          <tpl fld="2" item="1"/>
          <tpl hier="2" item="0"/>
          <tpl fld="0" item="6"/>
        </tpls>
      </n>
      <n v="192968.31012260704" in="0">
        <tpls c="4">
          <tpl fld="1" item="20"/>
          <tpl fld="2" item="1"/>
          <tpl hier="2" item="0"/>
          <tpl fld="0" item="4"/>
        </tpls>
      </n>
      <n v="-6578014.5493056308" in="0">
        <tpls c="4">
          <tpl fld="1" item="43"/>
          <tpl fld="2" item="1"/>
          <tpl hier="2" item="0"/>
          <tpl fld="0" item="1"/>
        </tpls>
      </n>
      <n v="-693.05845022559913" in="0">
        <tpls c="4">
          <tpl fld="1" item="11"/>
          <tpl fld="2" item="1"/>
          <tpl hier="2" item="0"/>
          <tpl fld="0" item="10"/>
        </tpls>
      </n>
      <n v="-3922235.6096334155" in="0">
        <tpls c="4">
          <tpl fld="1" item="6"/>
          <tpl fld="2" item="1"/>
          <tpl hier="2" item="0"/>
          <tpl fld="0" item="5"/>
        </tpls>
      </n>
      <n v="-3682341.8973768242" in="0">
        <tpls c="4">
          <tpl fld="1" item="0"/>
          <tpl fld="2" item="1"/>
          <tpl hier="2" item="0"/>
          <tpl fld="0" item="6"/>
        </tpls>
      </n>
      <n v="-21322143.011422347" in="0">
        <tpls c="4">
          <tpl fld="1" item="19"/>
          <tpl fld="2" item="1"/>
          <tpl hier="2" item="0"/>
          <tpl fld="0" item="4"/>
        </tpls>
      </n>
      <n v="12503208.008491596" in="0">
        <tpls c="4">
          <tpl fld="1" item="14"/>
          <tpl fld="2" item="1"/>
          <tpl hier="2" item="0"/>
          <tpl fld="0" item="1"/>
        </tpls>
      </n>
      <n v="278.35460168689968" in="0">
        <tpls c="4">
          <tpl fld="1" item="10"/>
          <tpl fld="2" item="1"/>
          <tpl hier="2" item="0"/>
          <tpl fld="0" item="10"/>
        </tpls>
      </n>
      <n v="310984.38970318343" in="0">
        <tpls c="4">
          <tpl fld="1" item="40"/>
          <tpl fld="2" item="1"/>
          <tpl hier="2" item="0"/>
          <tpl fld="0" item="5"/>
        </tpls>
      </n>
      <n v="-20810600.941764556" in="0">
        <tpls c="4">
          <tpl fld="1" item="25"/>
          <tpl fld="2" item="1"/>
          <tpl hier="2" item="0"/>
          <tpl fld="0" item="6"/>
        </tpls>
      </n>
      <n v="73323.312021532096" in="0">
        <tpls c="4">
          <tpl fld="1" item="18"/>
          <tpl fld="2" item="1"/>
          <tpl hier="2" item="0"/>
          <tpl fld="0" item="4"/>
        </tpls>
      </n>
      <n v="26566132.731464643" in="0">
        <tpls c="4">
          <tpl fld="1" item="48"/>
          <tpl fld="2" item="1"/>
          <tpl hier="2" item="0"/>
          <tpl fld="0" item="1"/>
        </tpls>
      </n>
      <n v="-6774.1411179372271" in="0">
        <tpls c="4">
          <tpl fld="1" item="9"/>
          <tpl fld="2" item="1"/>
          <tpl hier="2" item="0"/>
          <tpl fld="0" item="10"/>
        </tpls>
      </n>
      <n v="-3207395.8399886442" in="0">
        <tpls c="4">
          <tpl fld="1" item="5"/>
          <tpl fld="2" item="1"/>
          <tpl hier="2" item="0"/>
          <tpl fld="0" item="5"/>
        </tpls>
      </n>
      <n v="-15264234.026302295" in="0">
        <tpls c="4">
          <tpl fld="1" item="24"/>
          <tpl fld="2" item="1"/>
          <tpl hier="2" item="0"/>
          <tpl fld="0" item="6"/>
        </tpls>
      </n>
      <n v="7778638.4455412356" in="0">
        <tpls c="4">
          <tpl fld="1" item="17"/>
          <tpl fld="2" item="1"/>
          <tpl hier="2" item="0"/>
          <tpl fld="0" item="4"/>
        </tpls>
      </n>
      <n v="18086436.74472056" in="0">
        <tpls c="4">
          <tpl fld="1" item="33"/>
          <tpl fld="2" item="1"/>
          <tpl hier="2" item="0"/>
          <tpl fld="0" item="1"/>
        </tpls>
      </n>
      <n v="10983.514305991901" in="0">
        <tpls c="4">
          <tpl fld="1" item="8"/>
          <tpl fld="2" item="1"/>
          <tpl hier="2" item="0"/>
          <tpl fld="0" item="10"/>
        </tpls>
      </n>
      <n v="2878" in="0">
        <tpls c="4">
          <tpl fld="1" item="39"/>
          <tpl fld="2" item="1"/>
          <tpl hier="2" item="0"/>
          <tpl fld="0" item="5"/>
        </tpls>
      </n>
      <n v="-1519607.1231906274" in="0">
        <tpls c="4">
          <tpl fld="1" item="23"/>
          <tpl fld="2" item="1"/>
          <tpl hier="2" item="0"/>
          <tpl fld="0" item="11"/>
        </tpls>
      </n>
      <n v="8825172.1934100762" in="0">
        <tpls c="4">
          <tpl fld="1" item="1"/>
          <tpl fld="2" item="1"/>
          <tpl hier="2" item="0"/>
          <tpl fld="0" item="11"/>
        </tpls>
      </n>
      <n v="0" in="0">
        <tpls c="4">
          <tpl fld="1" item="22"/>
          <tpl fld="2" item="1"/>
          <tpl hier="2" item="0"/>
          <tpl fld="0" item="3"/>
        </tpls>
      </n>
      <n v="-3614904" in="0">
        <tpls c="4">
          <tpl fld="1" item="46"/>
          <tpl fld="2" item="1"/>
          <tpl hier="2" item="0"/>
          <tpl fld="0" item="8"/>
        </tpls>
      </n>
      <n v="30838985.671300035" in="0">
        <tpls c="4">
          <tpl fld="1" item="30"/>
          <tpl fld="2" item="1"/>
          <tpl hier="2" item="0"/>
          <tpl fld="0" item="9"/>
        </tpls>
      </n>
      <n v="-75769631.312382117" in="0">
        <tpls c="4">
          <tpl fld="1" item="7"/>
          <tpl fld="2" item="1"/>
          <tpl hier="2" item="0"/>
          <tpl fld="0" item="7"/>
        </tpls>
      </n>
      <n v="-22641572.525749184" in="0">
        <tpls c="4">
          <tpl fld="1" item="37"/>
          <tpl fld="2" item="1"/>
          <tpl hier="2" item="0"/>
          <tpl fld="0" item="11"/>
        </tpls>
      </n>
      <n v="-28885152.504479997" in="0">
        <tpls c="4">
          <tpl fld="1" item="21"/>
          <tpl fld="2" item="1"/>
          <tpl hier="2" item="0"/>
          <tpl fld="0" item="3"/>
        </tpls>
      </n>
      <n v="-488951" in="0">
        <tpls c="4">
          <tpl fld="1" item="34"/>
          <tpl fld="2" item="1"/>
          <tpl hier="2" item="0"/>
          <tpl fld="0" item="8"/>
        </tpls>
      </n>
      <n v="1549290.1563827968" in="0">
        <tpls c="4">
          <tpl fld="1" item="12"/>
          <tpl fld="2" item="1"/>
          <tpl hier="2" item="0"/>
          <tpl fld="0" item="9"/>
        </tpls>
      </n>
      <n v="-6078278.3425607858" in="0">
        <tpls c="4">
          <tpl fld="1" item="41"/>
          <tpl fld="2" item="1"/>
          <tpl hier="2" item="0"/>
          <tpl fld="0" item="7"/>
        </tpls>
      </n>
      <n v="12505943.803768164" in="0">
        <tpls c="4">
          <tpl fld="1" item="26"/>
          <tpl fld="2" item="1"/>
          <tpl hier="2" item="0"/>
          <tpl fld="0" item="11"/>
        </tpls>
      </n>
      <n v="41011480.631477483" in="0">
        <tpls c="4">
          <tpl fld="1" item="20"/>
          <tpl fld="2" item="1"/>
          <tpl hier="2" item="0"/>
          <tpl fld="0" item="3"/>
        </tpls>
      </n>
      <n v="-8226074" in="0">
        <tpls c="4">
          <tpl fld="1" item="43"/>
          <tpl fld="2" item="1"/>
          <tpl hier="2" item="0"/>
          <tpl fld="0" item="8"/>
        </tpls>
      </n>
      <n v="20193832.919228446" in="0">
        <tpls c="4">
          <tpl fld="1" item="11"/>
          <tpl fld="2" item="1"/>
          <tpl hier="2" item="0"/>
          <tpl fld="0" item="9"/>
        </tpls>
      </n>
      <n v="-1412695.8587364985" in="0">
        <tpls c="4">
          <tpl fld="1" item="6"/>
          <tpl fld="2" item="1"/>
          <tpl hier="2" item="0"/>
          <tpl fld="0" item="7"/>
        </tpls>
      </n>
      <n v="-11277419.614674516" in="0">
        <tpls c="4">
          <tpl fld="1" item="0"/>
          <tpl fld="2" item="1"/>
          <tpl hier="2" item="0"/>
          <tpl fld="0" item="11"/>
        </tpls>
      </n>
      <n v="0" in="0">
        <tpls c="4">
          <tpl fld="1" item="19"/>
          <tpl fld="2" item="1"/>
          <tpl hier="2" item="0"/>
          <tpl fld="0" item="3"/>
        </tpls>
      </n>
      <n v="166661" in="0">
        <tpls c="4">
          <tpl fld="1" item="14"/>
          <tpl fld="2" item="1"/>
          <tpl hier="2" item="0"/>
          <tpl fld="0" item="8"/>
        </tpls>
      </n>
      <n v="1209623.9101339774" in="0">
        <tpls c="4">
          <tpl fld="1" item="10"/>
          <tpl fld="2" item="1"/>
          <tpl hier="2" item="0"/>
          <tpl fld="0" item="9"/>
        </tpls>
      </n>
      <n v="-12214396.918643938" in="0">
        <tpls c="4">
          <tpl fld="1" item="40"/>
          <tpl fld="2" item="1"/>
          <tpl hier="2" item="0"/>
          <tpl fld="0" item="7"/>
        </tpls>
      </n>
      <n v="-29218248.504281554" in="0">
        <tpls c="4">
          <tpl fld="1" item="25"/>
          <tpl fld="2" item="1"/>
          <tpl hier="2" item="0"/>
          <tpl fld="0" item="11"/>
        </tpls>
      </n>
      <n v="0" in="0">
        <tpls c="4">
          <tpl fld="1" item="18"/>
          <tpl fld="2" item="1"/>
          <tpl hier="2" item="0"/>
          <tpl fld="0" item="3"/>
        </tpls>
      </n>
      <n v="-1488932" in="0">
        <tpls c="4">
          <tpl fld="1" item="48"/>
          <tpl fld="2" item="1"/>
          <tpl hier="2" item="0"/>
          <tpl fld="0" item="8"/>
        </tpls>
      </n>
      <n v="-31033265.898309208" in="0">
        <tpls c="4">
          <tpl fld="1" item="9"/>
          <tpl fld="2" item="1"/>
          <tpl hier="2" item="0"/>
          <tpl fld="0" item="9"/>
        </tpls>
      </n>
      <n v="-14270331.862193562" in="0">
        <tpls c="4">
          <tpl fld="1" item="5"/>
          <tpl fld="2" item="1"/>
          <tpl hier="2" item="0"/>
          <tpl fld="0" item="7"/>
        </tpls>
      </n>
      <n v="-17602160.396660216" in="0">
        <tpls c="4">
          <tpl fld="1" item="24"/>
          <tpl fld="2" item="1"/>
          <tpl hier="2" item="0"/>
          <tpl fld="0" item="11"/>
        </tpls>
      </n>
      <n v="6553356.3455999997" in="0">
        <tpls c="4">
          <tpl fld="1" item="17"/>
          <tpl fld="2" item="1"/>
          <tpl hier="2" item="0"/>
          <tpl fld="0" item="3"/>
        </tpls>
      </n>
      <n v="-252583" in="0">
        <tpls c="4">
          <tpl fld="1" item="33"/>
          <tpl fld="2" item="1"/>
          <tpl hier="2" item="0"/>
          <tpl fld="0" item="8"/>
        </tpls>
      </n>
      <n v="39142406.384596951" in="0">
        <tpls c="4">
          <tpl fld="1" item="8"/>
          <tpl fld="2" item="1"/>
          <tpl hier="2" item="0"/>
          <tpl fld="0" item="9"/>
        </tpls>
      </n>
      <n v="0" in="0">
        <tpls c="4">
          <tpl fld="1" item="39"/>
          <tpl fld="2" item="1"/>
          <tpl hier="2" item="0"/>
          <tpl fld="0" item="7"/>
        </tpls>
      </n>
      <n v="163658.16737088037" in="0">
        <tpls c="4">
          <tpl fld="1" item="2"/>
          <tpl fld="2" item="1"/>
          <tpl hier="2" item="0"/>
          <tpl fld="0" item="1"/>
        </tpls>
      </n>
      <n v="-5669.2803959659987" in="0">
        <tpls c="4">
          <tpl fld="1" item="16"/>
          <tpl fld="2" item="1"/>
          <tpl hier="2" item="0"/>
          <tpl fld="0" item="10"/>
        </tpls>
      </n>
      <n v="-391670.01153371576" in="0">
        <tpls c="4">
          <tpl fld="1" item="46"/>
          <tpl fld="2" item="1"/>
          <tpl hier="2" item="0"/>
          <tpl fld="0" item="5"/>
        </tpls>
      </n>
      <n v="-19478940.874200944" in="0">
        <tpls c="4">
          <tpl fld="1" item="30"/>
          <tpl fld="2" item="1"/>
          <tpl hier="2" item="0"/>
          <tpl fld="0" item="6"/>
        </tpls>
      </n>
      <n v="-3854976.3937766687" in="0">
        <tpls c="4">
          <tpl fld="1" item="7"/>
          <tpl fld="2" item="1"/>
          <tpl hier="2" item="0"/>
          <tpl fld="0" item="4"/>
        </tpls>
      </n>
      <n v="14222412.62220782" in="0">
        <tpls c="4">
          <tpl fld="1" item="37"/>
          <tpl fld="2" item="1"/>
          <tpl hier="2" item="0"/>
          <tpl fld="0" item="1"/>
        </tpls>
      </n>
      <n v="-6983.5499940803011" in="0">
        <tpls c="4">
          <tpl fld="1" item="36"/>
          <tpl fld="2" item="1"/>
          <tpl hier="2" item="0"/>
          <tpl fld="0" item="10"/>
        </tpls>
      </n>
      <n v="871313.79261186952" in="0">
        <tpls c="4">
          <tpl fld="1" item="34"/>
          <tpl fld="2" item="1"/>
          <tpl hier="2" item="0"/>
          <tpl fld="0" item="5"/>
        </tpls>
      </n>
      <n v="-215045.22569285519" in="0">
        <tpls c="4">
          <tpl fld="1" item="12"/>
          <tpl fld="2" item="1"/>
          <tpl hier="2" item="0"/>
          <tpl fld="0" item="6"/>
        </tpls>
      </n>
      <n v="0" in="0">
        <tpls c="4">
          <tpl fld="1" item="41"/>
          <tpl fld="2" item="1"/>
          <tpl hier="2" item="0"/>
          <tpl fld="0" item="4"/>
        </tpls>
      </n>
      <n v="29573358.478875611" in="0">
        <tpls c="4">
          <tpl fld="1" item="26"/>
          <tpl fld="2" item="1"/>
          <tpl hier="2" item="0"/>
          <tpl fld="0" item="1"/>
        </tpls>
      </n>
      <n v="-683482.66335465515" in="0">
        <tpls c="4">
          <tpl fld="1" item="6"/>
          <tpl fld="2" item="1"/>
          <tpl hier="2" item="0"/>
          <tpl fld="0" item="4"/>
        </tpls>
      </n>
      <n v="15019110.992252223" in="0">
        <tpls c="4">
          <tpl fld="1" item="0"/>
          <tpl fld="2" item="1"/>
          <tpl hier="2" item="0"/>
          <tpl fld="0" item="1"/>
        </tpls>
      </n>
      <n v="-181.93437256640055" in="0">
        <tpls c="4">
          <tpl fld="1" item="15"/>
          <tpl fld="2" item="1"/>
          <tpl hier="2" item="0"/>
          <tpl fld="0" item="10"/>
        </tpls>
      </n>
      <n v="4386600.1374292755" in="0">
        <tpls c="4">
          <tpl fld="1" item="14"/>
          <tpl fld="2" item="1"/>
          <tpl hier="2" item="0"/>
          <tpl fld="0" item="5"/>
        </tpls>
      </n>
      <n v="-5011540.8924758844" in="0">
        <tpls c="4">
          <tpl fld="1" item="10"/>
          <tpl fld="2" item="1"/>
          <tpl hier="2" item="0"/>
          <tpl fld="0" item="6"/>
        </tpls>
      </n>
      <n v="12495413.318659183" in="0">
        <tpls c="4">
          <tpl fld="1" item="25"/>
          <tpl fld="2" item="1"/>
          <tpl hier="2" item="0"/>
          <tpl fld="0" item="1"/>
        </tpls>
      </n>
      <n v="-10156732.407848435" in="0">
        <tpls c="4">
          <tpl fld="1" item="9"/>
          <tpl fld="2" item="1"/>
          <tpl hier="2" item="0"/>
          <tpl fld="0" item="6"/>
        </tpls>
      </n>
      <n v="-671.41038982389978" in="0">
        <tpls c="4">
          <tpl fld="1" item="44"/>
          <tpl fld="2" item="1"/>
          <tpl hier="2" item="0"/>
          <tpl fld="0" item="10"/>
        </tpls>
      </n>
      <n v="533546.8060821445" in="0">
        <tpls c="4">
          <tpl fld="1" item="44"/>
          <tpl fld="2" item="1"/>
          <tpl hier="2" item="0"/>
          <tpl fld="0" item="9"/>
        </tpls>
      </n>
      <n v="43966574.734259889" in="0">
        <tpls c="4">
          <tpl fld="1" item="34"/>
          <tpl fld="2" item="1"/>
          <tpl hier="2" item="0"/>
          <tpl fld="0" item="4"/>
        </tpls>
      </n>
      <n v="-550.75581767350218" in="0">
        <tpls c="4">
          <tpl fld="1" item="38"/>
          <tpl fld="2" item="1"/>
          <tpl hier="2" item="0"/>
          <tpl fld="0" item="10"/>
        </tpls>
      </n>
      <n v="-232202.51350089605" in="0">
        <tpls c="4">
          <tpl fld="1" item="24"/>
          <tpl fld="2" item="1"/>
          <tpl hier="2" item="0"/>
          <tpl fld="0" item="5"/>
        </tpls>
      </n>
      <n v="3987601.5244153175" in="0">
        <tpls c="4">
          <tpl fld="1" item="8"/>
          <tpl fld="2" item="1"/>
          <tpl hier="2" item="0"/>
          <tpl fld="0" item="1"/>
        </tpls>
      </n>
      <n v="-3226947" in="0">
        <tpls c="4">
          <tpl fld="1" item="9"/>
          <tpl fld="2" item="1"/>
          <tpl hier="2" item="0"/>
          <tpl fld="0" item="8"/>
        </tpls>
      </n>
      <n v="-2162.4226461887997" in="0">
        <tpls c="4">
          <tpl fld="1" item="32"/>
          <tpl fld="2" item="1"/>
          <tpl hier="2" item="0"/>
          <tpl fld="0" item="10"/>
        </tpls>
      </n>
      <n v="-1891416.0114488713" in="0">
        <tpls c="4">
          <tpl fld="1" item="11"/>
          <tpl fld="2" item="1"/>
          <tpl hier="2" item="0"/>
          <tpl fld="0" item="5"/>
        </tpls>
      </n>
      <n v="-6910844.7647778504" in="0">
        <tpls c="4">
          <tpl fld="1" item="9"/>
          <tpl fld="2" item="1"/>
          <tpl hier="2" item="0"/>
          <tpl fld="0" item="5"/>
        </tpls>
      </n>
      <n v="-10413140.862757113" in="0">
        <tpls c="4">
          <tpl fld="1" item="32"/>
          <tpl fld="2" item="1"/>
          <tpl hier="2" item="0"/>
          <tpl fld="0" item="9"/>
        </tpls>
      </n>
      <n v="-25058819.920126632" in="0">
        <tpls c="4">
          <tpl fld="1" item="11"/>
          <tpl fld="2" item="1"/>
          <tpl hier="2" item="0"/>
          <tpl fld="0" item="7"/>
        </tpls>
      </n>
      <n v="0" in="0">
        <tpls c="4">
          <tpl fld="1" item="24"/>
          <tpl fld="2" item="1"/>
          <tpl hier="2" item="0"/>
          <tpl fld="0" item="3"/>
        </tpls>
      </n>
      <n v="6093441.6123228399" in="0">
        <tpls c="4">
          <tpl fld="1" item="0"/>
          <tpl fld="2" item="1"/>
          <tpl hier="2" item="0"/>
          <tpl fld="0" item="5"/>
        </tpls>
      </n>
      <n v="-2202868.9048627005" in="0">
        <tpls c="4">
          <tpl fld="1" item="44"/>
          <tpl fld="2" item="1"/>
          <tpl hier="2" item="0"/>
          <tpl fld="0" item="11"/>
        </tpls>
      </n>
      <n v="-3422675.624378046" in="0">
        <tpls c="4">
          <tpl fld="1" item="36"/>
          <tpl fld="2" item="1"/>
          <tpl hier="2" item="0"/>
          <tpl fld="0" item="1"/>
        </tpls>
      </n>
      <n v="-6788838.2603445798" in="0">
        <tpls c="4">
          <tpl fld="1" item="38"/>
          <tpl fld="2" item="1"/>
          <tpl hier="2" item="0"/>
          <tpl fld="0" item="6"/>
        </tpls>
      </n>
      <n v="-1306945.4561381377" in="0">
        <tpls c="4">
          <tpl fld="1" item="12"/>
          <tpl fld="2" item="1"/>
          <tpl hier="2" item="0"/>
          <tpl fld="0" item="7"/>
        </tpls>
      </n>
      <n v="13246806.961895786" in="0">
        <tpls c="4">
          <tpl fld="1" item="13"/>
          <tpl fld="2" item="1"/>
          <tpl hier="2" item="0"/>
          <tpl fld="0" item="9"/>
        </tpls>
      </n>
      <n v="51199" in="0">
        <tpls c="4">
          <tpl fld="1" item="44"/>
          <tpl fld="2" item="1"/>
          <tpl hier="2" item="0"/>
          <tpl fld="0" item="8"/>
        </tpls>
      </n>
      <n v="45777409.463243909" in="0">
        <tpls c="4">
          <tpl fld="1" item="1"/>
          <tpl fld="2" item="1"/>
          <tpl hier="2" item="0"/>
          <tpl fld="0" item="1"/>
        </tpls>
      </n>
      <n v="4051576.6971590463" in="0">
        <tpls c="4">
          <tpl fld="1" item="24"/>
          <tpl fld="2" item="1"/>
          <tpl hier="2" item="0"/>
          <tpl fld="0" item="1"/>
        </tpls>
      </n>
      <n v="-1141678.3761007399" in="0">
        <tpls c="4">
          <tpl fld="1" item="15"/>
          <tpl fld="2" item="1"/>
          <tpl hier="2" item="0"/>
          <tpl fld="0" item="6"/>
        </tpls>
      </n>
      <n v="-213245.883460782" in="0">
        <tpls c="4">
          <tpl fld="1" item="24"/>
          <tpl fld="2" item="1"/>
          <tpl hier="2" item="0"/>
          <tpl fld="0" item="7"/>
        </tpls>
      </n>
      <n v="0" in="0">
        <tpls c="4">
          <tpl fld="1" item="2"/>
          <tpl fld="2" item="1"/>
          <tpl hier="2" item="0"/>
          <tpl fld="0" item="5"/>
        </tpls>
      </n>
      <n v="21287345.225526914" in="0">
        <tpls c="4">
          <tpl fld="1" item="35"/>
          <tpl fld="2" item="1"/>
          <tpl hier="2" item="0"/>
          <tpl fld="0" item="1"/>
        </tpls>
      </n>
      <n v="10071959.201819122" in="0">
        <tpls c="4">
          <tpl fld="1" item="3"/>
          <tpl fld="2" item="1"/>
          <tpl hier="2" item="0"/>
          <tpl fld="0" item="11"/>
        </tpls>
      </n>
      <n v="1418221.8034603978" in="0">
        <tpls c="4">
          <tpl fld="1" item="31"/>
          <tpl fld="2" item="1"/>
          <tpl hier="2" item="0"/>
          <tpl fld="0" item="9"/>
        </tpls>
      </n>
      <n v="-210818.44975999999" in="0">
        <tpls c="4">
          <tpl fld="1" item="0"/>
          <tpl fld="2" item="1"/>
          <tpl hier="2" item="0"/>
          <tpl fld="0" item="3"/>
        </tpls>
      </n>
      <n v="-1550090.5013681063" in="0">
        <tpls c="4">
          <tpl fld="1" item="42"/>
          <tpl fld="2" item="1"/>
          <tpl hier="2" item="0"/>
          <tpl fld="0" item="9"/>
        </tpls>
      </n>
      <n v="5686936.3751355987" in="0">
        <tpls c="4">
          <tpl fld="1" item="4"/>
          <tpl fld="2" item="1"/>
          <tpl hier="2" item="0"/>
          <tpl fld="0" item="5"/>
        </tpls>
      </n>
      <n v="11309.716933921816" in="0">
        <tpls c="4">
          <tpl fld="1" item="23"/>
          <tpl fld="2" item="1"/>
          <tpl hier="2" item="0"/>
          <tpl fld="0" item="1"/>
        </tpls>
      </n>
      <n v="4675422.3742390918" in="0">
        <tpls c="4">
          <tpl fld="1" item="38"/>
          <tpl fld="2" item="1"/>
          <tpl hier="2" item="0"/>
          <tpl fld="0" item="9"/>
        </tpls>
      </n>
      <n v="1283.5259101645991" in="0">
        <tpls c="4">
          <tpl fld="1" item="47"/>
          <tpl fld="2" item="1"/>
          <tpl hier="2" item="0"/>
          <tpl fld="0" item="10"/>
        </tpls>
      </n>
      <n v="5588237.1942129005" in="0">
        <tpls c="4">
          <tpl fld="1" item="26"/>
          <tpl fld="2" item="1"/>
          <tpl hier="2" item="0"/>
          <tpl fld="0" item="4"/>
        </tpls>
      </n>
      <n v="-1664276.5485943346" in="0">
        <tpls c="4">
          <tpl fld="1" item="0"/>
          <tpl fld="2" item="1"/>
          <tpl hier="2" item="0"/>
          <tpl fld="0" item="4"/>
        </tpls>
      </n>
      <n v="0" in="0">
        <tpls c="4">
          <tpl fld="1" item="24"/>
          <tpl fld="2" item="1"/>
          <tpl hier="2" item="0"/>
          <tpl fld="0" item="4"/>
        </tpls>
      </n>
      <n v="-11699313.036289033" in="0">
        <tpls c="4">
          <tpl fld="1" item="30"/>
          <tpl fld="2" item="1"/>
          <tpl hier="2" item="0"/>
          <tpl fld="0" item="7"/>
        </tpls>
      </n>
      <n v="-1530279.1232391165" in="0">
        <tpls c="4">
          <tpl fld="1" item="9"/>
          <tpl fld="2" item="1"/>
          <tpl hier="2" item="0"/>
          <tpl fld="0" item="7"/>
        </tpls>
      </n>
      <n v="32597" in="0">
        <tpls c="4">
          <tpl fld="1" item="2"/>
          <tpl fld="2" item="1"/>
          <tpl hier="2" item="0"/>
          <tpl fld="0" item="8"/>
        </tpls>
      </n>
      <n v="-908577.79063904937" in="0">
        <tpls c="4">
          <tpl fld="1" item="1"/>
          <tpl fld="2" item="1"/>
          <tpl hier="2" item="0"/>
          <tpl fld="0" item="5"/>
        </tpls>
      </n>
      <n v="-2956560.2560089864" in="0">
        <tpls c="4">
          <tpl fld="1" item="16"/>
          <tpl fld="2" item="1"/>
          <tpl hier="2" item="0"/>
          <tpl fld="0" item="6"/>
        </tpls>
      </n>
      <n v="9706533.3575626835" in="0">
        <tpls c="4">
          <tpl fld="1" item="46"/>
          <tpl fld="2" item="1"/>
          <tpl hier="2" item="0"/>
          <tpl fld="0" item="4"/>
        </tpls>
      </n>
      <n v="16434491.357736602" in="0">
        <tpls c="4">
          <tpl fld="1" item="30"/>
          <tpl fld="2" item="1"/>
          <tpl hier="2" item="0"/>
          <tpl fld="0" item="1"/>
        </tpls>
      </n>
      <n v="-3027.5648998938004" in="0">
        <tpls c="4">
          <tpl fld="1" item="29"/>
          <tpl fld="2" item="1"/>
          <tpl hier="2" item="0"/>
          <tpl fld="0" item="10"/>
        </tpls>
      </n>
      <n v="-10432720.431212796" in="0">
        <tpls c="4">
          <tpl fld="1" item="37"/>
          <tpl fld="2" item="1"/>
          <tpl hier="2" item="0"/>
          <tpl fld="0" item="5"/>
        </tpls>
      </n>
      <n v="-27597239.843977157" in="0">
        <tpls c="4">
          <tpl fld="1" item="36"/>
          <tpl fld="2" item="1"/>
          <tpl hier="2" item="0"/>
          <tpl fld="0" item="6"/>
        </tpls>
      </n>
      <n v="-18034151.530072574" in="0">
        <tpls c="4">
          <tpl fld="1" item="45"/>
          <tpl fld="2" item="1"/>
          <tpl hier="2" item="0"/>
          <tpl fld="0" item="6"/>
        </tpls>
      </n>
      <n v="-1082.1077608041003" in="0">
        <tpls c="4">
          <tpl fld="1" item="28"/>
          <tpl fld="2" item="1"/>
          <tpl hier="2" item="0"/>
          <tpl fld="0" item="10"/>
        </tpls>
      </n>
      <n v="11106107.197744334" in="0">
        <tpls c="4">
          <tpl fld="1" item="10"/>
          <tpl fld="2" item="1"/>
          <tpl hier="2" item="0"/>
          <tpl fld="0" item="1"/>
        </tpls>
      </n>
      <n v="-2736415.7109448458" in="0">
        <tpls c="4">
          <tpl fld="1" item="44"/>
          <tpl fld="2" item="1"/>
          <tpl hier="2" item="0"/>
          <tpl fld="0" item="6"/>
        </tpls>
      </n>
      <n v="103130" in="0">
        <tpls c="4">
          <tpl fld="1" item="8"/>
          <tpl fld="2" item="1"/>
          <tpl hier="2" item="0"/>
          <tpl fld="0" item="8"/>
        </tpls>
      </n>
      <n v="-14820873.913647965" in="0">
        <tpls c="4">
          <tpl fld="1" item="37"/>
          <tpl fld="2" item="1"/>
          <tpl hier="2" item="0"/>
          <tpl fld="0" item="4"/>
        </tpls>
      </n>
      <n v="-8738194.9209559131" in="0">
        <tpls c="4">
          <tpl fld="1" item="25"/>
          <tpl fld="2" item="1"/>
          <tpl hier="2" item="0"/>
          <tpl fld="0" item="4"/>
        </tpls>
      </n>
      <n v="6287632.3805059232" in="0">
        <tpls c="4">
          <tpl fld="1" item="47"/>
          <tpl fld="2" item="1"/>
          <tpl hier="2" item="0"/>
          <tpl fld="0" item="9"/>
        </tpls>
      </n>
      <n v="-4896239.7466944186" in="0">
        <tpls c="4">
          <tpl fld="1" item="10"/>
          <tpl fld="2" item="1"/>
          <tpl hier="2" item="0"/>
          <tpl fld="0" item="7"/>
        </tpls>
      </n>
      <n v="-4384703.0183616849" in="0">
        <tpls c="4">
          <tpl fld="1" item="8"/>
          <tpl fld="2" item="1"/>
          <tpl hier="2" item="0"/>
          <tpl fld="0" item="7"/>
        </tpls>
      </n>
      <n v="156291" in="0">
        <tpls c="4">
          <tpl fld="1" item="23"/>
          <tpl fld="2" item="1"/>
          <tpl hier="2" item="0"/>
          <tpl fld="0" item="8"/>
        </tpls>
      </n>
      <n v="-47615742.609480962" in="0">
        <tpls c="4">
          <tpl fld="1" item="1"/>
          <tpl fld="2" item="1"/>
          <tpl hier="2" item="0"/>
          <tpl fld="0" item="7"/>
        </tpls>
      </n>
      <n v="-18593665.180248585" in="0">
        <tpls c="4">
          <tpl fld="1" item="16"/>
          <tpl fld="2" item="1"/>
          <tpl hier="2" item="0"/>
          <tpl fld="0" item="11"/>
        </tpls>
      </n>
      <n v="0" in="0">
        <tpls c="4">
          <tpl fld="1" item="46"/>
          <tpl fld="2" item="1"/>
          <tpl hier="2" item="0"/>
          <tpl fld="0" item="3"/>
        </tpls>
      </n>
      <n v="-5406642" in="0">
        <tpls c="4">
          <tpl fld="1" item="30"/>
          <tpl fld="2" item="1"/>
          <tpl hier="2" item="0"/>
          <tpl fld="0" item="8"/>
        </tpls>
      </n>
      <n v="-11013083.976517742" in="0">
        <tpls c="4">
          <tpl fld="1" item="29"/>
          <tpl fld="2" item="1"/>
          <tpl hier="2" item="0"/>
          <tpl fld="0" item="9"/>
        </tpls>
      </n>
      <n v="-17940886.434708368" in="0">
        <tpls c="4">
          <tpl fld="1" item="37"/>
          <tpl fld="2" item="1"/>
          <tpl hier="2" item="0"/>
          <tpl fld="0" item="7"/>
        </tpls>
      </n>
      <n v="-54176885.688102722" in="0">
        <tpls c="4">
          <tpl fld="1" item="36"/>
          <tpl fld="2" item="1"/>
          <tpl hier="2" item="0"/>
          <tpl fld="0" item="11"/>
        </tpls>
      </n>
      <n v="2600862" in="0">
        <tpls c="4">
          <tpl fld="1" item="34"/>
          <tpl fld="2" item="1"/>
          <tpl hier="2" item="0"/>
          <tpl fld="0" item="3"/>
        </tpls>
      </n>
      <n v="-606328" in="0">
        <tpls c="4">
          <tpl fld="1" item="12"/>
          <tpl fld="2" item="1"/>
          <tpl hier="2" item="0"/>
          <tpl fld="0" item="8"/>
        </tpls>
      </n>
      <n v="469211.12037332309" in="0">
        <tpls c="4">
          <tpl fld="1" item="3"/>
          <tpl fld="2" item="1"/>
          <tpl hier="2" item="0"/>
          <tpl fld="0" item="9"/>
        </tpls>
      </n>
      <n v="-9473810.2215002887" in="0">
        <tpls c="4">
          <tpl fld="1" item="26"/>
          <tpl fld="2" item="1"/>
          <tpl hier="2" item="0"/>
          <tpl fld="0" item="7"/>
        </tpls>
      </n>
      <n v="-28846830.954145767" in="0">
        <tpls c="4">
          <tpl fld="1" item="45"/>
          <tpl fld="2" item="1"/>
          <tpl hier="2" item="0"/>
          <tpl fld="0" item="11"/>
        </tpls>
      </n>
      <n v="-1060907.9204799999" in="0">
        <tpls c="4">
          <tpl fld="1" item="43"/>
          <tpl fld="2" item="1"/>
          <tpl hier="2" item="0"/>
          <tpl fld="0" item="3"/>
        </tpls>
      </n>
      <n v="-6222775" in="0">
        <tpls c="4">
          <tpl fld="1" item="11"/>
          <tpl fld="2" item="1"/>
          <tpl hier="2" item="0"/>
          <tpl fld="0" item="8"/>
        </tpls>
      </n>
      <n v="-4803156.3103252295" in="0">
        <tpls c="4">
          <tpl fld="1" item="28"/>
          <tpl fld="2" item="1"/>
          <tpl hier="2" item="0"/>
          <tpl fld="0" item="9"/>
        </tpls>
      </n>
      <n v="-10413808.003438972" in="0">
        <tpls c="4">
          <tpl fld="1" item="0"/>
          <tpl fld="2" item="1"/>
          <tpl hier="2" item="0"/>
          <tpl fld="0" item="7"/>
        </tpls>
      </n>
      <n v="-2670132.3938337602" in="0">
        <tpls c="4">
          <tpl fld="1" item="15"/>
          <tpl fld="2" item="1"/>
          <tpl hier="2" item="0"/>
          <tpl fld="0" item="11"/>
        </tpls>
      </n>
      <n v="5254525.6362532731" in="0">
        <tpls c="4">
          <tpl fld="1" item="14"/>
          <tpl fld="2" item="1"/>
          <tpl hier="2" item="0"/>
          <tpl fld="0" item="3"/>
        </tpls>
      </n>
      <n v="-269150" in="0">
        <tpls c="4">
          <tpl fld="1" item="10"/>
          <tpl fld="2" item="1"/>
          <tpl hier="2" item="0"/>
          <tpl fld="0" item="8"/>
        </tpls>
      </n>
      <n v="0" in="0">
        <tpls c="4">
          <tpl fld="1" item="48"/>
          <tpl fld="2" item="1"/>
          <tpl hier="2" item="0"/>
          <tpl fld="0" item="3"/>
        </tpls>
      </n>
      <n v="0" in="0">
        <tpls c="4">
          <tpl fld="1" item="33"/>
          <tpl fld="2" item="1"/>
          <tpl hier="2" item="0"/>
          <tpl fld="0" item="3"/>
        </tpls>
      </n>
      <n v="669094.82998049958" in="0">
        <tpls c="4">
          <tpl fld="1" item="12"/>
          <tpl fld="2" item="1"/>
          <tpl hier="2" item="0"/>
          <tpl fld="0" item="5"/>
        </tpls>
      </n>
      <n v="-11825920.065553902" in="0">
        <tpls c="4">
          <tpl fld="1" item="27"/>
          <tpl fld="2" item="1"/>
          <tpl hier="2" item="0"/>
          <tpl fld="0" item="6"/>
        </tpls>
      </n>
      <n v="-562990" in="0">
        <tpls c="4">
          <tpl fld="1" item="36"/>
          <tpl fld="2" item="1"/>
          <tpl hier="2" item="0"/>
          <tpl fld="0" item="8"/>
        </tpls>
      </n>
      <n v="-24182836.832161184" in="0">
        <tpls c="4">
          <tpl fld="1" item="27"/>
          <tpl fld="2" item="1"/>
          <tpl hier="2" item="0"/>
          <tpl fld="0" item="11"/>
        </tpls>
      </n>
      <n v="-2113415.8861054871" in="0">
        <tpls c="4">
          <tpl fld="1" item="38"/>
          <tpl fld="2" item="1"/>
          <tpl hier="2" item="0"/>
          <tpl fld="0" item="11"/>
        </tpls>
      </n>
      <n v="0" in="0">
        <tpls c="4">
          <tpl fld="1" item="23"/>
          <tpl fld="2" item="1"/>
          <tpl hier="2" item="0"/>
          <tpl fld="0" item="5"/>
        </tpls>
      </n>
      <n v="9303650.9014391005" in="0">
        <tpls c="4">
          <tpl fld="1" item="8"/>
          <tpl fld="2" item="1"/>
          <tpl hier="2" item="0"/>
          <tpl fld="0" item="5"/>
        </tpls>
      </n>
      <n v="-1895.9428857366988" in="0">
        <tpls c="4">
          <tpl fld="1" item="42"/>
          <tpl fld="2" item="1"/>
          <tpl hier="2" item="0"/>
          <tpl fld="0" item="10"/>
        </tpls>
      </n>
      <n v="13034816.363252232" in="0">
        <tpls c="4">
          <tpl fld="1" item="15"/>
          <tpl fld="2" item="1"/>
          <tpl hier="2" item="0"/>
          <tpl fld="0" item="1"/>
        </tpls>
      </n>
      <n v="18273347.716132995" in="0">
        <tpls c="4">
          <tpl fld="1" item="45"/>
          <tpl fld="2" item="1"/>
          <tpl hier="2" item="0"/>
          <tpl fld="0" item="1"/>
        </tpls>
      </n>
      <n v="-6666962.0375158973" in="0">
        <tpls c="4">
          <tpl fld="1" item="29"/>
          <tpl fld="2" item="1"/>
          <tpl hier="2" item="0"/>
          <tpl fld="0" item="6"/>
        </tpls>
      </n>
      <n v="-10903774.662384763" in="0">
        <tpls c="4">
          <tpl fld="1" item="25"/>
          <tpl fld="2" item="1"/>
          <tpl hier="2" item="0"/>
          <tpl fld="0" item="7"/>
        </tpls>
      </n>
      <n v="-2882538.8922810224" in="0">
        <tpls c="4">
          <tpl fld="1" item="33"/>
          <tpl fld="2" item="1"/>
          <tpl hier="2" item="0"/>
          <tpl fld="0" item="4"/>
        </tpls>
      </n>
      <n v="-61619" in="0">
        <tpls c="4">
          <tpl fld="1" item="48"/>
          <tpl fld="2" item="1"/>
          <tpl hier="2" item="0"/>
          <tpl fld="0" item="4"/>
        </tpls>
      </n>
      <n v="6455194.7892329758" in="0">
        <tpls c="4">
          <tpl fld="1" item="26"/>
          <tpl fld="2" item="1"/>
          <tpl hier="2" item="0"/>
          <tpl fld="0" item="5"/>
        </tpls>
      </n>
      <n v="-12827603.878794611" in="0">
        <tpls c="4">
          <tpl fld="1" item="33"/>
          <tpl fld="2" item="1"/>
          <tpl hier="2" item="0"/>
          <tpl fld="0" item="7"/>
        </tpls>
      </n>
      <n v="0" in="0">
        <tpls c="4">
          <tpl fld="1" item="5"/>
          <tpl fld="2" item="1"/>
          <tpl hier="2" item="0"/>
          <tpl fld="0" item="3"/>
        </tpls>
      </n>
      <n v="-2423037.9860622454" in="0">
        <tpls c="4">
          <tpl fld="1" item="35"/>
          <tpl fld="2" item="1"/>
          <tpl hier="2" item="0"/>
          <tpl fld="0" item="9"/>
        </tpls>
      </n>
      <n v="-3801916.9823419065" in="0">
        <tpls c="4">
          <tpl fld="1" item="10"/>
          <tpl fld="2" item="1"/>
          <tpl hier="2" item="0"/>
          <tpl fld="0" item="11"/>
        </tpls>
      </n>
      <n v="-1900591" in="0">
        <tpls c="4">
          <tpl fld="1" item="0"/>
          <tpl fld="2" item="1"/>
          <tpl hier="2" item="0"/>
          <tpl fld="0" item="8"/>
        </tpls>
      </n>
      <n v="-10507700.9752413" in="0">
        <tpls c="4">
          <tpl fld="1" item="43"/>
          <tpl fld="2" item="1"/>
          <tpl hier="2" item="0"/>
          <tpl fld="0" item="7"/>
        </tpls>
      </n>
      <n v="0" in="0">
        <tpls c="4">
          <tpl fld="1" item="41"/>
          <tpl fld="2" item="1"/>
          <tpl hier="2" item="0"/>
          <tpl fld="0" item="3"/>
        </tpls>
      </n>
      <n v="-1402526" in="0">
        <tpls c="4">
          <tpl fld="1" item="37"/>
          <tpl fld="2" item="1"/>
          <tpl hier="2" item="0"/>
          <tpl fld="0" item="8"/>
        </tpls>
      </n>
      <n v="-15637104.924239596" in="0">
        <tpls c="4">
          <tpl fld="1" item="16"/>
          <tpl fld="2" item="1"/>
          <tpl hier="2" item="0"/>
          <tpl fld="0" item="9"/>
        </tpls>
      </n>
      <n v="0" in="0">
        <tpls c="4">
          <tpl fld="1" item="39"/>
          <tpl fld="2" item="1"/>
          <tpl hier="2" item="0"/>
          <tpl fld="0" item="4"/>
        </tpls>
      </n>
      <n v="2777038.2661348023" in="0">
        <tpls c="4">
          <tpl fld="1" item="48"/>
          <tpl fld="2" item="1"/>
          <tpl hier="2" item="0"/>
          <tpl fld="0" item="5"/>
        </tpls>
      </n>
      <n v="-3180.2857227378895" in="0">
        <tpls c="4">
          <tpl fld="1" item="45"/>
          <tpl fld="2" item="1"/>
          <tpl hier="2" item="0"/>
          <tpl fld="0" item="10"/>
        </tpls>
      </n>
      <n v="-2316398.477898296" in="0">
        <tpls c="4">
          <tpl fld="1" item="33"/>
          <tpl fld="2" item="1"/>
          <tpl hier="2" item="0"/>
          <tpl fld="0" item="6"/>
        </tpls>
      </n>
      <n v="-2802.6630649594003" in="0">
        <tpls c="4">
          <tpl fld="1" item="24"/>
          <tpl fld="2" item="1"/>
          <tpl hier="2" item="0"/>
          <tpl fld="0" item="10"/>
        </tpls>
      </n>
      <n v="1459212.7598341573" in="0">
        <tpls c="4">
          <tpl fld="1" item="48"/>
          <tpl fld="2" item="1"/>
          <tpl hier="2" item="0"/>
          <tpl fld="0" item="6"/>
        </tpls>
      </n>
      <n v="10970205.716590863" in="0">
        <tpls c="4">
          <tpl fld="1" item="40"/>
          <tpl fld="2" item="1"/>
          <tpl hier="2" item="0"/>
          <tpl fld="0" item="1"/>
        </tpls>
      </n>
      <n v="7088496.0404516123" in="0">
        <tpls c="4">
          <tpl fld="1" item="14"/>
          <tpl fld="2" item="1"/>
          <tpl hier="2" item="0"/>
          <tpl fld="0" item="6"/>
        </tpls>
      </n>
      <n v="2115541.2145481538" in="0">
        <tpls c="4">
          <tpl fld="1" item="6"/>
          <tpl fld="2" item="1"/>
          <tpl hier="2" item="0"/>
          <tpl fld="0" item="1"/>
        </tpls>
      </n>
      <n v="14237871.658676347" in="0">
        <tpls c="4">
          <tpl fld="1" item="20"/>
          <tpl fld="2" item="1"/>
          <tpl hier="2" item="0"/>
          <tpl fld="0" item="5"/>
        </tpls>
      </n>
      <n v="-4359216.5346018802" in="0">
        <tpls c="4">
          <tpl fld="1" item="47"/>
          <tpl fld="2" item="1"/>
          <tpl hier="2" item="0"/>
          <tpl fld="0" item="4"/>
        </tpls>
      </n>
      <n v="415080.61422212276" in="0">
        <tpls c="4">
          <tpl fld="1" item="2"/>
          <tpl fld="2" item="1"/>
          <tpl hier="2" item="0"/>
          <tpl fld="0" item="6"/>
        </tpls>
      </n>
      <n v="-10160421.309733162" in="0">
        <tpls c="4">
          <tpl fld="1" item="49"/>
          <tpl fld="2" item="1"/>
          <tpl hier="2" item="0"/>
          <tpl fld="0" item="7"/>
        </tpls>
      </n>
      <n v="0" in="0">
        <tpls c="4">
          <tpl fld="1" item="27"/>
          <tpl fld="2" item="1"/>
          <tpl hier="2" item="0"/>
          <tpl fld="0" item="3"/>
        </tpls>
      </n>
      <n v="-12352884.581868736" in="0">
        <tpls c="4">
          <tpl fld="1" item="42"/>
          <tpl fld="2" item="1"/>
          <tpl hier="2" item="0"/>
          <tpl fld="0" item="7"/>
        </tpls>
      </n>
      <n v="0" in="0">
        <tpls c="4">
          <tpl fld="1" item="38"/>
          <tpl fld="2" item="1"/>
          <tpl hier="2" item="0"/>
          <tpl fld="0" item="3"/>
        </tpls>
      </n>
      <n v="13969772.209405897" in="0">
        <tpls c="4">
          <tpl fld="1" item="14"/>
          <tpl fld="2" item="1"/>
          <tpl hier="2" item="0"/>
          <tpl fld="0" item="9"/>
        </tpls>
      </n>
      <n v="-6552380.4123944379" in="0">
        <tpls c="4">
          <tpl fld="1" item="31"/>
          <tpl fld="2" item="1"/>
          <tpl hier="2" item="0"/>
          <tpl fld="0" item="7"/>
        </tpls>
      </n>
      <n v="39019918" in="0">
        <tpls c="4">
          <tpl fld="1" item="3"/>
          <tpl fld="2" item="1"/>
          <tpl hier="2" item="0"/>
          <tpl fld="0" item="3"/>
        </tpls>
      </n>
      <n v="-9553020.30730737" in="0">
        <tpls c="4">
          <tpl fld="1" item="47"/>
          <tpl fld="2" item="1"/>
          <tpl hier="2" item="0"/>
          <tpl fld="0" item="7"/>
        </tpls>
      </n>
      <n v="-6867596.2946995301" in="0">
        <tpls c="4">
          <tpl fld="1" item="29"/>
          <tpl fld="2" item="1"/>
          <tpl hier="2" item="0"/>
          <tpl fld="0" item="3"/>
        </tpls>
      </n>
      <n v="0" in="0">
        <tpls c="4">
          <tpl fld="1" item="23"/>
          <tpl fld="2" item="1"/>
          <tpl hier="2" item="0"/>
          <tpl fld="0" item="3"/>
        </tpls>
      </n>
      <n v="2731888.1163351741" in="0">
        <tpls c="4">
          <tpl fld="1" item="4"/>
          <tpl fld="2" item="1"/>
          <tpl hier="2" item="0"/>
          <tpl fld="0" item="9"/>
        </tpls>
      </n>
      <n v="734.60578606400031" in="0">
        <tpls c="4">
          <tpl fld="1" item="33"/>
          <tpl fld="2" item="1"/>
          <tpl hier="2" item="0"/>
          <tpl fld="0" item="10"/>
        </tpls>
      </n>
      <n v="-20018902.91333919" in="0">
        <tpls c="4">
          <tpl fld="1" item="5"/>
          <tpl fld="2" item="1"/>
          <tpl hier="2" item="0"/>
          <tpl fld="0" item="6"/>
        </tpls>
      </n>
      <n v="604.24866595469848" in="0">
        <tpls c="4">
          <tpl fld="1" item="48"/>
          <tpl fld="2" item="1"/>
          <tpl hier="2" item="0"/>
          <tpl fld="0" item="10"/>
        </tpls>
      </n>
      <n v="-8133640.1529805074" in="0">
        <tpls c="4">
          <tpl fld="1" item="40"/>
          <tpl fld="2" item="1"/>
          <tpl hier="2" item="0"/>
          <tpl fld="0" item="6"/>
        </tpls>
      </n>
      <n v="1851.1855734337003" in="0">
        <tpls c="4">
          <tpl fld="1" item="14"/>
          <tpl fld="2" item="1"/>
          <tpl hier="2" item="0"/>
          <tpl fld="0" item="10"/>
        </tpls>
      </n>
      <n v="-3619278.5785090476" in="0">
        <tpls c="4">
          <tpl fld="1" item="6"/>
          <tpl fld="2" item="1"/>
          <tpl hier="2" item="0"/>
          <tpl fld="0" item="6"/>
        </tpls>
      </n>
      <n v="39689063.700940244" in="0">
        <tpls c="4">
          <tpl fld="1" item="20"/>
          <tpl fld="2" item="1"/>
          <tpl hier="2" item="0"/>
          <tpl fld="0" item="1"/>
        </tpls>
      </n>
      <n v="-299.51352557289783" in="0">
        <tpls c="4">
          <tpl fld="1" item="34"/>
          <tpl fld="2" item="1"/>
          <tpl hier="2" item="0"/>
          <tpl fld="0" item="10"/>
        </tpls>
      </n>
      <n v="897942.9832965415" in="0">
        <tpls c="4">
          <tpl fld="1" item="7"/>
          <tpl fld="2" item="1"/>
          <tpl hier="2" item="0"/>
          <tpl fld="0" item="6"/>
        </tpls>
      </n>
      <n v="1189816.1644502175" in="0">
        <tpls c="4">
          <tpl fld="1" item="2"/>
          <tpl fld="2" item="1"/>
          <tpl hier="2" item="0"/>
          <tpl fld="0" item="3"/>
        </tpls>
      </n>
      <n v="11116377.306535769" in="0">
        <tpls c="4">
          <tpl fld="1" item="4"/>
          <tpl fld="2" item="1"/>
          <tpl hier="2" item="0"/>
          <tpl fld="0" item="6"/>
        </tpls>
      </n>
      <n v="2223762" in="0">
        <tpls c="4">
          <tpl fld="1" item="44"/>
          <tpl fld="2" item="1"/>
          <tpl hier="2" item="0"/>
          <tpl fld="0" item="3"/>
        </tpls>
      </n>
      <n v="-23013754.350917555" in="0">
        <tpls c="4">
          <tpl fld="1" item="5"/>
          <tpl fld="2" item="1"/>
          <tpl hier="2" item="0"/>
          <tpl fld="0" item="9"/>
        </tpls>
      </n>
      <n v="-4129613.143403199" in="0">
        <tpls c="4">
          <tpl fld="1" item="18"/>
          <tpl fld="2" item="1"/>
          <tpl hier="2" item="0"/>
          <tpl fld="0" item="11"/>
        </tpls>
      </n>
      <n v="42379.324343948159" in="0">
        <tpls c="4">
          <tpl fld="1" item="40"/>
          <tpl fld="2" item="1"/>
          <tpl hier="2" item="0"/>
          <tpl fld="0" item="9"/>
        </tpls>
      </n>
      <n v="-5678003.3731006039" in="0">
        <tpls c="4">
          <tpl fld="1" item="28"/>
          <tpl fld="2" item="1"/>
          <tpl hier="2" item="0"/>
          <tpl fld="0" item="7"/>
        </tpls>
      </n>
      <n v="-12887039.238547107" in="0">
        <tpls c="4">
          <tpl fld="1" item="20"/>
          <tpl fld="2" item="1"/>
          <tpl hier="2" item="0"/>
          <tpl fld="0" item="11"/>
        </tpls>
      </n>
      <n v="-1321233.1227983537" in="0">
        <tpls c="4">
          <tpl fld="1" item="29"/>
          <tpl fld="2" item="1"/>
          <tpl hier="2" item="0"/>
          <tpl fld="0" item="7"/>
        </tpls>
      </n>
      <n v="34224334.458094262" in="0">
        <tpls c="4">
          <tpl fld="1" item="22"/>
          <tpl fld="2" item="1"/>
          <tpl hier="2" item="0"/>
          <tpl fld="0" item="11"/>
        </tpls>
      </n>
      <n v="209893" in="0">
        <tpls c="4">
          <tpl fld="1" item="4"/>
          <tpl fld="2" item="1"/>
          <tpl hier="2" item="0"/>
          <tpl fld="0" item="8"/>
        </tpls>
      </n>
      <n v="10215080.437905528" in="0">
        <tpls c="4">
          <tpl fld="1" item="8"/>
          <tpl fld="2" item="1"/>
          <tpl hier="2" item="0"/>
          <tpl fld="0" item="4"/>
        </tpls>
      </n>
      <n v="1620224.226297108" in="0">
        <tpls c="4">
          <tpl fld="1" item="49"/>
          <tpl fld="2" item="1"/>
          <tpl hier="2" item="0"/>
          <tpl fld="0" item="6"/>
        </tpls>
      </n>
      <n v="212310.67512102786" in="0">
        <tpls c="4">
          <tpl fld="1" item="44"/>
          <tpl fld="2" item="1"/>
          <tpl hier="2" item="0"/>
          <tpl fld="0" item="5"/>
        </tpls>
      </n>
      <n v="-907.65329106810009" in="0">
        <tpls c="4">
          <tpl fld="1" item="17"/>
          <tpl fld="2" item="1"/>
          <tpl hier="2" item="0"/>
          <tpl fld="0" item="10"/>
        </tpls>
      </n>
      <n v="22514830.759572849" in="0">
        <tpls c="4">
          <tpl fld="1" item="27"/>
          <tpl fld="2" item="1"/>
          <tpl hier="2" item="0"/>
          <tpl fld="0" item="1"/>
        </tpls>
      </n>
      <n v="-81352068.306818202" in="0">
        <tpls c="4">
          <tpl fld="1" item="9"/>
          <tpl fld="2" item="1"/>
          <tpl hier="2" item="0"/>
          <tpl fld="0" item="4"/>
        </tpls>
      </n>
      <n v="1779887.4833230693" in="0">
        <tpls c="4">
          <tpl fld="1" item="42"/>
          <tpl fld="2" item="1"/>
          <tpl hier="2" item="0"/>
          <tpl fld="0" item="6"/>
        </tpls>
      </n>
      <n v="3848310.4647603715" in="0">
        <tpls c="4">
          <tpl fld="1" item="35"/>
          <tpl fld="2" item="1"/>
          <tpl hier="2" item="0"/>
          <tpl fld="0" item="5"/>
        </tpls>
      </n>
      <n v="-500.36042222050008" in="0">
        <tpls c="4">
          <tpl fld="1" item="18"/>
          <tpl fld="2" item="1"/>
          <tpl hier="2" item="0"/>
          <tpl fld="0" item="10"/>
        </tpls>
      </n>
      <n v="35156604.879513696" in="0">
        <tpls c="4">
          <tpl fld="1" item="38"/>
          <tpl fld="2" item="1"/>
          <tpl hier="2" item="0"/>
          <tpl fld="0" item="1"/>
        </tpls>
      </n>
      <n v="-4849313.1382985674" in="0">
        <tpls c="4">
          <tpl fld="1" item="10"/>
          <tpl fld="2" item="1"/>
          <tpl hier="2" item="0"/>
          <tpl fld="0" item="4"/>
        </tpls>
      </n>
      <n v="-11510402.275340831" in="0">
        <tpls c="4">
          <tpl fld="1" item="13"/>
          <tpl fld="2" item="1"/>
          <tpl hier="2" item="0"/>
          <tpl fld="0" item="6"/>
        </tpls>
      </n>
      <n v="-2438563.020055241" in="0">
        <tpls c="4">
          <tpl fld="1" item="15"/>
          <tpl fld="2" item="1"/>
          <tpl hier="2" item="0"/>
          <tpl fld="0" item="5"/>
        </tpls>
      </n>
      <n v="-2976.1486059758004" in="0">
        <tpls c="4">
          <tpl fld="1" item="19"/>
          <tpl fld="2" item="1"/>
          <tpl hier="2" item="0"/>
          <tpl fld="0" item="10"/>
        </tpls>
      </n>
      <n v="10202482.552300617" in="0">
        <tpls c="4">
          <tpl fld="1" item="28"/>
          <tpl fld="2" item="1"/>
          <tpl hier="2" item="0"/>
          <tpl fld="0" item="1"/>
        </tpls>
      </n>
      <n v="1197913.2073400542" in="0">
        <tpls c="4">
          <tpl fld="1" item="11"/>
          <tpl fld="2" item="1"/>
          <tpl hier="2" item="0"/>
          <tpl fld="0" item="4"/>
        </tpls>
      </n>
      <n v="-629391.06005337066" in="0">
        <tpls c="4">
          <tpl fld="1" item="31"/>
          <tpl fld="2" item="1"/>
          <tpl hier="2" item="0"/>
          <tpl fld="0" item="6"/>
        </tpls>
      </n>
      <n v="-699310.04438680841" in="0">
        <tpls c="4">
          <tpl fld="1" item="45"/>
          <tpl fld="2" item="1"/>
          <tpl hier="2" item="0"/>
          <tpl fld="0" item="5"/>
        </tpls>
      </n>
      <n v="-4812.5584251440732" in="0">
        <tpls c="4">
          <tpl fld="1" item="20"/>
          <tpl fld="2" item="1"/>
          <tpl hier="2" item="0"/>
          <tpl fld="0" item="10"/>
        </tpls>
      </n>
      <n v="21007741.493876353" in="0">
        <tpls c="4">
          <tpl fld="1" item="3"/>
          <tpl fld="2" item="1"/>
          <tpl hier="2" item="0"/>
          <tpl fld="0" item="1"/>
        </tpls>
      </n>
      <n v="343262.61010348116" in="0">
        <tpls c="4">
          <tpl fld="1" item="12"/>
          <tpl fld="2" item="1"/>
          <tpl hier="2" item="0"/>
          <tpl fld="0" item="4"/>
        </tpls>
      </n>
      <n v="-6847454.3316948665" in="0">
        <tpls c="4">
          <tpl fld="1" item="47"/>
          <tpl fld="2" item="1"/>
          <tpl hier="2" item="0"/>
          <tpl fld="0" item="6"/>
        </tpls>
      </n>
      <n v="-19162505.741894443" in="0">
        <tpls c="4">
          <tpl fld="1" item="36"/>
          <tpl fld="2" item="1"/>
          <tpl hier="2" item="0"/>
          <tpl fld="0" item="5"/>
        </tpls>
      </n>
      <n v="-9349.9110337127004" in="0">
        <tpls c="4">
          <tpl fld="1" item="21"/>
          <tpl fld="2" item="1"/>
          <tpl hier="2" item="0"/>
          <tpl fld="0" item="10"/>
        </tpls>
      </n>
      <n v="579483.59015236213" in="0">
        <tpls c="4">
          <tpl fld="1" item="29"/>
          <tpl fld="2" item="1"/>
          <tpl hier="2" item="0"/>
          <tpl fld="0" item="1"/>
        </tpls>
      </n>
      <n v="0" in="0">
        <tpls c="4">
          <tpl fld="1" item="30"/>
          <tpl fld="2" item="1"/>
          <tpl hier="2" item="0"/>
          <tpl fld="0" item="4"/>
        </tpls>
      </n>
      <n v="-6779420.8478358043" in="0">
        <tpls c="4">
          <tpl fld="1" item="32"/>
          <tpl fld="2" item="1"/>
          <tpl hier="2" item="0"/>
          <tpl fld="0" item="6"/>
        </tpls>
      </n>
      <n v="3303138.7788575068" in="0">
        <tpls c="4">
          <tpl fld="1" item="16"/>
          <tpl fld="2" item="1"/>
          <tpl hier="2" item="0"/>
          <tpl fld="0" item="5"/>
        </tpls>
      </n>
      <n v="2847.657726398601" in="0">
        <tpls c="4">
          <tpl fld="1" item="22"/>
          <tpl fld="2" item="1"/>
          <tpl hier="2" item="0"/>
          <tpl fld="0" item="10"/>
        </tpls>
      </n>
      <n v="0" in="0">
        <tpls c="4">
          <tpl fld="1" item="2"/>
          <tpl fld="2" item="1"/>
          <tpl hier="2" item="0"/>
          <tpl fld="0" item="7"/>
        </tpls>
      </n>
      <s v="2014" in="0">
        <tpls c="2">
          <tpl hier="2" item="2"/>
          <tpl fld="0" item="2"/>
        </tpls>
      </s>
      <s v="2022" in="0">
        <tpls c="2">
          <tpl hier="2" item="2"/>
          <tpl fld="0" item="0"/>
        </tpls>
      </s>
      <n v="25276542.731464643" in="0">
        <tpls c="4">
          <tpl fld="1" item="48"/>
          <tpl fld="2" item="2"/>
          <tpl hier="2" item="2"/>
          <tpl fld="0" item="1"/>
        </tpls>
      </n>
      <n v="-8783520.864594657" in="0">
        <tpls c="4">
          <tpl fld="1" item="49"/>
          <tpl fld="2" item="2"/>
          <tpl hier="2" item="2"/>
          <tpl fld="0" item="6"/>
        </tpls>
      </n>
      <n v="3532592.9053789843" in="0">
        <tpls c="4">
          <tpl fld="1" item="17"/>
          <tpl fld="2" item="2"/>
          <tpl hier="2" item="2"/>
          <tpl fld="0" item="1"/>
        </tpls>
      </n>
      <n v="9458968.6350511871" in="0">
        <tpls c="4">
          <tpl fld="1" item="3"/>
          <tpl fld="2" item="2"/>
          <tpl hier="2" item="2"/>
          <tpl fld="0" item="11"/>
        </tpls>
      </n>
      <n v="-736973.62585703027" in="0">
        <tpls c="4">
          <tpl fld="1" item="39"/>
          <tpl fld="2" item="2"/>
          <tpl hier="2" item="2"/>
          <tpl fld="0" item="6"/>
        </tpls>
      </n>
      <n v="-53750326.156624436" in="0">
        <tpls c="4">
          <tpl fld="1" item="36"/>
          <tpl fld="2" item="2"/>
          <tpl hier="2" item="2"/>
          <tpl fld="0" item="11"/>
        </tpls>
      </n>
      <n v="-66335.044386808353" in="0">
        <tpls c="4">
          <tpl fld="1" item="45"/>
          <tpl fld="2" item="2"/>
          <tpl hier="2" item="2"/>
          <tpl fld="0" item="5"/>
        </tpls>
      </n>
      <n v="105.52042691690002" in="0">
        <tpls c="4">
          <tpl fld="1" item="10"/>
          <tpl fld="2" item="2"/>
          <tpl hier="2" item="2"/>
          <tpl fld="0" item="10"/>
        </tpls>
      </n>
      <n v="0" in="0">
        <tpls c="4">
          <tpl fld="1" item="36"/>
          <tpl fld="2" item="2"/>
          <tpl hier="2" item="2"/>
          <tpl fld="0" item="8"/>
        </tpls>
      </n>
      <n v="0" in="0">
        <tpls c="4">
          <tpl fld="1" item="45"/>
          <tpl fld="2" item="2"/>
          <tpl hier="2" item="2"/>
          <tpl fld="0" item="8"/>
        </tpls>
      </n>
      <n v="-7350733.9983189385" in="0">
        <tpls c="4">
          <tpl fld="1" item="29"/>
          <tpl fld="2" item="2"/>
          <tpl hier="2" item="2"/>
          <tpl fld="0" item="6"/>
        </tpls>
      </n>
      <n v="-3116.0645844120004" in="0">
        <tpls c="4">
          <tpl fld="1" item="29"/>
          <tpl fld="2" item="2"/>
          <tpl hier="2" item="2"/>
          <tpl fld="0" item="10"/>
        </tpls>
      </n>
      <n v="0" in="0">
        <tpls c="4">
          <tpl fld="1" item="48"/>
          <tpl fld="2" item="2"/>
          <tpl hier="2" item="2"/>
          <tpl fld="0" item="8"/>
        </tpls>
      </n>
      <n v="-1530279.1232391165" in="0">
        <tpls c="4">
          <tpl fld="1" item="9"/>
          <tpl fld="2" item="2"/>
          <tpl hier="2" item="2"/>
          <tpl fld="0" item="7"/>
        </tpls>
      </n>
      <n v="-9370563.1748061366" in="0">
        <tpls c="4">
          <tpl fld="1" item="13"/>
          <tpl fld="2" item="2"/>
          <tpl hier="2" item="2"/>
          <tpl fld="0" item="7"/>
        </tpls>
      </n>
      <n v="-17855029.284663208" in="0">
        <tpls c="4">
          <tpl fld="1" item="24"/>
          <tpl fld="2" item="2"/>
          <tpl hier="2" item="2"/>
          <tpl fld="0" item="6"/>
        </tpls>
      </n>
      <n v="-7962317.3232176434" in="0">
        <tpls c="4">
          <tpl fld="1" item="6"/>
          <tpl fld="2" item="2"/>
          <tpl hier="2" item="2"/>
          <tpl fld="0" item="9"/>
        </tpls>
      </n>
      <n v="-27621592.427777253" in="0">
        <tpls c="4">
          <tpl fld="1" item="36"/>
          <tpl fld="2" item="2"/>
          <tpl hier="2" item="2"/>
          <tpl fld="0" item="6"/>
        </tpls>
      </n>
      <n v="0" in="0">
        <tpls c="4">
          <tpl fld="1" item="33"/>
          <tpl fld="2" item="2"/>
          <tpl hier="2" item="2"/>
          <tpl fld="0" item="8"/>
        </tpls>
      </n>
      <n v="9523197.764762383" in="0">
        <tpls c="4">
          <tpl fld="1" item="14"/>
          <tpl fld="2" item="2"/>
          <tpl hier="2" item="2"/>
          <tpl fld="0" item="9"/>
        </tpls>
      </n>
      <n v="27038439.478875611" in="0">
        <tpls c="4">
          <tpl fld="1" item="26"/>
          <tpl fld="2" item="2"/>
          <tpl hier="2" item="2"/>
          <tpl fld="0" item="1"/>
        </tpls>
      </n>
      <n v="-877439.39075524895" in="0">
        <tpls c="4">
          <tpl fld="1" item="18"/>
          <tpl fld="2" item="2"/>
          <tpl hier="2" item="2"/>
          <tpl fld="0" item="5"/>
        </tpls>
      </n>
      <n v="-11084402.77611593" in="0">
        <tpls c="4">
          <tpl fld="1" item="41"/>
          <tpl fld="2" item="2"/>
          <tpl hier="2" item="2"/>
          <tpl fld="0" item="11"/>
        </tpls>
      </n>
      <n v="0" in="0">
        <tpls c="4">
          <tpl fld="1" item="41"/>
          <tpl fld="2" item="2"/>
          <tpl hier="2" item="2"/>
          <tpl fld="0" item="8"/>
        </tpls>
      </n>
      <n v="30565645.467758846" in="0">
        <tpls c="4">
          <tpl fld="1" item="7"/>
          <tpl fld="2" item="2"/>
          <tpl hier="2" item="2"/>
          <tpl fld="0" item="11"/>
        </tpls>
      </n>
      <n v="-4165.4337796691007" in="0">
        <tpls c="4">
          <tpl fld="1" item="27"/>
          <tpl fld="2" item="2"/>
          <tpl hier="2" item="2"/>
          <tpl fld="0" item="10"/>
        </tpls>
      </n>
      <n v="-1412695.8587364985" in="0">
        <tpls c="4">
          <tpl fld="1" item="6"/>
          <tpl fld="2" item="2"/>
          <tpl hier="2" item="2"/>
          <tpl fld="0" item="7"/>
        </tpls>
      </n>
      <n v="-1321233.1227983537" in="0">
        <tpls c="4">
          <tpl fld="1" item="29"/>
          <tpl fld="2" item="2"/>
          <tpl hier="2" item="2"/>
          <tpl fld="0" item="7"/>
        </tpls>
      </n>
      <n v="-6664822.9978338853" in="0">
        <tpls c="4">
          <tpl fld="1" item="42"/>
          <tpl fld="2" item="2"/>
          <tpl hier="2" item="2"/>
          <tpl fld="0" item="11"/>
        </tpls>
      </n>
      <n v="0" in="0">
        <tpls c="4">
          <tpl fld="1" item="23"/>
          <tpl fld="2" item="2"/>
          <tpl hier="2" item="2"/>
          <tpl fld="0" item="5"/>
        </tpls>
      </n>
      <n v="-6645757.5970197311" in="0">
        <tpls c="4">
          <tpl fld="1" item="33"/>
          <tpl fld="2" item="2"/>
          <tpl hier="2" item="2"/>
          <tpl fld="0" item="6"/>
        </tpls>
      </n>
      <n v="-12436758.234845351" in="0">
        <tpls c="4">
          <tpl fld="1" item="6"/>
          <tpl fld="2" item="2"/>
          <tpl hier="2" item="2"/>
          <tpl fld="0" item="11"/>
        </tpls>
      </n>
      <n v="0" in="0">
        <tpls c="4">
          <tpl fld="1" item="25"/>
          <tpl fld="2" item="2"/>
          <tpl hier="2" item="2"/>
          <tpl fld="0" item="8"/>
        </tpls>
      </n>
      <n v="-12443583.847044159" in="0">
        <tpls c="4">
          <tpl fld="1" item="0"/>
          <tpl fld="2" item="2"/>
          <tpl hier="2" item="2"/>
          <tpl fld="0" item="11"/>
        </tpls>
      </n>
      <n v="-13617644.198246915" in="0">
        <tpls c="4">
          <tpl fld="1" item="13"/>
          <tpl fld="2" item="2"/>
          <tpl hier="2" item="2"/>
          <tpl fld="0" item="6"/>
        </tpls>
      </n>
      <n v="25430040.289991379" in="0">
        <tpls c="4">
          <tpl fld="1" item="30"/>
          <tpl fld="2" item="2"/>
          <tpl hier="2" item="2"/>
          <tpl fld="0" item="9"/>
        </tpls>
      </n>
      <n v="0" in="0">
        <tpls c="4">
          <tpl fld="1" item="26"/>
          <tpl fld="2" item="2"/>
          <tpl hier="2" item="2"/>
          <tpl fld="0" item="8"/>
        </tpls>
      </n>
      <n v="19409778.319720633" in="0">
        <tpls c="4">
          <tpl fld="1" item="21"/>
          <tpl fld="2" item="2"/>
          <tpl hier="2" item="2"/>
          <tpl fld="0" item="1"/>
        </tpls>
      </n>
      <n v="-15003855.479034891" in="0">
        <tpls c="4">
          <tpl fld="1" item="16"/>
          <tpl fld="2" item="2"/>
          <tpl hier="2" item="2"/>
          <tpl fld="0" item="9"/>
        </tpls>
      </n>
      <n v="-1308.6278602802258" in="0">
        <tpls c="4">
          <tpl fld="1" item="41"/>
          <tpl fld="2" item="2"/>
          <tpl hier="2" item="2"/>
          <tpl fld="0" item="10"/>
        </tpls>
      </n>
      <n v="-8259067.9247043207" in="0">
        <tpls c="4">
          <tpl fld="1" item="20"/>
          <tpl fld="2" item="2"/>
          <tpl hier="2" item="2"/>
          <tpl fld="0" item="11"/>
        </tpls>
      </n>
      <n v="-10380459.003438972" in="0">
        <tpls c="4">
          <tpl fld="1" item="0"/>
          <tpl fld="2" item="2"/>
          <tpl hier="2" item="2"/>
          <tpl fld="0" item="7"/>
        </tpls>
      </n>
      <n v="0" in="0">
        <tpls c="4">
          <tpl fld="1" item="43"/>
          <tpl fld="2" item="2"/>
          <tpl hier="2" item="2"/>
          <tpl fld="0" item="8"/>
        </tpls>
      </n>
      <n v="-3684925.2073881309" in="0">
        <tpls c="4">
          <tpl fld="1" item="34"/>
          <tpl fld="2" item="2"/>
          <tpl hier="2" item="2"/>
          <tpl fld="0" item="5"/>
        </tpls>
      </n>
      <n v="-66462295.994916588" in="0">
        <tpls c="4">
          <tpl fld="1" item="21"/>
          <tpl fld="2" item="2"/>
          <tpl hier="2" item="2"/>
          <tpl fld="0" item="11"/>
        </tpls>
      </n>
      <n v="-6335.3524152359987" in="0">
        <tpls c="4">
          <tpl fld="1" item="16"/>
          <tpl fld="2" item="2"/>
          <tpl hier="2" item="2"/>
          <tpl fld="0" item="10"/>
        </tpls>
      </n>
      <n v="3235439.5244153175" in="0">
        <tpls c="4">
          <tpl fld="1" item="8"/>
          <tpl fld="2" item="2"/>
          <tpl hier="2" item="2"/>
          <tpl fld="0" item="1"/>
        </tpls>
      </n>
      <n v="-639.87556417440146" in="0">
        <tpls c="4">
          <tpl fld="1" item="30"/>
          <tpl fld="2" item="2"/>
          <tpl hier="2" item="2"/>
          <tpl fld="0" item="10"/>
        </tpls>
      </n>
      <n v="10212516.716590863" in="0">
        <tpls c="4">
          <tpl fld="1" item="40"/>
          <tpl fld="2" item="2"/>
          <tpl hier="2" item="2"/>
          <tpl fld="0" item="1"/>
        </tpls>
      </n>
      <n v="-17656724.353085116" in="0">
        <tpls c="4">
          <tpl fld="1" item="11"/>
          <tpl fld="2" item="2"/>
          <tpl hier="2" item="2"/>
          <tpl fld="0" item="6"/>
        </tpls>
      </n>
      <n v="-18745896.909824975" in="0">
        <tpls c="4">
          <tpl fld="1" item="25"/>
          <tpl fld="2" item="2"/>
          <tpl hier="2" item="2"/>
          <tpl fld="0" item="11"/>
        </tpls>
      </n>
      <n v="1663757.2643856932" in="0">
        <tpls c="4">
          <tpl fld="1" item="31"/>
          <tpl fld="2" item="2"/>
          <tpl hier="2" item="2"/>
          <tpl fld="0" item="9"/>
        </tpls>
      </n>
      <n v="859107.91268789512" in="0">
        <tpls c="4">
          <tpl fld="1" item="15"/>
          <tpl fld="2" item="2"/>
          <tpl hier="2" item="2"/>
          <tpl fld="0" item="9"/>
        </tpls>
      </n>
      <n v="96.562400386500485" in="0">
        <tpls c="4">
          <tpl fld="1" item="31"/>
          <tpl fld="2" item="2"/>
          <tpl hier="2" item="2"/>
          <tpl fld="0" item="10"/>
        </tpls>
      </n>
      <n v="0" in="0">
        <tpls c="4">
          <tpl fld="1" item="2"/>
          <tpl fld="2" item="2"/>
          <tpl hier="2" item="2"/>
          <tpl fld="0" item="7"/>
        </tpls>
      </n>
      <n v="-16066199.226020111" in="0">
        <tpls c="4">
          <tpl fld="1" item="34"/>
          <tpl fld="2" item="2"/>
          <tpl hier="2" item="2"/>
          <tpl fld="0" item="6"/>
        </tpls>
      </n>
      <n v="1920213.6683989307" in="0">
        <tpls c="4">
          <tpl fld="1" item="7"/>
          <tpl fld="2" item="2"/>
          <tpl hier="2" item="2"/>
          <tpl fld="0" item="5"/>
        </tpls>
      </n>
      <n v="0" in="0">
        <tpls c="4">
          <tpl fld="1" item="20"/>
          <tpl fld="2" item="2"/>
          <tpl hier="2" item="2"/>
          <tpl fld="0" item="8"/>
        </tpls>
      </n>
      <n v="-10160421.309733162" in="0">
        <tpls c="4">
          <tpl fld="1" item="49"/>
          <tpl fld="2" item="2"/>
          <tpl hier="2" item="2"/>
          <tpl fld="0" item="7"/>
        </tpls>
      </n>
      <n v="-17921393.434708368" in="0">
        <tpls c="4">
          <tpl fld="1" item="37"/>
          <tpl fld="2" item="2"/>
          <tpl hier="2" item="2"/>
          <tpl fld="0" item="7"/>
        </tpls>
      </n>
      <n v="-1856.1412752514" in="0">
        <tpls c="4">
          <tpl fld="1" item="6"/>
          <tpl fld="2" item="2"/>
          <tpl hier="2" item="2"/>
          <tpl fld="0" item="10"/>
        </tpls>
      </n>
      <n v="574884.91317410243" in="0">
        <tpls c="4">
          <tpl fld="1" item="2"/>
          <tpl fld="2" item="2"/>
          <tpl hier="2" item="2"/>
          <tpl fld="0" item="9"/>
        </tpls>
      </n>
      <n v="18585203.908036787" in="0">
        <tpls c="4">
          <tpl fld="1" item="42"/>
          <tpl fld="2" item="2"/>
          <tpl hier="2" item="2"/>
          <tpl fld="0" item="1"/>
        </tpls>
      </n>
      <n v="-1386386.7300333777" in="0">
        <tpls c="4">
          <tpl fld="1" item="19"/>
          <tpl fld="2" item="2"/>
          <tpl hier="2" item="2"/>
          <tpl fld="0" item="5"/>
        </tpls>
      </n>
      <n v="739447.20793006616" in="0">
        <tpls c="4">
          <tpl fld="1" item="3"/>
          <tpl fld="2" item="2"/>
          <tpl hier="2" item="2"/>
          <tpl fld="0" item="9"/>
        </tpls>
      </n>
      <n v="-4384703.0183616849" in="0">
        <tpls c="4">
          <tpl fld="1" item="8"/>
          <tpl fld="2" item="2"/>
          <tpl hier="2" item="2"/>
          <tpl fld="0" item="7"/>
        </tpls>
      </n>
      <n v="-6078278.3425607858" in="0">
        <tpls c="4">
          <tpl fld="1" item="41"/>
          <tpl fld="2" item="2"/>
          <tpl hier="2" item="2"/>
          <tpl fld="0" item="7"/>
        </tpls>
      </n>
      <n v="0" in="0">
        <tpls c="4">
          <tpl fld="1" item="46"/>
          <tpl fld="2" item="2"/>
          <tpl hier="2" item="2"/>
          <tpl fld="0" item="8"/>
        </tpls>
      </n>
      <n v="-5464507.4257484097" in="0">
        <tpls c="4">
          <tpl fld="1" item="14"/>
          <tpl fld="2" item="2"/>
          <tpl hier="2" item="2"/>
          <tpl fld="0" item="7"/>
        </tpls>
      </n>
      <n v="-8249.8294462250997" in="0">
        <tpls c="4">
          <tpl fld="1" item="21"/>
          <tpl fld="2" item="2"/>
          <tpl hier="2" item="2"/>
          <tpl fld="0" item="10"/>
        </tpls>
      </n>
      <n v="1914.2734100574003" in="0">
        <tpls c="4">
          <tpl fld="1" item="3"/>
          <tpl fld="2" item="2"/>
          <tpl hier="2" item="2"/>
          <tpl fld="0" item="10"/>
        </tpls>
      </n>
      <n v="-14949013.990630779" in="0">
        <tpls c="4">
          <tpl fld="1" item="27"/>
          <tpl fld="2" item="2"/>
          <tpl hier="2" item="2"/>
          <tpl fld="0" item="6"/>
        </tpls>
      </n>
      <n v="0" in="0">
        <tpls c="4">
          <tpl fld="1" item="3"/>
          <tpl fld="2" item="2"/>
          <tpl hier="2" item="2"/>
          <tpl fld="0" item="8"/>
        </tpls>
      </n>
      <n v="51519.031817084862" in="0">
        <tpls c="4">
          <tpl fld="1" item="39"/>
          <tpl fld="2" item="2"/>
          <tpl hier="2" item="2"/>
          <tpl fld="0" item="1"/>
        </tpls>
      </n>
      <n v="-14172185.903347461" in="0">
        <tpls c="4">
          <tpl fld="1" item="3"/>
          <tpl fld="2" item="2"/>
          <tpl hier="2" item="2"/>
          <tpl fld="0" item="7"/>
        </tpls>
      </n>
      <n v="-3153938.624378046" in="0">
        <tpls c="4">
          <tpl fld="1" item="36"/>
          <tpl fld="2" item="2"/>
          <tpl hier="2" item="2"/>
          <tpl fld="0" item="1"/>
        </tpls>
      </n>
      <n v="-6753775.9254818447" in="0">
        <tpls c="4">
          <tpl fld="1" item="21"/>
          <tpl fld="2" item="2"/>
          <tpl hier="2" item="2"/>
          <tpl fld="0" item="5"/>
        </tpls>
      </n>
      <n v="-4031537.6947642756" in="0">
        <tpls c="4">
          <tpl fld="1" item="49"/>
          <tpl fld="2" item="2"/>
          <tpl hier="2" item="2"/>
          <tpl fld="0" item="11"/>
        </tpls>
      </n>
      <n v="20494893.820333071" in="0">
        <tpls c="4">
          <tpl fld="1" item="11"/>
          <tpl fld="2" item="2"/>
          <tpl hier="2" item="2"/>
          <tpl fld="0" item="9"/>
        </tpls>
      </n>
      <n v="779.12707739059931" in="0">
        <tpls c="4">
          <tpl fld="1" item="26"/>
          <tpl fld="2" item="2"/>
          <tpl hier="2" item="2"/>
          <tpl fld="0" item="10"/>
        </tpls>
      </n>
      <n v="-4967122.9469086491" in="0">
        <tpls c="4">
          <tpl fld="1" item="30"/>
          <tpl fld="2" item="2"/>
          <tpl hier="2" item="2"/>
          <tpl fld="0" item="11"/>
        </tpls>
      </n>
      <n v="-2384345.0476987539" in="0">
        <tpls c="4">
          <tpl fld="1" item="36"/>
          <tpl fld="2" item="2"/>
          <tpl hier="2" item="2"/>
          <tpl fld="0" item="7"/>
        </tpls>
      </n>
      <n v="-12156661.581868736" in="0">
        <tpls c="4">
          <tpl fld="1" item="42"/>
          <tpl fld="2" item="2"/>
          <tpl hier="2" item="2"/>
          <tpl fld="0" item="7"/>
        </tpls>
      </n>
      <n v="-2751.5702578835012" in="0">
        <tpls c="4">
          <tpl fld="1" item="1"/>
          <tpl fld="2" item="2"/>
          <tpl hier="2" item="2"/>
          <tpl fld="0" item="10"/>
        </tpls>
      </n>
      <n v="-11281409.635334993" in="0">
        <tpls c="4">
          <tpl fld="1" item="29"/>
          <tpl fld="2" item="2"/>
          <tpl hier="2" item="2"/>
          <tpl fld="0" item="9"/>
        </tpls>
      </n>
      <n v="-4224231.6884198757" in="0">
        <tpls c="4">
          <tpl fld="1" item="18"/>
          <tpl fld="2" item="2"/>
          <tpl hier="2" item="2"/>
          <tpl fld="0" item="11"/>
        </tpls>
      </n>
      <n v="-3052816.9022744163" in="0">
        <tpls c="4">
          <tpl fld="1" item="44"/>
          <tpl fld="2" item="2"/>
          <tpl hier="2" item="2"/>
          <tpl fld="0" item="6"/>
        </tpls>
      </n>
      <n v="-8364814.0468822289" in="0">
        <tpls c="4">
          <tpl fld="1" item="43"/>
          <tpl fld="2" item="2"/>
          <tpl hier="2" item="2"/>
          <tpl fld="0" item="11"/>
        </tpls>
      </n>
      <n v="586429.97309285356" in="0">
        <tpls c="4">
          <tpl fld="1" item="41"/>
          <tpl fld="2" item="2"/>
          <tpl hier="2" item="2"/>
          <tpl fld="0" item="5"/>
        </tpls>
      </n>
      <n v="-8323917.3867039736" in="0">
        <tpls c="4">
          <tpl fld="1" item="38"/>
          <tpl fld="2" item="2"/>
          <tpl hier="2" item="2"/>
          <tpl fld="0" item="11"/>
        </tpls>
      </n>
      <n v="-4834191.1885026172" in="0">
        <tpls c="4">
          <tpl fld="1" item="33"/>
          <tpl fld="2" item="2"/>
          <tpl hier="2" item="2"/>
          <tpl fld="0" item="5"/>
        </tpls>
      </n>
      <n v="-2661626.828761111" in="0">
        <tpls c="4">
          <tpl fld="1" item="27"/>
          <tpl fld="2" item="2"/>
          <tpl hier="2" item="2"/>
          <tpl fld="0" item="5"/>
        </tpls>
      </n>
      <n v="-42895422.579559222" in="0">
        <tpls c="4">
          <tpl fld="1" item="9"/>
          <tpl fld="2" item="2"/>
          <tpl hier="2" item="2"/>
          <tpl fld="0" item="11"/>
        </tpls>
      </n>
      <n v="11406322.233507287" in="0">
        <tpls c="4">
          <tpl fld="1" item="47"/>
          <tpl fld="2" item="2"/>
          <tpl hier="2" item="2"/>
          <tpl fld="0" item="9"/>
        </tpls>
      </n>
      <n v="-3232.2126866147892" in="0">
        <tpls c="4">
          <tpl fld="1" item="45"/>
          <tpl fld="2" item="2"/>
          <tpl hier="2" item="2"/>
          <tpl fld="0" item="10"/>
        </tpls>
      </n>
      <n v="638320.60866098886" in="0">
        <tpls c="4">
          <tpl fld="1" item="44"/>
          <tpl fld="2" item="2"/>
          <tpl hier="2" item="2"/>
          <tpl fld="0" item="9"/>
        </tpls>
      </n>
      <n v="-1246743.0543901378" in="0">
        <tpls c="4">
          <tpl fld="1" item="32"/>
          <tpl fld="2" item="2"/>
          <tpl hier="2" item="2"/>
          <tpl fld="0" item="5"/>
        </tpls>
      </n>
      <n v="-2024415.4534185617" in="0">
        <tpls c="4">
          <tpl fld="1" item="46"/>
          <tpl fld="2" item="2"/>
          <tpl hier="2" item="2"/>
          <tpl fld="0" item="6"/>
        </tpls>
      </n>
      <n v="-2205771.9455235666" in="0">
        <tpls c="4">
          <tpl fld="1" item="23"/>
          <tpl fld="2" item="2"/>
          <tpl hier="2" item="2"/>
          <tpl fld="0" item="11"/>
        </tpls>
      </n>
      <n v="-2035531.1016524516" in="0">
        <tpls c="4">
          <tpl fld="1" item="17"/>
          <tpl fld="2" item="2"/>
          <tpl hier="2" item="2"/>
          <tpl fld="0" item="7"/>
        </tpls>
      </n>
      <n v="2085364.2537993912" in="0">
        <tpls c="4">
          <tpl fld="1" item="4"/>
          <tpl fld="2" item="2"/>
          <tpl hier="2" item="2"/>
          <tpl fld="0" item="9"/>
        </tpls>
      </n>
      <n v="-13154479.551499587" in="0">
        <tpls c="4">
          <tpl fld="1" item="38"/>
          <tpl fld="2" item="2"/>
          <tpl hier="2" item="2"/>
          <tpl fld="0" item="6"/>
        </tpls>
      </n>
      <n v="14210454.992252223" in="0">
        <tpls c="4">
          <tpl fld="1" item="0"/>
          <tpl fld="2" item="2"/>
          <tpl hier="2" item="2"/>
          <tpl fld="0" item="1"/>
        </tpls>
      </n>
      <n v="-5314.3338307118747" in="0">
        <tpls c="4">
          <tpl fld="1" item="5"/>
          <tpl fld="2" item="2"/>
          <tpl hier="2" item="2"/>
          <tpl fld="0" item="10"/>
        </tpls>
      </n>
      <n v="-23668221.568794966" in="0">
        <tpls c="4">
          <tpl fld="1" item="1"/>
          <tpl fld="2" item="2"/>
          <tpl hier="2" item="2"/>
          <tpl fld="0" item="11"/>
        </tpls>
      </n>
      <n v="-13884304.862193562" in="0">
        <tpls c="4">
          <tpl fld="1" item="5"/>
          <tpl fld="2" item="2"/>
          <tpl hier="2" item="2"/>
          <tpl fld="0" item="7"/>
        </tpls>
      </n>
      <n v="-115.29017328519922" in="0">
        <tpls c="4">
          <tpl fld="1" item="33"/>
          <tpl fld="2" item="2"/>
          <tpl hier="2" item="2"/>
          <tpl fld="0" item="10"/>
        </tpls>
      </n>
      <n v="0" in="0">
        <tpls c="4">
          <tpl fld="1" item="32"/>
          <tpl fld="2" item="2"/>
          <tpl hier="2" item="2"/>
          <tpl fld="0" item="8"/>
        </tpls>
      </n>
      <n v="4492197.6123228399" in="0">
        <tpls c="4">
          <tpl fld="1" item="0"/>
          <tpl fld="2" item="2"/>
          <tpl hier="2" item="2"/>
          <tpl fld="0" item="5"/>
        </tpls>
      </n>
      <n v="16750571.442181021" in="0">
        <tpls c="4">
          <tpl fld="1" item="11"/>
          <tpl fld="2" item="2"/>
          <tpl hier="2" item="2"/>
          <tpl fld="0" item="1"/>
        </tpls>
      </n>
      <n v="3975391.7675582091" in="0">
        <tpls c="4">
          <tpl fld="1" item="9"/>
          <tpl fld="2" item="2"/>
          <tpl hier="2" item="2"/>
          <tpl fld="0" item="1"/>
        </tpls>
      </n>
      <n v="19080906.291832518" in="0">
        <tpls c="4">
          <tpl fld="1" item="49"/>
          <tpl fld="2" item="2"/>
          <tpl hier="2" item="2"/>
          <tpl fld="0" item="1"/>
        </tpls>
      </n>
      <n v="-5746835.8479257599" in="0">
        <tpls c="4">
          <tpl fld="1" item="10"/>
          <tpl fld="2" item="2"/>
          <tpl hier="2" item="2"/>
          <tpl fld="0" item="6"/>
        </tpls>
      </n>
      <n v="-16491586.371195421" in="0">
        <tpls c="4">
          <tpl fld="1" item="37"/>
          <tpl fld="2" item="2"/>
          <tpl hier="2" item="2"/>
          <tpl fld="0" item="6"/>
        </tpls>
      </n>
      <n v="10399002.658676347" in="0">
        <tpls c="4">
          <tpl fld="1" item="20"/>
          <tpl fld="2" item="2"/>
          <tpl hier="2" item="2"/>
          <tpl fld="0" item="5"/>
        </tpls>
      </n>
      <n v="5337442.9263395909" in="0">
        <tpls c="4">
          <tpl fld="1" item="32"/>
          <tpl fld="2" item="2"/>
          <tpl hier="2" item="2"/>
          <tpl fld="0" item="1"/>
        </tpls>
      </n>
      <n v="-9791496.3494168501" in="0">
        <tpls c="4">
          <tpl fld="1" item="28"/>
          <tpl fld="2" item="2"/>
          <tpl hier="2" item="2"/>
          <tpl fld="0" item="11"/>
        </tpls>
      </n>
      <n v="-1306945.4561381377" in="0">
        <tpls c="4">
          <tpl fld="1" item="12"/>
          <tpl fld="2" item="2"/>
          <tpl hier="2" item="2"/>
          <tpl fld="0" item="7"/>
        </tpls>
      </n>
      <n v="-31023890.349819623" in="0">
        <tpls c="4">
          <tpl fld="1" item="9"/>
          <tpl fld="2" item="2"/>
          <tpl hier="2" item="2"/>
          <tpl fld="0" item="9"/>
        </tpls>
      </n>
      <n v="-92182.133971972158" in="0">
        <tpls c="4">
          <tpl fld="1" item="10"/>
          <tpl fld="2" item="2"/>
          <tpl hier="2" item="2"/>
          <tpl fld="0" item="9"/>
        </tpls>
      </n>
      <n v="4962280.3785233302" in="0">
        <tpls c="4">
          <tpl fld="1" item="26"/>
          <tpl fld="2" item="2"/>
          <tpl hier="2" item="2"/>
          <tpl fld="0" item="11"/>
        </tpls>
      </n>
      <n v="2617253.0661582891" in="0">
        <tpls c="4">
          <tpl fld="1" item="13"/>
          <tpl fld="2" item="2"/>
          <tpl hier="2" item="2"/>
          <tpl fld="0" item="11"/>
        </tpls>
      </n>
      <n v="0" in="0">
        <tpls c="4">
          <tpl fld="1" item="5"/>
          <tpl fld="2" item="2"/>
          <tpl hier="2" item="2"/>
          <tpl fld="0" item="8"/>
        </tpls>
      </n>
      <n v="-6658733.0248218188" in="0">
        <tpls c="4">
          <tpl fld="1" item="41"/>
          <tpl fld="2" item="2"/>
          <tpl hier="2" item="2"/>
          <tpl fld="0" item="9"/>
        </tpls>
      </n>
      <n v="-1304507.4037369001" in="0">
        <tpls c="4">
          <tpl fld="1" item="38"/>
          <tpl fld="2" item="2"/>
          <tpl hier="2" item="2"/>
          <tpl fld="0" item="5"/>
        </tpls>
      </n>
      <n v="0" in="0">
        <tpls c="4">
          <tpl fld="1" item="24"/>
          <tpl fld="2" item="2"/>
          <tpl hier="2" item="2"/>
          <tpl fld="0" item="8"/>
        </tpls>
      </n>
      <n v="465847.10296097887" in="0">
        <tpls c="4">
          <tpl fld="1" item="12"/>
          <tpl fld="2" item="2"/>
          <tpl hier="2" item="2"/>
          <tpl fld="0" item="6"/>
        </tpls>
      </n>
      <n v="-11699313.036289033" in="0">
        <tpls c="4">
          <tpl fld="1" item="30"/>
          <tpl fld="2" item="2"/>
          <tpl hier="2" item="2"/>
          <tpl fld="0" item="7"/>
        </tpls>
      </n>
      <n v="4471651.3751355987" in="0">
        <tpls c="4">
          <tpl fld="1" item="4"/>
          <tpl fld="2" item="2"/>
          <tpl hier="2" item="2"/>
          <tpl fld="0" item="5"/>
        </tpls>
      </n>
      <n v="-3661966.7063523079" in="0">
        <tpls c="4">
          <tpl fld="1" item="31"/>
          <tpl fld="2" item="2"/>
          <tpl hier="2" item="2"/>
          <tpl fld="0" item="6"/>
        </tpls>
      </n>
      <n v="-1426.2039885020001" in="0">
        <tpls c="4">
          <tpl fld="1" item="11"/>
          <tpl fld="2" item="2"/>
          <tpl hier="2" item="2"/>
          <tpl fld="0" item="10"/>
        </tpls>
      </n>
      <n v="-19574958.941214457" in="0">
        <tpls c="4">
          <tpl fld="1" item="7"/>
          <tpl fld="2" item="2"/>
          <tpl hier="2" item="2"/>
          <tpl fld="0" item="6"/>
        </tpls>
      </n>
      <n v="-27694182.199191757" in="0">
        <tpls c="4">
          <tpl fld="1" item="37"/>
          <tpl fld="2" item="2"/>
          <tpl hier="2" item="2"/>
          <tpl fld="0" item="11"/>
        </tpls>
      </n>
      <n v="-19171743.741894443" in="0">
        <tpls c="4">
          <tpl fld="1" item="36"/>
          <tpl fld="2" item="2"/>
          <tpl hier="2" item="2"/>
          <tpl fld="0" item="5"/>
        </tpls>
      </n>
      <n v="-1839670.7022291925" in="0">
        <tpls c="4">
          <tpl fld="1" item="39"/>
          <tpl fld="2" item="2"/>
          <tpl hier="2" item="2"/>
          <tpl fld="0" item="9"/>
        </tpls>
      </n>
      <n v="3083549.7441012547" in="0">
        <tpls c="4">
          <tpl fld="1" item="49"/>
          <tpl fld="2" item="2"/>
          <tpl hier="2" item="2"/>
          <tpl fld="0" item="5"/>
        </tpls>
      </n>
      <n v="11606646.050713729" in="0">
        <tpls c="4">
          <tpl fld="1" item="31"/>
          <tpl fld="2" item="2"/>
          <tpl hier="2" item="2"/>
          <tpl fld="0" item="1"/>
        </tpls>
      </n>
      <n v="-2894704.5420175195" in="0">
        <tpls c="4">
          <tpl fld="1" item="44"/>
          <tpl fld="2" item="2"/>
          <tpl hier="2" item="2"/>
          <tpl fld="0" item="7"/>
        </tpls>
      </n>
      <n v="0" in="0">
        <tpls c="4">
          <tpl fld="1" item="14"/>
          <tpl fld="2" item="2"/>
          <tpl hier="2" item="2"/>
          <tpl fld="0" item="8"/>
        </tpls>
      </n>
      <n v="0" in="0">
        <tpls c="4">
          <tpl fld="1" item="47"/>
          <tpl fld="2" item="2"/>
          <tpl hier="2" item="2"/>
          <tpl fld="0" item="8"/>
        </tpls>
      </n>
      <n v="1486342.2834162107" in="0">
        <tpls c="4">
          <tpl fld="1" item="3"/>
          <tpl fld="2" item="2"/>
          <tpl hier="2" item="2"/>
          <tpl fld="0" item="5"/>
        </tpls>
      </n>
      <n v="9942662.9204100631" in="0">
        <tpls c="4">
          <tpl fld="1" item="41"/>
          <tpl fld="2" item="2"/>
          <tpl hier="2" item="2"/>
          <tpl fld="0" item="1"/>
        </tpls>
      </n>
      <n v="89.596628153599681" in="0">
        <tpls c="4">
          <tpl fld="1" item="15"/>
          <tpl fld="2" item="2"/>
          <tpl hier="2" item="2"/>
          <tpl fld="0" item="10"/>
        </tpls>
      </n>
      <n v="6634625.0649893302" in="0">
        <tpls c="4">
          <tpl fld="1" item="4"/>
          <tpl fld="2" item="2"/>
          <tpl hier="2" item="2"/>
          <tpl fld="0" item="6"/>
        </tpls>
      </n>
      <n v="0" in="0">
        <tpls c="4">
          <tpl fld="1" item="12"/>
          <tpl fld="2" item="2"/>
          <tpl hier="2" item="2"/>
          <tpl fld="0" item="8"/>
        </tpls>
      </n>
      <n v="-358.96593010499998" in="0">
        <tpls c="4">
          <tpl fld="1" item="13"/>
          <tpl fld="2" item="2"/>
          <tpl hier="2" item="2"/>
          <tpl fld="0" item="10"/>
        </tpls>
      </n>
      <n v="396860.63256513205" in="0">
        <tpls c="4">
          <tpl fld="1" item="2"/>
          <tpl fld="2" item="2"/>
          <tpl hier="2" item="2"/>
          <tpl fld="0" item="6"/>
        </tpls>
      </n>
      <n v="2045144.6481185432" in="0">
        <tpls c="4">
          <tpl fld="1" item="12"/>
          <tpl fld="2" item="2"/>
          <tpl hier="2" item="2"/>
          <tpl fld="0" item="1"/>
        </tpls>
      </n>
      <n v="-18301987.003123883" in="0">
        <tpls c="4">
          <tpl fld="1" item="38"/>
          <tpl fld="2" item="2"/>
          <tpl hier="2" item="2"/>
          <tpl fld="0" item="7"/>
        </tpls>
      </n>
      <n v="-4527523.8242122093" in="0">
        <tpls c="4">
          <tpl fld="1" item="35"/>
          <tpl fld="2" item="2"/>
          <tpl hier="2" item="2"/>
          <tpl fld="0" item="11"/>
        </tpls>
      </n>
      <n v="-30397163.236900024" in="0">
        <tpls c="4">
          <tpl fld="1" item="30"/>
          <tpl fld="2" item="2"/>
          <tpl hier="2" item="2"/>
          <tpl fld="0" item="6"/>
        </tpls>
      </n>
      <n v="-1912914.2836410855" in="0">
        <tpls c="4">
          <tpl fld="1" item="42"/>
          <tpl fld="2" item="2"/>
          <tpl hier="2" item="2"/>
          <tpl fld="0" item="6"/>
        </tpls>
      </n>
      <n v="-15902616.126503149" in="0">
        <tpls c="4">
          <tpl fld="1" item="34"/>
          <tpl fld="2" item="2"/>
          <tpl hier="2" item="2"/>
          <tpl fld="0" item="11"/>
        </tpls>
      </n>
      <n v="32711330.879513696" in="0">
        <tpls c="4">
          <tpl fld="1" item="38"/>
          <tpl fld="2" item="2"/>
          <tpl hier="2" item="2"/>
          <tpl fld="0" item="1"/>
        </tpls>
      </n>
      <n v="-5410764.6413928876" in="0">
        <tpls c="4">
          <tpl fld="1" item="32"/>
          <tpl fld="2" item="2"/>
          <tpl hier="2" item="2"/>
          <tpl fld="0" item="7"/>
        </tpls>
      </n>
      <n v="-4051059.1780182729" in="0">
        <tpls c="4">
          <tpl fld="1" item="30"/>
          <tpl fld="2" item="2"/>
          <tpl hier="2" item="2"/>
          <tpl fld="0" item="5"/>
        </tpls>
      </n>
      <n v="-20383199.671400446" in="0">
        <tpls c="4">
          <tpl fld="1" item="5"/>
          <tpl fld="2" item="2"/>
          <tpl hier="2" item="2"/>
          <tpl fld="0" item="9"/>
        </tpls>
      </n>
      <n v="-7819200.4075484704" in="0">
        <tpls c="4">
          <tpl fld="1" item="17"/>
          <tpl fld="2" item="2"/>
          <tpl hier="2" item="2"/>
          <tpl fld="0" item="11"/>
        </tpls>
      </n>
      <n v="-6639592.54303132" in="0">
        <tpls c="4">
          <tpl fld="1" item="17"/>
          <tpl fld="2" item="2"/>
          <tpl hier="2" item="2"/>
          <tpl fld="0" item="6"/>
        </tpls>
      </n>
      <n v="10633674.197744334" in="0">
        <tpls c="4">
          <tpl fld="1" item="10"/>
          <tpl fld="2" item="2"/>
          <tpl hier="2" item="2"/>
          <tpl fld="0" item="1"/>
        </tpls>
      </n>
      <n v="-3783161.5493056299" in="0">
        <tpls c="4">
          <tpl fld="1" item="43"/>
          <tpl fld="2" item="2"/>
          <tpl hier="2" item="2"/>
          <tpl fld="0" item="1"/>
        </tpls>
      </n>
      <n v="-26128733.728847187" in="0">
        <tpls c="4">
          <tpl fld="1" item="36"/>
          <tpl fld="2" item="2"/>
          <tpl hier="2" item="2"/>
          <tpl fld="0" item="9"/>
        </tpls>
      </n>
      <n v="-920745.82173886523" in="0">
        <tpls c="4">
          <tpl fld="1" item="15"/>
          <tpl fld="2" item="2"/>
          <tpl hier="2" item="2"/>
          <tpl fld="0" item="6"/>
        </tpls>
      </n>
      <n v="946265.61569859297" in="0">
        <tpls c="4">
          <tpl fld="1" item="17"/>
          <tpl fld="2" item="2"/>
          <tpl hier="2" item="2"/>
          <tpl fld="0" item="5"/>
        </tpls>
      </n>
      <n v="3941024.5751227411" in="0">
        <tpls c="4">
          <tpl fld="1" item="43"/>
          <tpl fld="2" item="2"/>
          <tpl hier="2" item="2"/>
          <tpl fld="0" item="5"/>
        </tpls>
      </n>
      <n v="0" in="0">
        <tpls c="4">
          <tpl fld="1" item="0"/>
          <tpl fld="2" item="2"/>
          <tpl hier="2" item="2"/>
          <tpl fld="0" item="8"/>
        </tpls>
      </n>
      <n v="-551.38846107360052" in="0">
        <tpls c="4">
          <tpl fld="1" item="43"/>
          <tpl fld="2" item="2"/>
          <tpl hier="2" item="2"/>
          <tpl fld="0" item="10"/>
        </tpls>
      </n>
      <n v="-8895039.6817605458" in="0">
        <tpls c="4">
          <tpl fld="1" item="46"/>
          <tpl fld="2" item="2"/>
          <tpl hier="2" item="2"/>
          <tpl fld="0" item="9"/>
        </tpls>
      </n>
      <n v="0" in="0">
        <tpls c="4">
          <tpl fld="1" item="9"/>
          <tpl fld="2" item="2"/>
          <tpl hier="2" item="2"/>
          <tpl fld="0" item="8"/>
        </tpls>
      </n>
      <n v="12178734.363252232" in="0">
        <tpls c="4">
          <tpl fld="1" item="15"/>
          <tpl fld="2" item="2"/>
          <tpl hier="2" item="2"/>
          <tpl fld="0" item="1"/>
        </tpls>
      </n>
      <n v="0" in="0">
        <tpls c="4">
          <tpl fld="1" item="30"/>
          <tpl fld="2" item="2"/>
          <tpl hier="2" item="2"/>
          <tpl fld="0" item="8"/>
        </tpls>
      </n>
      <n v="2838169.4672479564" in="0">
        <tpls c="4">
          <tpl fld="1" item="11"/>
          <tpl fld="2" item="2"/>
          <tpl hier="2" item="2"/>
          <tpl fld="0" item="11"/>
        </tpls>
      </n>
      <n v="11691812.318659183" in="0">
        <tpls c="4">
          <tpl fld="1" item="25"/>
          <tpl fld="2" item="2"/>
          <tpl hier="2" item="2"/>
          <tpl fld="0" item="1"/>
        </tpls>
      </n>
      <n v="-74437311.312382117" in="0">
        <tpls c="4">
          <tpl fld="1" item="7"/>
          <tpl fld="2" item="2"/>
          <tpl hier="2" item="2"/>
          <tpl fld="0" item="7"/>
        </tpls>
      </n>
      <n v="3198.1523109331997" in="0">
        <tpls c="4">
          <tpl fld="1" item="4"/>
          <tpl fld="2" item="2"/>
          <tpl hier="2" item="2"/>
          <tpl fld="0" item="10"/>
        </tpls>
      </n>
      <n v="-15015879.682333898" in="0">
        <tpls c="4">
          <tpl fld="1" item="19"/>
          <tpl fld="2" item="2"/>
          <tpl hier="2" item="2"/>
          <tpl fld="0" item="6"/>
        </tpls>
      </n>
      <n v="-2236.6549561587999" in="0">
        <tpls c="4">
          <tpl fld="1" item="32"/>
          <tpl fld="2" item="2"/>
          <tpl hier="2" item="2"/>
          <tpl fld="0" item="10"/>
        </tpls>
      </n>
      <n v="0" in="0">
        <tpls c="4">
          <tpl fld="1" item="39"/>
          <tpl fld="2" item="2"/>
          <tpl hier="2" item="2"/>
          <tpl fld="0" item="5"/>
        </tpls>
      </n>
      <n v="0" in="0">
        <tpls c="4">
          <tpl fld="1" item="11"/>
          <tpl fld="2" item="2"/>
          <tpl hier="2" item="2"/>
          <tpl fld="0" item="8"/>
        </tpls>
      </n>
      <n v="-463.34671028869906" in="0">
        <tpls c="4">
          <tpl fld="1" item="49"/>
          <tpl fld="2" item="2"/>
          <tpl hier="2" item="2"/>
          <tpl fld="0" item="10"/>
        </tpls>
      </n>
      <n v="-27042569.144356277" in="0">
        <tpls c="4">
          <tpl fld="1" item="21"/>
          <tpl fld="2" item="2"/>
          <tpl hier="2" item="2"/>
          <tpl fld="0" item="9"/>
        </tpls>
      </n>
      <n v="1344.523630370101" in="0">
        <tpls c="4">
          <tpl fld="1" item="22"/>
          <tpl fld="2" item="2"/>
          <tpl hier="2" item="2"/>
          <tpl fld="0" item="10"/>
        </tpls>
      </n>
      <n v="-17854354.662133113" in="0">
        <tpls c="4">
          <tpl fld="1" item="32"/>
          <tpl fld="2" item="2"/>
          <tpl hier="2" item="2"/>
          <tpl fld="0" item="11"/>
        </tpls>
      </n>
      <n v="9437350.8983038217" in="0">
        <tpls c="4">
          <tpl fld="1" item="34"/>
          <tpl fld="2" item="2"/>
          <tpl hier="2" item="2"/>
          <tpl fld="0" item="1"/>
        </tpls>
      </n>
      <n v="16991221.556182843" in="0">
        <tpls c="4">
          <tpl fld="1" item="4"/>
          <tpl fld="2" item="2"/>
          <tpl hier="2" item="2"/>
          <tpl fld="0" item="1"/>
        </tpls>
      </n>
      <n v="138396.16737088037" in="0">
        <tpls c="4">
          <tpl fld="1" item="2"/>
          <tpl fld="2" item="2"/>
          <tpl hier="2" item="2"/>
          <tpl fld="0" item="1"/>
        </tpls>
      </n>
      <n v="0" in="0">
        <tpls c="4">
          <tpl fld="1" item="40"/>
          <tpl fld="2" item="2"/>
          <tpl hier="2" item="2"/>
          <tpl fld="0" item="8"/>
        </tpls>
      </n>
      <n v="1789649.4647603717" in="0">
        <tpls c="4">
          <tpl fld="1" item="35"/>
          <tpl fld="2" item="2"/>
          <tpl hier="2" item="2"/>
          <tpl fld="0" item="5"/>
        </tpls>
      </n>
      <n v="-23098358.251858257" in="0">
        <tpls c="4">
          <tpl fld="1" item="5"/>
          <tpl fld="2" item="2"/>
          <tpl hier="2" item="2"/>
          <tpl fld="0" item="6"/>
        </tpls>
      </n>
      <n v="0" in="0">
        <tpls c="4">
          <tpl fld="1" item="1"/>
          <tpl fld="2" item="2"/>
          <tpl hier="2" item="2"/>
          <tpl fld="0" item="8"/>
        </tpls>
      </n>
      <n v="-770922.01153371576" in="0">
        <tpls c="4">
          <tpl fld="1" item="46"/>
          <tpl fld="2" item="2"/>
          <tpl hier="2" item="2"/>
          <tpl fld="0" item="5"/>
        </tpls>
      </n>
      <n v="-1157.5256528778009" in="0">
        <tpls c="4">
          <tpl fld="1" item="0"/>
          <tpl fld="2" item="2"/>
          <tpl hier="2" item="2"/>
          <tpl fld="0" item="10"/>
        </tpls>
      </n>
      <n v="0" in="0">
        <tpls c="4">
          <tpl fld="1" item="35"/>
          <tpl fld="2" item="2"/>
          <tpl hier="2" item="2"/>
          <tpl fld="0" item="8"/>
        </tpls>
      </n>
      <n v="-8471776.3690967336" in="0">
        <tpls c="4">
          <tpl fld="1" item="43"/>
          <tpl fld="2" item="2"/>
          <tpl hier="2" item="2"/>
          <tpl fld="0" item="6"/>
        </tpls>
      </n>
      <n v="-1751747.9073486836" in="0">
        <tpls c="4">
          <tpl fld="1" item="24"/>
          <tpl fld="2" item="2"/>
          <tpl hier="2" item="2"/>
          <tpl fld="0" item="9"/>
        </tpls>
      </n>
      <n v="0" in="0">
        <tpls c="4">
          <tpl fld="1" item="16"/>
          <tpl fld="2" item="2"/>
          <tpl hier="2" item="2"/>
          <tpl fld="0" item="8"/>
        </tpls>
      </n>
      <n v="-12481758.431212796" in="0">
        <tpls c="4">
          <tpl fld="1" item="37"/>
          <tpl fld="2" item="2"/>
          <tpl hier="2" item="2"/>
          <tpl fld="0" item="5"/>
        </tpls>
      </n>
      <n v="0" in="0">
        <tpls c="4">
          <tpl fld="1" item="29"/>
          <tpl fld="2" item="2"/>
          <tpl hier="2" item="2"/>
          <tpl fld="0" item="8"/>
        </tpls>
      </n>
      <n v="5238361.1936273901" in="0">
        <tpls c="4">
          <tpl fld="1" item="47"/>
          <tpl fld="2" item="2"/>
          <tpl hier="2" item="2"/>
          <tpl fld="0" item="11"/>
        </tpls>
      </n>
      <n v="-6556883.7647778504" in="0">
        <tpls c="4">
          <tpl fld="1" item="9"/>
          <tpl fld="2" item="2"/>
          <tpl hier="2" item="2"/>
          <tpl fld="0" item="5"/>
        </tpls>
      </n>
      <n v="8719521.4271211177" in="0">
        <tpls c="4">
          <tpl fld="1" item="3"/>
          <tpl fld="2" item="2"/>
          <tpl hier="2" item="2"/>
          <tpl fld="0" item="6"/>
        </tpls>
      </n>
      <n v="-712.11603684389979" in="0">
        <tpls c="4">
          <tpl fld="1" item="44"/>
          <tpl fld="2" item="2"/>
          <tpl hier="2" item="2"/>
          <tpl fld="0" item="10"/>
        </tpls>
      </n>
      <n v="5668773.2786292788" in="0">
        <tpls c="4">
          <tpl fld="1" item="20"/>
          <tpl fld="2" item="2"/>
          <tpl hier="2" item="2"/>
          <tpl fld="0" item="9"/>
        </tpls>
      </n>
      <n v="-10903774.662384763" in="0">
        <tpls c="4">
          <tpl fld="1" item="25"/>
          <tpl fld="2" item="2"/>
          <tpl hier="2" item="2"/>
          <tpl fld="0" item="7"/>
        </tpls>
      </n>
      <n v="-29002592.1400204" in="0">
        <tpls c="4">
          <tpl fld="1" item="45"/>
          <tpl fld="2" item="2"/>
          <tpl hier="2" item="2"/>
          <tpl fld="0" item="11"/>
        </tpls>
      </n>
      <n v="-11948644.918643938" in="0">
        <tpls c="4">
          <tpl fld="1" item="40"/>
          <tpl fld="2" item="2"/>
          <tpl hier="2" item="2"/>
          <tpl fld="0" item="7"/>
        </tpls>
      </n>
      <n v="6247686.6528271483" in="0">
        <tpls c="4">
          <tpl fld="1" item="44"/>
          <tpl fld="2" item="2"/>
          <tpl hier="2" item="2"/>
          <tpl fld="0" item="1"/>
        </tpls>
      </n>
      <n v="838556.77385813557" in="0">
        <tpls c="4">
          <tpl fld="1" item="25"/>
          <tpl fld="2" item="2"/>
          <tpl hier="2" item="2"/>
          <tpl fld="0" item="5"/>
        </tpls>
      </n>
      <n v="-10919455.135179108" in="0">
        <tpls c="4">
          <tpl fld="1" item="46"/>
          <tpl fld="2" item="2"/>
          <tpl hier="2" item="2"/>
          <tpl fld="0" item="11"/>
        </tpls>
      </n>
      <n v="3858802.6971590463" in="0">
        <tpls c="4">
          <tpl fld="1" item="24"/>
          <tpl fld="2" item="2"/>
          <tpl hier="2" item="2"/>
          <tpl fld="0" item="1"/>
        </tpls>
      </n>
      <n v="-5577098.1385185318" in="0">
        <tpls c="4">
          <tpl fld="1" item="15"/>
          <tpl fld="2" item="2"/>
          <tpl hier="2" item="2"/>
          <tpl fld="0" item="7"/>
        </tpls>
      </n>
      <n v="11749305.008491596" in="0">
        <tpls c="4">
          <tpl fld="1" item="14"/>
          <tpl fld="2" item="2"/>
          <tpl hier="2" item="2"/>
          <tpl fld="0" item="1"/>
        </tpls>
      </n>
      <n v="-15363427.879504703" in="0">
        <tpls c="4">
          <tpl fld="1" item="16"/>
          <tpl fld="2" item="2"/>
          <tpl hier="2" item="2"/>
          <tpl fld="0" item="7"/>
        </tpls>
      </n>
      <n v="2685079.8006240623" in="0">
        <tpls c="4">
          <tpl fld="1" item="10"/>
          <tpl fld="2" item="2"/>
          <tpl hier="2" item="2"/>
          <tpl fld="0" item="5"/>
        </tpls>
      </n>
      <n v="340190.67512102786" in="0">
        <tpls c="4">
          <tpl fld="1" item="44"/>
          <tpl fld="2" item="2"/>
          <tpl hier="2" item="2"/>
          <tpl fld="0" item="5"/>
        </tpls>
      </n>
      <n v="-61637.909050970338" in="0">
        <tpls c="4">
          <tpl fld="1" item="15"/>
          <tpl fld="2" item="2"/>
          <tpl hier="2" item="2"/>
          <tpl fld="0" item="11"/>
        </tpls>
      </n>
      <n v="-6307847.7028261283" in="0">
        <tpls c="4">
          <tpl fld="1" item="45"/>
          <tpl fld="2" item="2"/>
          <tpl hier="2" item="2"/>
          <tpl fld="0" item="9"/>
        </tpls>
      </n>
      <n v="518344.82998049958" in="0">
        <tpls c="4">
          <tpl fld="1" item="12"/>
          <tpl fld="2" item="2"/>
          <tpl hier="2" item="2"/>
          <tpl fld="0" item="5"/>
        </tpls>
      </n>
      <n v="-6943.5111025804272" in="0">
        <tpls c="4">
          <tpl fld="1" item="9"/>
          <tpl fld="2" item="2"/>
          <tpl hier="2" item="2"/>
          <tpl fld="0" item="10"/>
        </tpls>
      </n>
      <n v="-10507700.9752413" in="0">
        <tpls c="4">
          <tpl fld="1" item="43"/>
          <tpl fld="2" item="2"/>
          <tpl hier="2" item="2"/>
          <tpl fld="0" item="7"/>
        </tpls>
      </n>
      <n v="-4751908.7141927993" in="0">
        <tpls c="4">
          <tpl fld="1" item="42"/>
          <tpl fld="2" item="2"/>
          <tpl hier="2" item="2"/>
          <tpl fld="0" item="9"/>
        </tpls>
      </n>
      <n v="971745.54573923454" in="0">
        <tpls c="4">
          <tpl fld="1" item="2"/>
          <tpl fld="2" item="2"/>
          <tpl hier="2" item="2"/>
          <tpl fld="0" item="11"/>
        </tpls>
      </n>
      <n v="13956770.835966021" in="0">
        <tpls c="4">
          <tpl fld="1" item="22"/>
          <tpl fld="2" item="2"/>
          <tpl hier="2" item="2"/>
          <tpl fld="0" item="11"/>
        </tpls>
      </n>
      <n v="-1933630.3637699196" in="0">
        <tpls c="4">
          <tpl fld="1" item="33"/>
          <tpl fld="2" item="2"/>
          <tpl hier="2" item="2"/>
          <tpl fld="0" item="9"/>
        </tpls>
      </n>
      <n v="0" in="0">
        <tpls c="4">
          <tpl fld="1" item="49"/>
          <tpl fld="2" item="2"/>
          <tpl hier="2" item="2"/>
          <tpl fld="0" item="8"/>
        </tpls>
      </n>
      <n v="0" in="0">
        <tpls c="4">
          <tpl fld="1" item="23"/>
          <tpl fld="2" item="2"/>
          <tpl hier="2" item="2"/>
          <tpl fld="0" item="8"/>
        </tpls>
      </n>
      <n v="-11839860.646534326" in="0">
        <tpls c="4">
          <tpl fld="1" item="22"/>
          <tpl fld="2" item="2"/>
          <tpl hier="2" item="2"/>
          <tpl fld="0" item="7"/>
        </tpls>
      </n>
      <n v="8719989.3187887222" in="0">
        <tpls c="4">
          <tpl fld="1" item="4"/>
          <tpl fld="2" item="2"/>
          <tpl hier="2" item="2"/>
          <tpl fld="0" item="11"/>
        </tpls>
      </n>
      <n v="0" in="0">
        <tpls c="4">
          <tpl fld="1" item="37"/>
          <tpl fld="2" item="2"/>
          <tpl hier="2" item="2"/>
          <tpl fld="0" item="8"/>
        </tpls>
      </n>
      <n v="-5033385.5839713691" in="0">
        <tpls c="4">
          <tpl fld="1" item="29"/>
          <tpl fld="2" item="2"/>
          <tpl hier="2" item="2"/>
          <tpl fld="0" item="5"/>
        </tpls>
      </n>
      <n v="298906.26613480225" in="0">
        <tpls c="4">
          <tpl fld="1" item="48"/>
          <tpl fld="2" item="2"/>
          <tpl hier="2" item="2"/>
          <tpl fld="0" item="5"/>
        </tpls>
      </n>
      <n v="-4474440.911627708" in="0">
        <tpls c="4">
          <tpl fld="1" item="6"/>
          <tpl fld="2" item="2"/>
          <tpl hier="2" item="2"/>
          <tpl fld="0" item="6"/>
        </tpls>
      </n>
      <n v="-1847572.0298874355" in="0">
        <tpls c="4">
          <tpl fld="1" item="13"/>
          <tpl fld="2" item="2"/>
          <tpl hier="2" item="2"/>
          <tpl fld="0" item="1"/>
        </tpls>
      </n>
      <n v="-12308215.552667761" in="0">
        <tpls c="4">
          <tpl fld="1" item="27"/>
          <tpl fld="2" item="2"/>
          <tpl hier="2" item="2"/>
          <tpl fld="0" item="7"/>
        </tpls>
      </n>
      <n v="1985267.412113226" in="0">
        <tpls c="4">
          <tpl fld="1" item="22"/>
          <tpl fld="2" item="2"/>
          <tpl hier="2" item="2"/>
          <tpl fld="0" item="6"/>
        </tpls>
      </n>
      <n v="0" in="0">
        <tpls c="4">
          <tpl fld="1" item="39"/>
          <tpl fld="2" item="2"/>
          <tpl hier="2" item="2"/>
          <tpl fld="0" item="8"/>
        </tpls>
      </n>
      <n v="-7953218.7725553494" in="0">
        <tpls c="4">
          <tpl fld="1" item="19"/>
          <tpl fld="2" item="2"/>
          <tpl hier="2" item="2"/>
          <tpl fld="0" item="7"/>
        </tpls>
      </n>
      <n v="17226760.716132995" in="0">
        <tpls c="4">
          <tpl fld="1" item="45"/>
          <tpl fld="2" item="2"/>
          <tpl hier="2" item="2"/>
          <tpl fld="0" item="1"/>
        </tpls>
      </n>
      <n v="50296502.540976964" in="0">
        <tpls c="4">
          <tpl fld="1" item="8"/>
          <tpl fld="2" item="2"/>
          <tpl hier="2" item="2"/>
          <tpl fld="0" item="11"/>
        </tpls>
      </n>
      <n v="-19606777.192011893" in="0">
        <tpls c="4">
          <tpl fld="1" item="24"/>
          <tpl fld="2" item="2"/>
          <tpl hier="2" item="2"/>
          <tpl fld="0" item="11"/>
        </tpls>
      </n>
      <n v="-22236870.873814676" in="0">
        <tpls c="4">
          <tpl fld="1" item="21"/>
          <tpl fld="2" item="2"/>
          <tpl hier="2" item="2"/>
          <tpl fld="0" item="7"/>
        </tpls>
      </n>
      <n v="-757.11957091159991" in="0">
        <tpls c="4">
          <tpl fld="1" item="23"/>
          <tpl fld="2" item="2"/>
          <tpl hier="2" item="2"/>
          <tpl fld="0" item="10"/>
        </tpls>
      </n>
      <n v="-16248911.177366795" in="0">
        <tpls c="4">
          <tpl fld="1" item="19"/>
          <tpl fld="2" item="2"/>
          <tpl hier="2" item="2"/>
          <tpl fld="0" item="9"/>
        </tpls>
      </n>
      <n v="1102253.3043370133" in="0">
        <tpls c="4">
          <tpl fld="1" item="26"/>
          <tpl fld="2" item="2"/>
          <tpl hier="2" item="2"/>
          <tpl fld="0" item="6"/>
        </tpls>
      </n>
      <n v="-1501114.0722235814" in="0">
        <tpls c="4">
          <tpl fld="1" item="23"/>
          <tpl fld="2" item="2"/>
          <tpl hier="2" item="2"/>
          <tpl fld="0" item="6"/>
        </tpls>
      </n>
      <n v="-16005891.870483715" in="0">
        <tpls c="4">
          <tpl fld="1" item="20"/>
          <tpl fld="2" item="2"/>
          <tpl hier="2" item="2"/>
          <tpl fld="0" item="7"/>
        </tpls>
      </n>
      <n v="-7703236.7720238222" in="0">
        <tpls c="4">
          <tpl fld="1" item="27"/>
          <tpl fld="2" item="2"/>
          <tpl hier="2" item="2"/>
          <tpl fld="0" item="9"/>
        </tpls>
      </n>
      <n v="-2905.3272616158001" in="0">
        <tpls c="4">
          <tpl fld="1" item="19"/>
          <tpl fld="2" item="2"/>
          <tpl hier="2" item="2"/>
          <tpl fld="0" item="10"/>
        </tpls>
      </n>
      <n v="0" in="0">
        <tpls c="4">
          <tpl fld="1" item="4"/>
          <tpl fld="2" item="2"/>
          <tpl hier="2" item="2"/>
          <tpl fld="0" item="8"/>
        </tpls>
      </n>
      <n v="4751983.1698303819" in="0">
        <tpls c="4">
          <tpl fld="1" item="49"/>
          <tpl fld="2" item="2"/>
          <tpl hier="2" item="2"/>
          <tpl fld="0" item="9"/>
        </tpls>
      </n>
      <n v="-10829682.642505582" in="0">
        <tpls c="4">
          <tpl fld="1" item="35"/>
          <tpl fld="2" item="2"/>
          <tpl hier="2" item="2"/>
          <tpl fld="0" item="7"/>
        </tpls>
      </n>
      <n v="-1071142.2668540266" in="0">
        <tpls c="4">
          <tpl fld="1" item="14"/>
          <tpl fld="2" item="2"/>
          <tpl hier="2" item="2"/>
          <tpl fld="0" item="6"/>
        </tpls>
      </n>
      <n v="-10839518.638495471" in="0">
        <tpls c="4">
          <tpl fld="1" item="16"/>
          <tpl fld="2" item="2"/>
          <tpl hier="2" item="2"/>
          <tpl fld="0" item="6"/>
        </tpls>
      </n>
      <n v="0" in="0">
        <tpls c="4">
          <tpl fld="1" item="42"/>
          <tpl fld="2" item="2"/>
          <tpl hier="2" item="2"/>
          <tpl fld="0" item="8"/>
        </tpls>
      </n>
      <n v="0" in="0">
        <tpls c="4">
          <tpl fld="1" item="31"/>
          <tpl fld="2" item="2"/>
          <tpl hier="2" item="2"/>
          <tpl fld="0" item="8"/>
        </tpls>
      </n>
      <n v="14021011.983220225" in="0">
        <tpls c="4">
          <tpl fld="1" item="1"/>
          <tpl fld="2" item="2"/>
          <tpl hier="2" item="2"/>
          <tpl fld="0" item="9"/>
        </tpls>
      </n>
      <n v="13537913.62220782" in="0">
        <tpls c="4">
          <tpl fld="1" item="37"/>
          <tpl fld="2" item="2"/>
          <tpl hier="2" item="2"/>
          <tpl fld="0" item="1"/>
        </tpls>
      </n>
      <n v="-523.77750238409999" in="0">
        <tpls c="4">
          <tpl fld="1" item="39"/>
          <tpl fld="2" item="2"/>
          <tpl hier="2" item="2"/>
          <tpl fld="0" item="10"/>
        </tpls>
      </n>
      <n v="-7404429.0928069353" in="0">
        <tpls c="4">
          <tpl fld="1" item="48"/>
          <tpl fld="2" item="2"/>
          <tpl hier="2" item="2"/>
          <tpl fld="0" item="11"/>
        </tpls>
      </n>
      <n v="2726939.7236644225" in="0">
        <tpls c="4">
          <tpl fld="1" item="42"/>
          <tpl fld="2" item="2"/>
          <tpl hier="2" item="2"/>
          <tpl fld="0" item="5"/>
        </tpls>
      </n>
      <n v="-2509372.1524803531" in="0">
        <tpls c="4">
          <tpl fld="1" item="18"/>
          <tpl fld="2" item="2"/>
          <tpl hier="2" item="2"/>
          <tpl fld="0" item="6"/>
        </tpls>
      </n>
      <n v="-2586.154543267699" in="0">
        <tpls c="4">
          <tpl fld="1" item="42"/>
          <tpl fld="2" item="2"/>
          <tpl hier="2" item="2"/>
          <tpl fld="0" item="10"/>
        </tpls>
      </n>
      <n v="20142264.225526914" in="0">
        <tpls c="4">
          <tpl fld="1" item="35"/>
          <tpl fld="2" item="2"/>
          <tpl hier="2" item="2"/>
          <tpl fld="0" item="1"/>
        </tpls>
      </n>
      <n v="-6977.6164915403015" in="0">
        <tpls c="4">
          <tpl fld="1" item="36"/>
          <tpl fld="2" item="2"/>
          <tpl hier="2" item="2"/>
          <tpl fld="0" item="10"/>
        </tpls>
      </n>
      <n v="0" in="0">
        <tpls c="4">
          <tpl fld="1" item="21"/>
          <tpl fld="2" item="2"/>
          <tpl hier="2" item="2"/>
          <tpl fld="0" item="8"/>
        </tpls>
      </n>
      <n v="-2414496.2936134269" in="0">
        <tpls c="4">
          <tpl fld="1" item="44"/>
          <tpl fld="2" item="2"/>
          <tpl hier="2" item="2"/>
          <tpl fld="0" item="11"/>
        </tpls>
      </n>
      <n v="-868731.5354519079" in="0">
        <tpls c="4">
          <tpl fld="1" item="35"/>
          <tpl fld="2" item="2"/>
          <tpl hier="2" item="2"/>
          <tpl fld="0" item="9"/>
        </tpls>
      </n>
      <n v="1376561.8906170982" in="0">
        <tpls c="4">
          <tpl fld="1" item="12"/>
          <tpl fld="2" item="2"/>
          <tpl hier="2" item="2"/>
          <tpl fld="0" item="9"/>
        </tpls>
      </n>
      <n v="2139431.0363936839" in="0">
        <tpls c="4">
          <tpl fld="1" item="40"/>
          <tpl fld="2" item="2"/>
          <tpl hier="2" item="2"/>
          <tpl fld="0" item="9"/>
        </tpls>
      </n>
      <n v="2241141.3178016399" in="0">
        <tpls c="4">
          <tpl fld="1" item="19"/>
          <tpl fld="2" item="2"/>
          <tpl hier="2" item="2"/>
          <tpl fld="0" item="1"/>
        </tpls>
      </n>
      <n v="-704657.87329998566" in="0">
        <tpls c="4">
          <tpl fld="1" item="23"/>
          <tpl fld="2" item="2"/>
          <tpl hier="2" item="2"/>
          <tpl fld="0" item="9"/>
        </tpls>
      </n>
      <n v="10271.709612581901" in="0">
        <tpls c="4">
          <tpl fld="1" item="8"/>
          <tpl fld="2" item="2"/>
          <tpl hier="2" item="2"/>
          <tpl fld="0" item="10"/>
        </tpls>
      </n>
      <n v="-6552380.4123944379" in="0">
        <tpls c="4">
          <tpl fld="1" item="31"/>
          <tpl fld="2" item="2"/>
          <tpl hier="2" item="2"/>
          <tpl fld="0" item="7"/>
        </tpls>
      </n>
      <n v="19728016.493876353" in="0">
        <tpls c="4">
          <tpl fld="1" item="3"/>
          <tpl fld="2" item="2"/>
          <tpl hier="2" item="2"/>
          <tpl fld="0" item="1"/>
        </tpls>
      </n>
      <n v="-1624942.221142493" in="0">
        <tpls c="4">
          <tpl fld="1" item="16"/>
          <tpl fld="2" item="2"/>
          <tpl hier="2" item="2"/>
          <tpl fld="0" item="5"/>
        </tpls>
      </n>
      <n v="0" in="0">
        <tpls c="4">
          <tpl fld="1" item="10"/>
          <tpl fld="2" item="2"/>
          <tpl hier="2" item="2"/>
          <tpl fld="0" item="8"/>
        </tpls>
      </n>
      <n v="-4570690.8684739582" in="0">
        <tpls c="4">
          <tpl fld="1" item="48"/>
          <tpl fld="2" item="2"/>
          <tpl hier="2" item="2"/>
          <tpl fld="0" item="6"/>
        </tpls>
      </n>
      <n v="-11202595.82799634" in="0">
        <tpls c="4">
          <tpl fld="1" item="37"/>
          <tpl fld="2" item="2"/>
          <tpl hier="2" item="2"/>
          <tpl fld="0" item="9"/>
        </tpls>
      </n>
      <n v="-9553020.30730737" in="0">
        <tpls c="4">
          <tpl fld="1" item="47"/>
          <tpl fld="2" item="2"/>
          <tpl hier="2" item="2"/>
          <tpl fld="0" item="7"/>
        </tpls>
      </n>
      <n v="1785982.8434389592" in="0">
        <tpls c="4">
          <tpl fld="1" item="31"/>
          <tpl fld="2" item="2"/>
          <tpl hier="2" item="2"/>
          <tpl fld="0" item="5"/>
        </tpls>
      </n>
      <n v="42366742.463243909" in="0">
        <tpls c="4">
          <tpl fld="1" item="1"/>
          <tpl fld="2" item="2"/>
          <tpl hier="2" item="2"/>
          <tpl fld="0" item="1"/>
        </tpls>
      </n>
      <n v="-5297.3725756946005" in="0">
        <tpls c="4">
          <tpl fld="1" item="37"/>
          <tpl fld="2" item="2"/>
          <tpl hier="2" item="2"/>
          <tpl fld="0" item="10"/>
        </tpls>
      </n>
      <n v="-12771963.878794611" in="0">
        <tpls c="4">
          <tpl fld="1" item="33"/>
          <tpl fld="2" item="2"/>
          <tpl hier="2" item="2"/>
          <tpl fld="0" item="7"/>
        </tpls>
      </n>
      <n v="0" in="0">
        <tpls c="4">
          <tpl fld="1" item="23"/>
          <tpl fld="2" item="2"/>
          <tpl hier="2" item="2"/>
          <tpl fld="0" item="7"/>
        </tpls>
      </n>
      <n v="-13927841.203333596" in="0">
        <tpls c="4">
          <tpl fld="1" item="20"/>
          <tpl fld="2" item="2"/>
          <tpl hier="2" item="2"/>
          <tpl fld="0" item="6"/>
        </tpls>
      </n>
      <n v="0" in="0">
        <tpls c="4">
          <tpl fld="1" item="13"/>
          <tpl fld="2" item="2"/>
          <tpl hier="2" item="2"/>
          <tpl fld="0" item="8"/>
        </tpls>
      </n>
      <n v="8452055.4979083557" in="0">
        <tpls c="4">
          <tpl fld="1" item="14"/>
          <tpl fld="2" item="2"/>
          <tpl hier="2" item="2"/>
          <tpl fld="0" item="11"/>
        </tpls>
      </n>
      <n v="-3726112.6096334155" in="0">
        <tpls c="4">
          <tpl fld="1" item="6"/>
          <tpl fld="2" item="2"/>
          <tpl hier="2" item="2"/>
          <tpl fld="0" item="5"/>
        </tpls>
      </n>
      <n v="106962.32221450191" in="0">
        <tpls c="4">
          <tpl fld="1" item="43"/>
          <tpl fld="2" item="2"/>
          <tpl hier="2" item="2"/>
          <tpl fld="0" item="9"/>
        </tpls>
      </n>
      <n v="-2576644.3280862235" in="0">
        <tpls c="4">
          <tpl fld="1" item="39"/>
          <tpl fld="2" item="2"/>
          <tpl hier="2" item="2"/>
          <tpl fld="0" item="11"/>
        </tpls>
      </n>
      <n v="-39419726.850560308" in="0">
        <tpls c="4">
          <tpl fld="1" item="21"/>
          <tpl fld="2" item="2"/>
          <tpl hier="2" item="2"/>
          <tpl fld="0" item="6"/>
        </tpls>
      </n>
      <n v="-2147.7421436001009" in="0">
        <tpls c="4">
          <tpl fld="1" item="46"/>
          <tpl fld="2" item="2"/>
          <tpl hier="2" item="2"/>
          <tpl fld="0" item="10"/>
        </tpls>
      </n>
      <n v="1937.4046844549" in="0">
        <tpls c="4">
          <tpl fld="1" item="47"/>
          <tpl fld="2" item="2"/>
          <tpl hier="2" item="2"/>
          <tpl fld="0" item="10"/>
        </tpls>
      </n>
      <n v="-7184156.8306503687" in="0">
        <tpls c="4">
          <tpl fld="1" item="0"/>
          <tpl fld="2" item="2"/>
          <tpl hier="2" item="2"/>
          <tpl fld="0" item="9"/>
        </tpls>
      </n>
      <n v="-22652250.762654603" in="0">
        <tpls c="4">
          <tpl fld="1" item="27"/>
          <tpl fld="2" item="2"/>
          <tpl hier="2" item="2"/>
          <tpl fld="0" item="11"/>
        </tpls>
      </n>
      <n v="-315.10036327290209" in="0">
        <tpls c="4">
          <tpl fld="1" item="48"/>
          <tpl fld="2" item="2"/>
          <tpl hier="2" item="2"/>
          <tpl fld="0" item="10"/>
        </tpls>
      </n>
      <n v="0" in="0">
        <tpls c="4">
          <tpl fld="1" item="27"/>
          <tpl fld="2" item="2"/>
          <tpl hier="2" item="2"/>
          <tpl fld="0" item="8"/>
        </tpls>
      </n>
      <n v="4830562.164795612" in="0">
        <tpls c="4">
          <tpl fld="1" item="38"/>
          <tpl fld="2" item="2"/>
          <tpl hier="2" item="2"/>
          <tpl fld="0" item="9"/>
        </tpls>
      </n>
      <n v="-521.33012721650005" in="0">
        <tpls c="4">
          <tpl fld="1" item="18"/>
          <tpl fld="2" item="2"/>
          <tpl hier="2" item="2"/>
          <tpl fld="0" item="10"/>
        </tpls>
      </n>
      <n v="-1745543.0114488713" in="0">
        <tpls c="4">
          <tpl fld="1" item="11"/>
          <tpl fld="2" item="2"/>
          <tpl hier="2" item="2"/>
          <tpl fld="0" item="5"/>
        </tpls>
      </n>
      <n v="-5834481.8518409077" in="0">
        <tpls c="4">
          <tpl fld="1" item="13"/>
          <tpl fld="2" item="2"/>
          <tpl hier="2" item="2"/>
          <tpl fld="0" item="5"/>
        </tpls>
      </n>
      <n v="-728.73006944830013" in="0">
        <tpls c="4">
          <tpl fld="1" item="28"/>
          <tpl fld="2" item="2"/>
          <tpl hier="2" item="2"/>
          <tpl fld="0" item="10"/>
        </tpls>
      </n>
      <n v="0" in="0">
        <tpls c="4">
          <tpl fld="1" item="2"/>
          <tpl fld="2" item="2"/>
          <tpl hier="2" item="2"/>
          <tpl fld="0" item="8"/>
        </tpls>
      </n>
      <n v="-20838998.049263418" in="0">
        <tpls c="4">
          <tpl fld="1" item="34"/>
          <tpl fld="2" item="2"/>
          <tpl hier="2" item="2"/>
          <tpl fld="0" item="7"/>
        </tpls>
      </n>
      <n v="0" in="0">
        <tpls c="4">
          <tpl fld="1" item="18"/>
          <tpl fld="2" item="2"/>
          <tpl hier="2" item="2"/>
          <tpl fld="0" item="8"/>
        </tpls>
      </n>
      <n v="-25843374.117530361" in="0">
        <tpls c="4">
          <tpl fld="1" item="16"/>
          <tpl fld="2" item="2"/>
          <tpl hier="2" item="2"/>
          <tpl fld="0" item="11"/>
        </tpls>
      </n>
      <n v="0" in="0">
        <tpls c="4">
          <tpl fld="1" item="22"/>
          <tpl fld="2" item="2"/>
          <tpl hier="2" item="2"/>
          <tpl fld="0" item="8"/>
        </tpls>
      </n>
      <n v="141788.60831966414" in="0">
        <tpls c="4">
          <tpl fld="1" item="18"/>
          <tpl fld="2" item="2"/>
          <tpl hier="2" item="2"/>
          <tpl fld="0" item="1"/>
        </tpls>
      </n>
      <n v="-6167961.0398798976" in="0">
        <tpls c="4">
          <tpl fld="1" item="47"/>
          <tpl fld="2" item="2"/>
          <tpl hier="2" item="2"/>
          <tpl fld="0" item="6"/>
        </tpls>
      </n>
      <n v="16234897.264405202" in="0">
        <tpls c="4">
          <tpl fld="1" item="13"/>
          <tpl fld="2" item="2"/>
          <tpl hier="2" item="2"/>
          <tpl fld="0" item="9"/>
        </tpls>
      </n>
      <n v="-3967235.4680367694" in="0">
        <tpls c="4">
          <tpl fld="1" item="28"/>
          <tpl fld="2" item="2"/>
          <tpl hier="2" item="2"/>
          <tpl fld="0" item="9"/>
        </tpls>
      </n>
      <n v="11166245.729557473" in="0">
        <tpls c="4">
          <tpl fld="1" item="22"/>
          <tpl fld="2" item="2"/>
          <tpl hier="2" item="2"/>
          <tpl fld="0" item="1"/>
        </tpls>
      </n>
      <n v="-4425669.7512941128" in="0">
        <tpls c="4">
          <tpl fld="1" item="41"/>
          <tpl fld="2" item="2"/>
          <tpl hier="2" item="2"/>
          <tpl fld="0" item="6"/>
        </tpls>
      </n>
      <n v="-8544601.6351508293" in="0">
        <tpls c="4">
          <tpl fld="1" item="32"/>
          <tpl fld="2" item="2"/>
          <tpl hier="2" item="2"/>
          <tpl fld="0" item="6"/>
        </tpls>
      </n>
      <n v="0" in="0">
        <tpls c="4">
          <tpl fld="1" item="8"/>
          <tpl fld="2" item="2"/>
          <tpl hier="2" item="2"/>
          <tpl fld="0" item="8"/>
        </tpls>
      </n>
      <n v="-376.79876071257416" in="0">
        <tpls c="4">
          <tpl fld="1" item="35"/>
          <tpl fld="2" item="2"/>
          <tpl hier="2" item="2"/>
          <tpl fld="0" item="10"/>
        </tpls>
      </n>
      <n v="715.08597240279983" in="0">
        <tpls c="4">
          <tpl fld="1" item="12"/>
          <tpl fld="2" item="2"/>
          <tpl hier="2" item="2"/>
          <tpl fld="0" item="10"/>
        </tpls>
      </n>
      <n v="-256610.86547983292" in="0">
        <tpls c="4">
          <tpl fld="1" item="18"/>
          <tpl fld="2" item="2"/>
          <tpl hier="2" item="2"/>
          <tpl fld="0" item="7"/>
        </tpls>
      </n>
      <n v="698.40942724469983" in="0">
        <tpls c="4">
          <tpl fld="1" item="14"/>
          <tpl fld="2" item="2"/>
          <tpl hier="2" item="2"/>
          <tpl fld="0" item="10"/>
        </tpls>
      </n>
      <n v="0" in="0">
        <tpls c="4">
          <tpl fld="1" item="44"/>
          <tpl fld="2" item="2"/>
          <tpl hier="2" item="2"/>
          <tpl fld="0" item="8"/>
        </tpls>
      </n>
      <n v="-9309753.0269822851" in="0">
        <tpls c="4">
          <tpl fld="1" item="32"/>
          <tpl fld="2" item="2"/>
          <tpl hier="2" item="2"/>
          <tpl fld="0" item="9"/>
        </tpls>
      </n>
      <n v="31384392.173675738" in="0">
        <tpls c="4">
          <tpl fld="1" item="46"/>
          <tpl fld="2" item="2"/>
          <tpl hier="2" item="2"/>
          <tpl fld="0" item="1"/>
        </tpls>
      </n>
      <n v="-5678003.3731006039" in="0">
        <tpls c="4">
          <tpl fld="1" item="28"/>
          <tpl fld="2" item="2"/>
          <tpl hier="2" item="2"/>
          <tpl fld="0" item="7"/>
        </tpls>
      </n>
      <n v="16947428.744720556" in="0">
        <tpls c="4">
          <tpl fld="1" item="33"/>
          <tpl fld="2" item="2"/>
          <tpl hier="2" item="2"/>
          <tpl fld="0" item="1"/>
        </tpls>
      </n>
      <n v="-4897299.8399886442" in="0">
        <tpls c="4">
          <tpl fld="1" item="5"/>
          <tpl fld="2" item="2"/>
          <tpl hier="2" item="2"/>
          <tpl fld="0" item="5"/>
        </tpls>
      </n>
      <n v="-2833738.2243329771" in="0">
        <tpls c="4">
          <tpl fld="1" item="48"/>
          <tpl fld="2" item="2"/>
          <tpl hier="2" item="2"/>
          <tpl fld="0" item="9"/>
        </tpls>
      </n>
      <n v="-12082993.539248919" in="0">
        <tpls c="4">
          <tpl fld="1" item="40"/>
          <tpl fld="2" item="2"/>
          <tpl hier="2" item="2"/>
          <tpl fld="0" item="6"/>
        </tpls>
      </n>
      <n v="-8579387.9607896525" in="0">
        <tpls c="4">
          <tpl fld="1" item="33"/>
          <tpl fld="2" item="2"/>
          <tpl hier="2" item="2"/>
          <tpl fld="0" item="11"/>
        </tpls>
      </n>
      <n v="50140604.408973306" in="0">
        <tpls c="4">
          <tpl fld="1" item="7"/>
          <tpl fld="2" item="2"/>
          <tpl hier="2" item="2"/>
          <tpl fld="0" item="9"/>
        </tpls>
      </n>
      <n v="1301268.6201015951" in="0">
        <tpls c="4">
          <tpl fld="1" item="22"/>
          <tpl fld="2" item="2"/>
          <tpl hier="2" item="2"/>
          <tpl fld="0" item="5"/>
        </tpls>
      </n>
      <n v="-31264790.859700695" in="0">
        <tpls c="4">
          <tpl fld="1" item="19"/>
          <tpl fld="2" item="2"/>
          <tpl hier="2" item="2"/>
          <tpl fld="0" item="11"/>
        </tpls>
      </n>
      <n v="9856560.5523006171" in="0">
        <tpls c="4">
          <tpl fld="1" item="28"/>
          <tpl fld="2" item="2"/>
          <tpl hier="2" item="2"/>
          <tpl fld="0" item="1"/>
        </tpls>
      </n>
      <n v="-1714859.5359395233" in="0">
        <tpls c="4">
          <tpl fld="1" item="18"/>
          <tpl fld="2" item="2"/>
          <tpl hier="2" item="2"/>
          <tpl fld="0" item="9"/>
        </tpls>
      </n>
      <n v="-213245.883460782" in="0">
        <tpls c="4">
          <tpl fld="1" item="24"/>
          <tpl fld="2" item="2"/>
          <tpl hier="2" item="2"/>
          <tpl fld="0" item="7"/>
        </tpls>
      </n>
      <n v="0" in="0">
        <tpls c="4">
          <tpl fld="1" item="39"/>
          <tpl fld="2" item="2"/>
          <tpl hier="2" item="2"/>
          <tpl fld="0" item="7"/>
        </tpls>
      </n>
      <n v="3792413.5201926124" in="0">
        <tpls c="4">
          <tpl fld="1" item="28"/>
          <tpl fld="2" item="2"/>
          <tpl hier="2" item="2"/>
          <tpl fld="0" item="5"/>
        </tpls>
      </n>
      <n v="37880109.700940244" in="0">
        <tpls c="4">
          <tpl fld="1" item="20"/>
          <tpl fld="2" item="2"/>
          <tpl hier="2" item="2"/>
          <tpl fld="0" item="1"/>
        </tpls>
      </n>
      <n v="0" in="0">
        <tpls c="4">
          <tpl fld="1" item="6"/>
          <tpl fld="2" item="2"/>
          <tpl hier="2" item="2"/>
          <tpl fld="0" item="8"/>
        </tpls>
      </n>
      <n v="1842408.9935780768" in="0">
        <tpls c="4">
          <tpl fld="1" item="12"/>
          <tpl fld="2" item="2"/>
          <tpl hier="2" item="2"/>
          <tpl fld="0" item="11"/>
        </tpls>
      </n>
      <n v="-9473810.2215002887" in="0">
        <tpls c="4">
          <tpl fld="1" item="26"/>
          <tpl fld="2" item="2"/>
          <tpl hier="2" item="2"/>
          <tpl fld="0" item="7"/>
        </tpls>
      </n>
      <n v="-47361552.609480962" in="0">
        <tpls c="4">
          <tpl fld="1" item="1"/>
          <tpl fld="2" item="2"/>
          <tpl hier="2" item="2"/>
          <tpl fld="0" item="7"/>
        </tpls>
      </n>
      <n v="252770.13742927578" in="0">
        <tpls c="4">
          <tpl fld="1" item="14"/>
          <tpl fld="2" item="2"/>
          <tpl hier="2" item="2"/>
          <tpl fld="0" item="5"/>
        </tpls>
      </n>
      <n v="2568882.2145481538" in="0">
        <tpls c="4">
          <tpl fld="1" item="6"/>
          <tpl fld="2" item="2"/>
          <tpl hier="2" item="2"/>
          <tpl fld="0" item="1"/>
        </tpls>
      </n>
      <n v="-4896239.7466944186" in="0">
        <tpls c="4">
          <tpl fld="1" item="10"/>
          <tpl fld="2" item="2"/>
          <tpl hier="2" item="2"/>
          <tpl fld="0" item="7"/>
        </tpls>
      </n>
      <n v="-270536.51350089605" in="0">
        <tpls c="4">
          <tpl fld="1" item="24"/>
          <tpl fld="2" item="2"/>
          <tpl hier="2" item="2"/>
          <tpl fld="0" item="5"/>
        </tpls>
      </n>
      <n v="-13499989.546688292" in="0">
        <tpls c="4">
          <tpl fld="1" item="4"/>
          <tpl fld="2" item="2"/>
          <tpl hier="2" item="2"/>
          <tpl fld="0" item="7"/>
        </tpls>
      </n>
      <n v="15099798.26599828" in="0">
        <tpls c="4">
          <tpl fld="1" item="47"/>
          <tpl fld="2" item="2"/>
          <tpl hier="2" item="2"/>
          <tpl fld="0" item="1"/>
        </tpls>
      </n>
      <n v="-7659171.7906390494" in="0">
        <tpls c="4">
          <tpl fld="1" item="1"/>
          <tpl fld="2" item="2"/>
          <tpl hier="2" item="2"/>
          <tpl fld="0" item="5"/>
        </tpls>
      </n>
      <n v="163583.09951695986" in="0">
        <tpls c="4">
          <tpl fld="1" item="34"/>
          <tpl fld="2" item="2"/>
          <tpl hier="2" item="2"/>
          <tpl fld="0" item="9"/>
        </tpls>
      </n>
      <n v="-1179607.864517149" in="0">
        <tpls c="4">
          <tpl fld="1" item="17"/>
          <tpl fld="2" item="2"/>
          <tpl hier="2" item="2"/>
          <tpl fld="0" item="9"/>
        </tpls>
      </n>
      <n v="14495761.645247662" in="0">
        <tpls c="4">
          <tpl fld="1" item="16"/>
          <tpl fld="2" item="2"/>
          <tpl hier="2" item="2"/>
          <tpl fld="0" item="1"/>
        </tpls>
      </n>
      <n v="-5839017.9818977322" in="0">
        <tpls c="4">
          <tpl fld="1" item="10"/>
          <tpl fld="2" item="2"/>
          <tpl hier="2" item="2"/>
          <tpl fld="0" item="11"/>
        </tpls>
      </n>
      <n v="2410.6394896659967" in="0">
        <tpls c="4">
          <tpl fld="1" item="7"/>
          <tpl fld="2" item="2"/>
          <tpl hier="2" item="2"/>
          <tpl fld="0" item="10"/>
        </tpls>
      </n>
      <n v="0" in="0">
        <tpls c="4">
          <tpl fld="1" item="2"/>
          <tpl fld="2" item="2"/>
          <tpl hier="2" item="2"/>
          <tpl fld="0" item="5"/>
        </tpls>
      </n>
      <n v="-11489824.449767411" in="0">
        <tpls c="4">
          <tpl fld="1" item="48"/>
          <tpl fld="2" item="2"/>
          <tpl hier="2" item="2"/>
          <tpl fld="0" item="7"/>
        </tpls>
      </n>
      <n v="12082051.742781375" in="0">
        <tpls c="4">
          <tpl fld="1" item="8"/>
          <tpl fld="2" item="2"/>
          <tpl hier="2" item="2"/>
          <tpl fld="0" item="6"/>
        </tpls>
      </n>
      <n v="1526133.1494945884" in="0">
        <tpls c="4">
          <tpl fld="1" item="25"/>
          <tpl fld="2" item="2"/>
          <tpl hier="2" item="2"/>
          <tpl fld="0" item="9"/>
        </tpls>
      </n>
      <n v="-1101.1010497120988" in="0">
        <tpls c="4">
          <tpl fld="1" item="34"/>
          <tpl fld="2" item="2"/>
          <tpl hier="2" item="2"/>
          <tpl fld="0" item="10"/>
        </tpls>
      </n>
      <n v="-1057972.6102968166" in="0">
        <tpls c="4">
          <tpl fld="1" item="40"/>
          <tpl fld="2" item="2"/>
          <tpl hier="2" item="2"/>
          <tpl fld="0" item="5"/>
        </tpls>
      </n>
      <n v="549561.59015236213" in="0">
        <tpls c="4">
          <tpl fld="1" item="29"/>
          <tpl fld="2" item="2"/>
          <tpl hier="2" item="2"/>
          <tpl fld="0" item="1"/>
        </tpls>
      </n>
      <n v="15280032.357736602" in="0">
        <tpls c="4">
          <tpl fld="1" item="30"/>
          <tpl fld="2" item="2"/>
          <tpl hier="2" item="2"/>
          <tpl fld="0" item="1"/>
        </tpls>
      </n>
      <n v="-5824260.8813800802" in="0">
        <tpls c="4">
          <tpl fld="1" item="28"/>
          <tpl fld="2" item="2"/>
          <tpl hier="2" item="2"/>
          <tpl fld="0" item="6"/>
        </tpls>
      </n>
      <n v="1987625.0650528292" in="0">
        <tpls c="4">
          <tpl fld="1" item="47"/>
          <tpl fld="2" item="2"/>
          <tpl hier="2" item="2"/>
          <tpl fld="0" item="5"/>
        </tpls>
      </n>
      <n v="47826285.585443109" in="0">
        <tpls c="4">
          <tpl fld="1" item="7"/>
          <tpl fld="2" item="2"/>
          <tpl hier="2" item="2"/>
          <tpl fld="0" item="1"/>
        </tpls>
      </n>
      <n v="3081019.7892329758" in="0">
        <tpls c="4">
          <tpl fld="1" item="26"/>
          <tpl fld="2" item="2"/>
          <tpl hier="2" item="2"/>
          <tpl fld="0" item="5"/>
        </tpls>
      </n>
      <n v="0" in="0">
        <tpls c="4">
          <tpl fld="1" item="7"/>
          <tpl fld="2" item="2"/>
          <tpl hier="2" item="2"/>
          <tpl fld="0" item="8"/>
        </tpls>
      </n>
      <n v="-43481557.923258714" in="0">
        <tpls c="4">
          <tpl fld="1" item="5"/>
          <tpl fld="2" item="2"/>
          <tpl hier="2" item="2"/>
          <tpl fld="0" item="11"/>
        </tpls>
      </n>
      <n v="-13385496.207778217" in="0">
        <tpls c="4">
          <tpl fld="1" item="46"/>
          <tpl fld="2" item="2"/>
          <tpl hier="2" item="2"/>
          <tpl fld="0" item="7"/>
        </tpls>
      </n>
      <n v="155.3714199266" in="0">
        <tpls c="4">
          <tpl fld="1" item="2"/>
          <tpl fld="2" item="2"/>
          <tpl hier="2" item="2"/>
          <tpl fld="0" item="10"/>
        </tpls>
      </n>
      <n v="4910933.6715673991" in="0">
        <tpls c="4">
          <tpl fld="1" item="5"/>
          <tpl fld="2" item="2"/>
          <tpl hier="2" item="2"/>
          <tpl fld="0" item="1"/>
        </tpls>
      </n>
      <n v="-5259427.0163937891" in="0">
        <tpls c="4">
          <tpl fld="1" item="0"/>
          <tpl fld="2" item="2"/>
          <tpl hier="2" item="2"/>
          <tpl fld="0" item="6"/>
        </tpls>
      </n>
      <n v="-11871532.229739603" in="0">
        <tpls c="4">
          <tpl fld="1" item="9"/>
          <tpl fld="2" item="2"/>
          <tpl hier="2" item="2"/>
          <tpl fld="0" item="6"/>
        </tpls>
      </n>
      <n v="3860027.0741863162" in="0">
        <tpls c="4">
          <tpl fld="1" item="26"/>
          <tpl fld="2" item="2"/>
          <tpl hier="2" item="2"/>
          <tpl fld="0" item="9"/>
        </tpls>
      </n>
      <n v="-883.54192680720007" in="0">
        <tpls c="4">
          <tpl fld="1" item="17"/>
          <tpl fld="2" item="2"/>
          <tpl hier="2" item="2"/>
          <tpl fld="0" item="10"/>
        </tpls>
      </n>
      <n v="-2992.8600578094006" in="0">
        <tpls c="4">
          <tpl fld="1" item="24"/>
          <tpl fld="2" item="2"/>
          <tpl hier="2" item="2"/>
          <tpl fld="0" item="10"/>
        </tpls>
      </n>
      <n v="-1998209.4419666152" in="0">
        <tpls c="4">
          <tpl fld="1" item="31"/>
          <tpl fld="2" item="2"/>
          <tpl hier="2" item="2"/>
          <tpl fld="0" item="11"/>
        </tpls>
      </n>
      <n v="0" in="0">
        <tpls c="4">
          <tpl fld="1" item="38"/>
          <tpl fld="2" item="2"/>
          <tpl hier="2" item="2"/>
          <tpl fld="0" item="8"/>
        </tpls>
      </n>
      <n v="19873047.759572849" in="0">
        <tpls c="4">
          <tpl fld="1" item="27"/>
          <tpl fld="2" item="2"/>
          <tpl hier="2" item="2"/>
          <tpl fld="0" item="1"/>
        </tpls>
      </n>
      <n v="2579.7169339218162" in="0">
        <tpls c="4">
          <tpl fld="1" item="23"/>
          <tpl fld="2" item="2"/>
          <tpl hier="2" item="2"/>
          <tpl fld="0" item="1"/>
        </tpls>
      </n>
      <n v="-5137.9815099321004" in="0">
        <tpls c="4">
          <tpl fld="1" item="25"/>
          <tpl fld="2" item="2"/>
          <tpl hier="2" item="2"/>
          <tpl fld="0" item="10"/>
        </tpls>
      </n>
      <n v="-1660.3731192363489" in="0">
        <tpls c="4">
          <tpl fld="1" item="40"/>
          <tpl fld="2" item="2"/>
          <tpl hier="2" item="2"/>
          <tpl fld="0" item="10"/>
        </tpls>
      </n>
      <n v="-24643544.920126632" in="0">
        <tpls c="4">
          <tpl fld="1" item="11"/>
          <tpl fld="2" item="2"/>
          <tpl hier="2" item="2"/>
          <tpl fld="0" item="7"/>
        </tpls>
      </n>
      <n v="-20272030.059319559" in="0">
        <tpls c="4">
          <tpl fld="1" item="25"/>
          <tpl fld="2" item="2"/>
          <tpl hier="2" item="2"/>
          <tpl fld="0" item="6"/>
        </tpls>
      </n>
      <n v="-18632143.633653935" in="0">
        <tpls c="4">
          <tpl fld="1" item="29"/>
          <tpl fld="2" item="2"/>
          <tpl hier="2" item="2"/>
          <tpl fld="0" item="11"/>
        </tpls>
      </n>
      <n v="11971503.423852794" in="0">
        <tpls c="4">
          <tpl fld="1" item="22"/>
          <tpl fld="2" item="2"/>
          <tpl hier="2" item="2"/>
          <tpl fld="0" item="9"/>
        </tpls>
      </n>
      <n v="0" in="0">
        <tpls c="4">
          <tpl fld="1" item="28"/>
          <tpl fld="2" item="2"/>
          <tpl hier="2" item="2"/>
          <tpl fld="0" item="8"/>
        </tpls>
      </n>
      <n v="-37689233.552015185" in="0">
        <tpls c="4">
          <tpl fld="1" item="1"/>
          <tpl fld="2" item="2"/>
          <tpl hier="2" item="2"/>
          <tpl fld="0" item="6"/>
        </tpls>
      </n>
      <n v="-4165.5472095440746" in="0">
        <tpls c="4">
          <tpl fld="1" item="20"/>
          <tpl fld="2" item="2"/>
          <tpl hier="2" item="2"/>
          <tpl fld="0" item="10"/>
        </tpls>
      </n>
      <n v="-9943562.5028552357" in="0">
        <tpls c="4">
          <tpl fld="1" item="40"/>
          <tpl fld="2" item="2"/>
          <tpl hier="2" item="2"/>
          <tpl fld="0" item="11"/>
        </tpls>
      </n>
      <n v="-4053261.020055241" in="0">
        <tpls c="4">
          <tpl fld="1" item="15"/>
          <tpl fld="2" item="2"/>
          <tpl hier="2" item="2"/>
          <tpl fld="0" item="5"/>
        </tpls>
      </n>
      <n v="0" in="0">
        <tpls c="4">
          <tpl fld="1" item="17"/>
          <tpl fld="2" item="2"/>
          <tpl hier="2" item="2"/>
          <tpl fld="0" item="8"/>
        </tpls>
      </n>
      <n v="-3658792.2887603026" in="0">
        <tpls c="4">
          <tpl fld="1" item="35"/>
          <tpl fld="2" item="2"/>
          <tpl hier="2" item="2"/>
          <tpl fld="0" item="6"/>
        </tpls>
      </n>
      <n v="-1300.947752823502" in="0">
        <tpls c="4">
          <tpl fld="1" item="38"/>
          <tpl fld="2" item="2"/>
          <tpl hier="2" item="2"/>
          <tpl fld="0" item="10"/>
        </tpls>
      </n>
      <n v="0" in="0">
        <tpls c="4">
          <tpl fld="1" item="15"/>
          <tpl fld="2" item="2"/>
          <tpl hier="2" item="2"/>
          <tpl fld="0" item="8"/>
        </tpls>
      </n>
      <n v="0" in="0">
        <tpls c="4">
          <tpl fld="1" item="19"/>
          <tpl fld="2" item="2"/>
          <tpl hier="2" item="2"/>
          <tpl fld="0" item="8"/>
        </tpls>
      </n>
      <n v="-22694744.437194269" in="0">
        <tpls c="4">
          <tpl fld="1" item="45"/>
          <tpl fld="2" item="2"/>
          <tpl hier="2" item="2"/>
          <tpl fld="0" item="6"/>
        </tpls>
      </n>
      <n v="38214450.798195593" in="0">
        <tpls c="4">
          <tpl fld="1" item="8"/>
          <tpl fld="2" item="2"/>
          <tpl hier="2" item="2"/>
          <tpl fld="0" item="9"/>
        </tpls>
      </n>
      <n v="0" in="0">
        <tpls c="4">
          <tpl fld="1" item="34"/>
          <tpl fld="2" item="2"/>
          <tpl hier="2" item="2"/>
          <tpl fld="0" item="8"/>
        </tpls>
      </n>
      <n v="-16350927.689228579" in="0">
        <tpls c="4">
          <tpl fld="1" item="45"/>
          <tpl fld="2" item="2"/>
          <tpl hier="2" item="2"/>
          <tpl fld="0" item="7"/>
        </tpls>
      </n>
      <n v="7459297.9014391014" in="0">
        <tpls c="4">
          <tpl fld="1" item="8"/>
          <tpl fld="2" item="2"/>
          <tpl hier="2" item="2"/>
          <tpl fld="0" item="5"/>
        </tpls>
      </n>
    </entries>
    <sets count="3">
      <set count="1" maxRank="1" setDefinition="{[Base CY With Inf].[Calendar Year].[All]}">
        <tpls c="1">
          <tpl hier="2" item="4294967295"/>
        </tpls>
      </set>
      <set count="1" maxRank="1" setDefinition="{[Base CY With Inf].[No Inflation].&amp;[TRUE]}">
        <tpls c="1">
          <tpl fld="4" item="0"/>
        </tpls>
      </set>
      <set count="9" maxRank="1" setDefinition="{[Base CY With Inf].[Calendar Year].&amp;[2014],[Base CY With Inf].[Calendar Year].&amp;[2015],[Base CY With Inf].[Calendar Year].&amp;[2016],[Base CY With Inf].[Calendar Year].&amp;[2017],[Base CY With Inf].[Calendar Year].&amp;[2018],[Base CY With Inf].[Calendar Year].&amp;[2019],[Base CY With Inf].[Calendar Year].&amp;[2020],[Base CY With Inf].[Calendar Year].&amp;[2021],[Base CY With Inf].[Calendar Year].&amp;[2022]}">
        <tpls c="1">
          <tpl fld="3" item="1"/>
        </tpls>
      </set>
    </sets>
    <queryCache count="83">
      <query mdx="[Measures].[End Year]">
        <tpls c="1">
          <tpl fld="0" item="0"/>
        </tpls>
      </query>
      <query mdx="[Base CY With Inf].[HOSPID].&amp;[210033]">
        <tpls c="1">
          <tpl fld="1" item="0"/>
        </tpls>
      </query>
      <query mdx="[Base CY With Inf].[HOSPID].&amp;[210002]">
        <tpls c="1">
          <tpl fld="1" item="1"/>
        </tpls>
      </query>
      <query mdx="[Base CY With Inf].[HOSPID].&amp;[210088]">
        <tpls c="1">
          <tpl fld="1" item="2"/>
        </tpls>
      </query>
      <query mdx="[Base CY With Inf].[HOSPID].&amp;[210019]">
        <tpls c="1">
          <tpl fld="1" item="3"/>
        </tpls>
      </query>
      <query mdx="[Base CY With Inf].[HOSPID].&amp;[210001]">
        <tpls c="1">
          <tpl fld="1" item="4"/>
        </tpls>
      </query>
      <query mdx="[Base CY With Inf].[HOSPID].&amp;[210056]">
        <tpls c="1">
          <tpl fld="1" item="5"/>
        </tpls>
      </query>
      <query mdx="[Base CY With Inf].[HOSPID].&amp;[210030]">
        <tpls c="1">
          <tpl fld="1" item="6"/>
        </tpls>
      </query>
      <query mdx="[Base CY With Inf].[HOSPID].&amp;[210009]">
        <tpls c="1">
          <tpl fld="1" item="7"/>
        </tpls>
      </query>
      <query mdx="[Base CY With Inf].[HOSPID].&amp;[210065]">
        <tpls c="1">
          <tpl fld="1" item="8"/>
        </tpls>
      </query>
      <query mdx="[Base CY With Inf].[HOSPID].&amp;[210055]">
        <tpls c="1">
          <tpl fld="1" item="9"/>
        </tpls>
      </query>
      <query mdx="[Base CY With Inf].[HOSPID].&amp;[210039]">
        <tpls c="1">
          <tpl fld="1" item="10"/>
        </tpls>
      </query>
      <query mdx="[Base CY With Inf].[HOSPID].&amp;[210029]">
        <tpls c="1">
          <tpl fld="1" item="11"/>
        </tpls>
      </query>
      <query mdx="[Base CY With Inf].[HOSPID].&amp;[210017]">
        <tpls c="1">
          <tpl fld="1" item="12"/>
        </tpls>
      </query>
      <query mdx="[Base CY With Inf].[HOSPID].&amp;[210038]">
        <tpls c="1">
          <tpl fld="1" item="13"/>
        </tpls>
      </query>
      <query mdx="[Measures].[Sum of Demographic Adjustments_inf]">
        <tpls c="1">
          <tpl fld="0" item="1"/>
        </tpls>
      </query>
      <query mdx="[Base CY With Inf].[HOSPID].&amp;[210037]">
        <tpls c="1">
          <tpl fld="1" item="14"/>
        </tpls>
      </query>
      <query mdx="[Base CY With Inf].[HOSPID].&amp;[210035]">
        <tpls c="1">
          <tpl fld="1" item="15"/>
        </tpls>
      </query>
      <query mdx="[Base CY With Inf].[HOSPID].&amp;[210004]">
        <tpls c="1">
          <tpl fld="1" item="16"/>
        </tpls>
      </query>
      <query mdx="[Measures].[Start Year]">
        <tpls c="1">
          <tpl fld="0" item="2"/>
        </tpls>
      </query>
      <query mdx="[Base CY With Inf].[HOSPID].&amp;[210060]">
        <tpls c="1">
          <tpl fld="1" item="17"/>
        </tpls>
      </query>
      <query mdx="[Base CY With Inf].[HOSPID].&amp;[210045]">
        <tpls c="1">
          <tpl fld="1" item="18"/>
        </tpls>
      </query>
      <query mdx="[Base CY With Inf].[HOSPID].&amp;[210034]">
        <tpls c="1">
          <tpl fld="1" item="19"/>
        </tpls>
      </query>
      <query mdx="[Base CY With Inf].[HOSPID].&amp;[210023]">
        <tpls c="1">
          <tpl fld="1" item="20"/>
        </tpls>
      </query>
      <query mdx="[Base CY With Inf].[HOSPID].&amp;[210012]">
        <tpls c="1">
          <tpl fld="1" item="21"/>
        </tpls>
      </query>
      <query mdx="[Base CY With Inf].[HOSPID].&amp;[210003]">
        <tpls c="1">
          <tpl fld="1" item="22"/>
        </tpls>
      </query>
      <query mdx="[Base CY With Inf].[HOSPID].&amp;[210333]">
        <tpls c="1">
          <tpl fld="1" item="23"/>
        </tpls>
      </query>
      <query mdx="[Base CY With Inf].[HOSPID].&amp;[210058]">
        <tpls c="1">
          <tpl fld="1" item="24"/>
        </tpls>
      </query>
      <query mdx="[Base CY With Inf].[HOSPID].&amp;[210044]">
        <tpls c="1">
          <tpl fld="1" item="25"/>
        </tpls>
      </query>
      <query mdx="[Base CY With Inf].[HOSPID].&amp;[210022]">
        <tpls c="1">
          <tpl fld="1" item="26"/>
        </tpls>
      </query>
      <query mdx="[Base CY With Inf].[HOSPID].&amp;[210057]">
        <tpls c="1">
          <tpl fld="1" item="27"/>
        </tpls>
      </query>
      <query mdx="[Base CY With Inf].[HOSPID].&amp;[210032]">
        <tpls c="1">
          <tpl fld="1" item="28"/>
        </tpls>
      </query>
      <query mdx="[Base CY With Inf].[HOSPID].&amp;[210010]">
        <tpls c="1">
          <tpl fld="1" item="29"/>
        </tpls>
      </query>
      <query mdx="[Measures].[Sum of Efficiency Adjustments_inf]">
        <tpls c="1">
          <tpl fld="0" item="3"/>
        </tpls>
      </query>
      <query mdx="[Base CY With Inf].[HOSPID].&amp;[210008]">
        <tpls c="1">
          <tpl fld="1" item="30"/>
        </tpls>
      </query>
      <query mdx="[Base CY With Inf].[HOSPID].&amp;[210028]">
        <tpls c="1">
          <tpl fld="1" item="31"/>
        </tpls>
      </query>
      <query mdx="[Base CY With Inf].[HOSPID].&amp;[210006]">
        <tpls c="1">
          <tpl fld="1" item="32"/>
        </tpls>
      </query>
      <query mdx="[Base CY With Inf].[HOSPID].&amp;[210062]">
        <tpls c="1">
          <tpl fld="1" item="33"/>
        </tpls>
      </query>
      <query mdx="[Base CY With Inf].[HOSPID].&amp;[210015]">
        <tpls c="1">
          <tpl fld="1" item="34"/>
        </tpls>
      </query>
      <query mdx="[Base CY With Inf].[HOSPID].&amp;[210048]">
        <tpls c="1">
          <tpl fld="1" item="35"/>
        </tpls>
      </query>
      <query mdx="[Base CY With Inf].[HOSPID].&amp;[210013]">
        <tpls c="1">
          <tpl fld="1" item="36"/>
        </tpls>
      </query>
      <query mdx="[Base CY With Inf].[HOSPID].&amp;[210011]">
        <tpls c="1">
          <tpl fld="1" item="37"/>
        </tpls>
      </query>
      <query mdx="[Base CY With Inf].[HOSPID].&amp;[210043]">
        <tpls c="1">
          <tpl fld="1" item="38"/>
        </tpls>
      </query>
      <query mdx="[Base CY With Inf].[HOSPID].&amp;[210087]">
        <tpls c="1">
          <tpl fld="1" item="39"/>
        </tpls>
      </query>
      <query mdx="[Base CY With Inf].[HOSPID].&amp;[210040]">
        <tpls c="1">
          <tpl fld="1" item="40"/>
        </tpls>
      </query>
      <query mdx="[Base CY With Inf].[HOSPID].&amp;[210018]">
        <tpls c="1">
          <tpl fld="1" item="41"/>
        </tpls>
      </query>
      <query mdx="[Measures].[Sum of Other Volume Adjustments (Dereg/Other FY Data)_inf]">
        <tpls c="1">
          <tpl fld="0" item="4"/>
        </tpls>
      </query>
      <query mdx="[Measures].[Sum of Total Anticipated Instate PAU Adjustment under FFS_inf]">
        <tpls c="1">
          <tpl fld="0" item="5"/>
        </tpls>
      </query>
      <query mdx="[Base CY With Inf].[HOSPID].&amp;[210051]">
        <tpls c="1">
          <tpl fld="1" item="42"/>
        </tpls>
      </query>
      <query mdx="[Base CY With Inf].[HOSPID].&amp;[210027]">
        <tpls c="1">
          <tpl fld="1" item="43"/>
        </tpls>
      </query>
      <query mdx="[Base CY With Inf].[HOSPID].&amp;[210061]">
        <tpls c="1">
          <tpl fld="1" item="44"/>
        </tpls>
      </query>
      <query mdx="[Base CY With Inf].[HOSPID].&amp;[210024]">
        <tpls c="1">
          <tpl fld="1" item="45"/>
        </tpls>
      </query>
      <query mdx="[Measures].[Sum of Unrecognized_inf]">
        <tpls c="1">
          <tpl fld="0" item="6"/>
        </tpls>
      </query>
      <query mdx="[Base CY With Inf].[HOSPID].&amp;[210005]">
        <tpls c="1">
          <tpl fld="1" item="46"/>
        </tpls>
      </query>
      <query mdx="[Measures].[Sum of PAU Shared Savings_inf]">
        <tpls c="1">
          <tpl fld="0" item="7"/>
        </tpls>
      </query>
      <query mdx="[Measures].[Sum of OOS Over/(Under Funding) - OOS File_inf]">
        <tpls c="1">
          <tpl fld="0" item="8"/>
        </tpls>
      </query>
      <query mdx="[Base CY With Inf].[HOSPID].&amp;[210016]">
        <tpls c="1">
          <tpl fld="1" item="47"/>
        </tpls>
      </query>
      <query mdx="[Base CY With Inf].[HOSPID].&amp;[210049]">
        <tpls c="1">
          <tpl fld="1" item="48"/>
        </tpls>
      </query>
      <query mdx="[Measures].[Sum of MSA_inf]">
        <tpls c="1">
          <tpl fld="0" item="9"/>
        </tpls>
      </query>
      <query mdx="[Measures].[Sum of ECMAD Growth]">
        <tpls c="1">
          <tpl fld="0" item="10"/>
        </tpls>
      </query>
      <query mdx="[Measures].[Sum of Expected FFS_inf]">
        <tpls c="1">
          <tpl fld="0" item="11"/>
        </tpls>
      </query>
      <query mdx="[Base CY With Inf].[HOSPID].&amp;[210063]">
        <tpls c="1">
          <tpl fld="1" item="49"/>
        </tpls>
      </query>
      <query mdx="[Measures].[Sum of PAU Unrecognized - MS_inf]">
        <tpls c="1">
          <tpl fld="0" item="12"/>
        </tpls>
      </query>
      <query mdx="[Measures].[Sum of Total Volume Efficacy with Other Volume Adjustments &amp; Efficiency Adjustments_inf]">
        <tpls c="1">
          <tpl fld="0" item="13"/>
        </tpls>
      </query>
      <query mdx="[Measures].[Sum of FY23 Blended Permanent Revenue_inf]">
        <tpls c="1">
          <tpl fld="0" item="14"/>
        </tpls>
      </query>
      <query mdx="[Measures].[Sum of Total PAU Revenue_inf]">
        <tpls c="1">
          <tpl fld="0" item="15"/>
        </tpls>
      </query>
      <query mdx="[Measures].[Sum of OOS PAU Revenue_inf]">
        <tpls c="1">
          <tpl fld="0" item="16"/>
        </tpls>
      </query>
      <query mdx="[Measures].[get_% Attributable to OOS]">
        <tpls c="1">
          <tpl fld="0" item="17"/>
        </tpls>
      </query>
      <query mdx="[Base CY With Inf].[Dollar Year].&amp;[2015]">
        <tpls c="1">
          <tpl fld="2" item="0"/>
        </tpls>
      </query>
      <query mdx="[Measures].[Sum of PAU IS Shared Savings_inf]">
        <tpls c="1">
          <tpl fld="0" item="18"/>
        </tpls>
      </query>
      <query mdx="[Measures].[Sum of Over / (Under) Funding for In-State PAU_inf]">
        <tpls c="1">
          <tpl fld="0" item="19"/>
        </tpls>
      </query>
      <query mdx="[Base CY With Inf].[Calendar Year].&amp;[2015]">
        <tpls c="1">
          <tpl fld="3" item="0"/>
        </tpls>
      </query>
      <query mdx="[Measures].[Sum of Over (under) funding with Marketshift and InState PAU_inf]">
        <tpls c="1">
          <tpl fld="0" item="20"/>
        </tpls>
      </query>
      <query mdx="[Measures].[Sum of Total Volume Efficacy with Other Volume Adjustments_inf]">
        <tpls c="1">
          <tpl fld="0" item="21"/>
        </tpls>
      </query>
      <query mdx="[Measures].[Sum of OOS Funding Excess or Deficit + OOS PAU_inf]">
        <tpls c="1">
          <tpl fld="0" item="22"/>
        </tpls>
      </query>
      <query mdx="[Measures].[Sum of PAU OOS Shared Savings_inf]">
        <tpls c="1">
          <tpl fld="0" item="23"/>
        </tpls>
      </query>
      <query mdx="[Measures].[Sum of Observed GBR Volume Policies_inf]">
        <tpls c="1">
          <tpl fld="0" item="24"/>
        </tpls>
      </query>
      <query mdx="[Measures].[Sum of Total Volume Efficacy_inf]">
        <tpls c="1">
          <tpl fld="0" item="25"/>
        </tpls>
      </query>
      <query mdx="[Measures].[Sum of PAU Volume_inf]">
        <tpls c="1">
          <tpl fld="0" item="26"/>
        </tpls>
      </query>
      <query mdx="[Measures].[Sum of PAU Marketshift_inf]">
        <tpls c="1">
          <tpl fld="0" item="27"/>
        </tpls>
      </query>
      <query mdx="[Measures].[Sum of Over (Under) Funding Relative to Volume Variable System with MS &amp; Demographic_inf]">
        <tpls c="1">
          <tpl fld="0" item="28"/>
        </tpls>
      </query>
      <query mdx="[Base CY With Inf].[Dollar Year].&amp;[2023]">
        <tpls c="1">
          <tpl fld="2" item="1"/>
        </tpls>
      </query>
      <query mdx="[Base CY With Inf].[Dollar Year].&amp;[2022]">
        <tpls c="1">
          <tpl fld="2" item="2"/>
        </tpls>
      </query>
    </queryCache>
    <serverFormats count="1">
      <serverFormat format=""/>
    </serverFormats>
  </tupleCache>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é Suriel" refreshedDate="45538.460579398146" backgroundQuery="1" createdVersion="8" refreshedVersion="8" minRefreshableVersion="3" recordCount="0" supportSubquery="1" supportAdvancedDrill="1" xr:uid="{7814CF8D-7DA0-49FA-9D9C-4C4F9621E63F}">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é Suriel" refreshedDate="45538.460580092593" backgroundQuery="1" createdVersion="8" refreshedVersion="8" minRefreshableVersion="3" recordCount="0" supportSubquery="1" supportAdvancedDrill="1" xr:uid="{174D6DF2-4122-4660-AE31-F57F4C47C688}">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é Suriel" refreshedDate="45538.460580555555" backgroundQuery="1" createdVersion="8" refreshedVersion="8" minRefreshableVersion="3" recordCount="0" supportSubquery="1" supportAdvancedDrill="1" xr:uid="{91D32DA6-733C-4BE1-8A2D-68324310D533}">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é Suriel" refreshedDate="45538.460581481479" backgroundQuery="1" createdVersion="8" refreshedVersion="8" minRefreshableVersion="3" recordCount="0" supportSubquery="1" supportAdvancedDrill="1" xr:uid="{98941D60-8B9D-4490-81C2-F3684DF6815A}">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ré Suriel" refreshedDate="45538.460583449072" backgroundQuery="1" createdVersion="8" refreshedVersion="8" minRefreshableVersion="3" recordCount="0" supportSubquery="1" supportAdvancedDrill="1" xr:uid="{4B856CF3-D290-477B-8337-1244B2B23D50}">
  <cacheSource type="external" connectionId="22"/>
  <cacheFields count="1">
    <cacheField name="[Base CY With Inf].[Calendar Year].[Calendar Year]" caption="Calendar Year" numFmtId="0" hierarchy="2"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0" memberValueDatatype="130" unbalanced="0"/>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itlin Grim" refreshedDate="45538.586351736114" backgroundQuery="1" createdVersion="8" refreshedVersion="8" minRefreshableVersion="3" recordCount="0" supportSubquery="1" supportAdvancedDrill="1" xr:uid="{4F5EC3D2-DE75-4D52-BE0A-B18AA02DF584}">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itlin Grim" refreshedDate="45538.58702071759" backgroundQuery="1" createdVersion="8" refreshedVersion="8" minRefreshableVersion="3" recordCount="0" supportSubquery="1" supportAdvancedDrill="1" xr:uid="{F2FBE888-ACF4-49F2-9F1D-6D2ECB8C649F}">
  <cacheSource type="external" connectionId="22"/>
  <cacheFields count="2">
    <cacheField name="[Base CY With Inf].[Calendar Year].[Calendar Year]" caption="Calendar Year" numFmtId="0" hierarchy="2" level="1">
      <sharedItems containsSemiMixedTypes="0" containsNonDate="0" containsString="0"/>
    </cacheField>
    <cacheField name="[Base CY With Inf].[No Inflation].[No Inflation]" caption="No Inflation" numFmtId="0" hierarchy="3" level="1">
      <sharedItems containsSemiMixedTypes="0" containsNonDate="0" containsString="0"/>
    </cacheField>
  </cacheFields>
  <cacheHierarchies count="119">
    <cacheHierarchy uniqueName="[Base CY With Inf].[HOSPID]" caption="HOSPID" attribute="1" defaultMemberUniqueName="[Base CY With Inf].[HOSPID].[All]" allUniqueName="[Base CY With Inf].[HOSPID].[All]" dimensionUniqueName="[Base CY With Inf]" displayFolder="" count="0" memberValueDatatype="130" unbalanced="0"/>
    <cacheHierarchy uniqueName="[Base CY With Inf].[Dollar Year]" caption="Dollar Year" attribute="1" defaultMemberUniqueName="[Base CY With Inf].[Dollar Year].[All]" allUniqueName="[Base CY With Inf].[Dollar Year].[All]" dimensionUniqueName="[Base CY With Inf]" displayFolder="" count="0" memberValueDatatype="20" unbalanced="0"/>
    <cacheHierarchy uniqueName="[Base CY With Inf].[Calendar Year]" caption="Calendar Year" attribute="1" defaultMemberUniqueName="[Base CY With Inf].[Calendar Year].[All]" allUniqueName="[Base CY With Inf].[Calendar Year].[All]" dimensionUniqueName="[Base CY With Inf]" displayFolder="" count="2" memberValueDatatype="130" unbalanced="0">
      <fieldsUsage count="2">
        <fieldUsage x="-1"/>
        <fieldUsage x="0"/>
      </fieldsUsage>
    </cacheHierarchy>
    <cacheHierarchy uniqueName="[Base CY With Inf].[No Inflation]" caption="No Inflation" attribute="1" defaultMemberUniqueName="[Base CY With Inf].[No Inflation].[All]" allUniqueName="[Base CY With Inf].[No Inflation].[All]" dimensionUniqueName="[Base CY With Inf]" displayFolder="" count="2" memberValueDatatype="130" unbalanced="0">
      <fieldsUsage count="2">
        <fieldUsage x="-1"/>
        <fieldUsage x="1"/>
      </fieldsUsage>
    </cacheHierarchy>
    <cacheHierarchy uniqueName="[Base CY With Inf].[Conversion Inf]" caption="Conversion Inf" attribute="1" defaultMemberUniqueName="[Base CY With Inf].[Conversion Inf].[All]" allUniqueName="[Base CY With Inf].[Conversion Inf].[All]" dimensionUniqueName="[Base CY With Inf]" displayFolder="" count="0" memberValueDatatype="5" unbalanced="0"/>
    <cacheHierarchy uniqueName="[Base CY With Inf].[FY23 Blended Permanent Revenue_inf]" caption="FY23 Blended Permanent Revenue_inf" attribute="1" defaultMemberUniqueName="[Base CY With Inf].[FY23 Blended Permanent Revenue_inf].[All]" allUniqueName="[Base CY With Inf].[FY23 Blended Permanent Revenue_inf].[All]" dimensionUniqueName="[Base CY With Inf]" displayFolder="" count="0" memberValueDatatype="5" unbalanced="0"/>
    <cacheHierarchy uniqueName="[Base CY With Inf].[ECMAD Growth]" caption="ECMAD Growth" attribute="1" defaultMemberUniqueName="[Base CY With Inf].[ECMAD Growth].[All]" allUniqueName="[Base CY With Inf].[ECMAD Growth].[All]" dimensionUniqueName="[Base CY With Inf]" displayFolder="" count="0" memberValueDatatype="5" unbalanced="0"/>
    <cacheHierarchy uniqueName="[Base CY With Inf].[MSA]" caption="MSA" attribute="1" defaultMemberUniqueName="[Base CY With Inf].[MSA].[All]" allUniqueName="[Base CY With Inf].[MSA].[All]" dimensionUniqueName="[Base CY With Inf]" displayFolder="" count="0" memberValueDatatype="5" unbalanced="0"/>
    <cacheHierarchy uniqueName="[Base CY With Inf].[MSA_inf]" caption="MSA_inf" attribute="1" defaultMemberUniqueName="[Base CY With Inf].[MSA_inf].[All]" allUniqueName="[Base CY With Inf].[MSA_inf].[All]" dimensionUniqueName="[Base CY With Inf]" displayFolder="" count="0" memberValueDatatype="5" unbalanced="0"/>
    <cacheHierarchy uniqueName="[Base CY With Inf].[Unrecognized]" caption="Unrecognized" attribute="1" defaultMemberUniqueName="[Base CY With Inf].[Unrecognized].[All]" allUniqueName="[Base CY With Inf].[Unrecognized].[All]" dimensionUniqueName="[Base CY With Inf]" displayFolder="" count="0" memberValueDatatype="5" unbalanced="0"/>
    <cacheHierarchy uniqueName="[Base CY With Inf].[Unrecognized_inf]" caption="Unrecognized_inf" attribute="1" defaultMemberUniqueName="[Base CY With Inf].[Unrecognized_inf].[All]" allUniqueName="[Base CY With Inf].[Unrecognized_inf].[All]" dimensionUniqueName="[Base CY With Inf]" displayFolder="" count="0" memberValueDatatype="5" unbalanced="0"/>
    <cacheHierarchy uniqueName="[Base CY With Inf].[Expected FFS]" caption="Expected FFS" attribute="1" defaultMemberUniqueName="[Base CY With Inf].[Expected FFS].[All]" allUniqueName="[Base CY With Inf].[Expected FFS].[All]" dimensionUniqueName="[Base CY With Inf]" displayFolder="" count="0" memberValueDatatype="5" unbalanced="0"/>
    <cacheHierarchy uniqueName="[Base CY With Inf].[Expected FFS_inf]" caption="Expected FFS_inf" attribute="1" defaultMemberUniqueName="[Base CY With Inf].[Expected FFS_inf].[All]" allUniqueName="[Base CY With Inf].[Expected FFS_inf].[All]" dimensionUniqueName="[Base CY With Inf]" displayFolder="" count="0" memberValueDatatype="5" unbalanced="0"/>
    <cacheHierarchy uniqueName="[Base CY With Inf].[PAU Shared Savings]" caption="PAU Shared Savings" attribute="1" defaultMemberUniqueName="[Base CY With Inf].[PAU Shared Savings].[All]" allUniqueName="[Base CY With Inf].[PAU Shared Savings].[All]" dimensionUniqueName="[Base CY With Inf]" displayFolder="" count="0" memberValueDatatype="20" unbalanced="0"/>
    <cacheHierarchy uniqueName="[Base CY With Inf].[PAU Shared Savings_inf]" caption="PAU Shared Savings_inf" attribute="1" defaultMemberUniqueName="[Base CY With Inf].[PAU Shared Savings_inf].[All]" allUniqueName="[Base CY With Inf].[PAU Shared Savings_inf].[All]" dimensionUniqueName="[Base CY With Inf]" displayFolder="" count="0" memberValueDatatype="5" unbalanced="0"/>
    <cacheHierarchy uniqueName="[Base CY With Inf].[Total PAU Revenue]" caption="Total PAU Revenue" attribute="1" defaultMemberUniqueName="[Base CY With Inf].[Total PAU Revenue].[All]" allUniqueName="[Base CY With Inf].[Total PAU Revenue].[All]" dimensionUniqueName="[Base CY With Inf]" displayFolder="" count="0" memberValueDatatype="20" unbalanced="0"/>
    <cacheHierarchy uniqueName="[Base CY With Inf].[Total PAU Revenue_inf]" caption="Total PAU Revenue_inf" attribute="1" defaultMemberUniqueName="[Base CY With Inf].[Total PAU Revenue_inf].[All]" allUniqueName="[Base CY With Inf].[Total PAU Revenue_inf].[All]" dimensionUniqueName="[Base CY With Inf]" displayFolder="" count="0" memberValueDatatype="5" unbalanced="0"/>
    <cacheHierarchy uniqueName="[Base CY With Inf].[OOS PAU Revenue]" caption="OOS PAU Revenue" attribute="1" defaultMemberUniqueName="[Base CY With Inf].[OOS PAU Revenue].[All]" allUniqueName="[Base CY With Inf].[OOS PAU Revenue].[All]" dimensionUniqueName="[Base CY With Inf]" displayFolder="" count="0" memberValueDatatype="20" unbalanced="0"/>
    <cacheHierarchy uniqueName="[Base CY With Inf].[OOS PAU Revenue_inf]" caption="OOS PAU Revenue_inf" attribute="1" defaultMemberUniqueName="[Base CY With Inf].[OOS PAU Revenue_inf].[All]" allUniqueName="[Base CY With Inf].[OOS PAU Revenue_inf].[All]" dimensionUniqueName="[Base CY With Inf]" displayFolder="" count="0" memberValueDatatype="5" unbalanced="0"/>
    <cacheHierarchy uniqueName="[Base CY With Inf].[OOS Over/(Under Funding) - OOS File]" caption="OOS Over/(Under Funding) - OOS File" attribute="1" defaultMemberUniqueName="[Base CY With Inf].[OOS Over/(Under Funding) - OOS File].[All]" allUniqueName="[Base CY With Inf].[OOS Over/(Under Funding) - OOS File].[All]" dimensionUniqueName="[Base CY With Inf]" displayFolder="" count="0" memberValueDatatype="20" unbalanced="0"/>
    <cacheHierarchy uniqueName="[Base CY With Inf].[OOS Over/(Under Funding) - OOS File_inf]" caption="OOS Over/(Under Funding) - OOS File_inf" attribute="1" defaultMemberUniqueName="[Base CY With Inf].[OOS Over/(Under Funding) - OOS File_inf].[All]" allUniqueName="[Base CY With Inf].[OOS Over/(Under Funding) - OOS File_inf].[All]" dimensionUniqueName="[Base CY With Inf]" displayFolder="" count="0" memberValueDatatype="5" unbalanced="0"/>
    <cacheHierarchy uniqueName="[Base CY With Inf].[Other Volume Adjustments (Dereg/Other FY Data)]" caption="Other Volume Adjustments (Dereg/Other FY Data)" attribute="1" defaultMemberUniqueName="[Base CY With Inf].[Other Volume Adjustments (Dereg/Other FY Data)].[All]" allUniqueName="[Base CY With Inf].[Other Volume Adjustments (Dereg/Other FY Data)].[All]" dimensionUniqueName="[Base CY With Inf]" displayFolder="" count="0" memberValueDatatype="20" unbalanced="0"/>
    <cacheHierarchy uniqueName="[Base CY With Inf].[Other Volume Adjustments (Dereg/Other FY Data)_inf]" caption="Other Volume Adjustments (Dereg/Other FY Data)_inf" attribute="1" defaultMemberUniqueName="[Base CY With Inf].[Other Volume Adjustments (Dereg/Other FY Data)_inf].[All]" allUniqueName="[Base CY With Inf].[Other Volume Adjustments (Dereg/Other FY Data)_inf].[All]" dimensionUniqueName="[Base CY With Inf]" displayFolder="" count="0" memberValueDatatype="5" unbalanced="0"/>
    <cacheHierarchy uniqueName="[Base CY With Inf].[Efficiency Adjustments]" caption="Efficiency Adjustments" attribute="1" defaultMemberUniqueName="[Base CY With Inf].[Efficiency Adjustments].[All]" allUniqueName="[Base CY With Inf].[Efficiency Adjustments].[All]" dimensionUniqueName="[Base CY With Inf]" displayFolder="" count="0" memberValueDatatype="20" unbalanced="0"/>
    <cacheHierarchy uniqueName="[Base CY With Inf].[Efficiency Adjustments_inf]" caption="Efficiency Adjustments_inf" attribute="1" defaultMemberUniqueName="[Base CY With Inf].[Efficiency Adjustments_inf].[All]" allUniqueName="[Base CY With Inf].[Efficiency Adjustments_inf].[All]" dimensionUniqueName="[Base CY With Inf]" displayFolder="" count="0" memberValueDatatype="5" unbalanced="0"/>
    <cacheHierarchy uniqueName="[Base CY With Inf].[Demographic Adjustment]" caption="Demographic Adjustment" attribute="1" defaultMemberUniqueName="[Base CY With Inf].[Demographic Adjustment].[All]" allUniqueName="[Base CY With Inf].[Demographic Adjustment].[All]" dimensionUniqueName="[Base CY With Inf]" displayFolder="" count="0" memberValueDatatype="20" unbalanced="0"/>
    <cacheHierarchy uniqueName="[Base CY With Inf].[Demographic Adjustments_inf]" caption="Demographic Adjustments_inf" attribute="1" defaultMemberUniqueName="[Base CY With Inf].[Demographic Adjustments_inf].[All]" allUniqueName="[Base CY With Inf].[Demographic Adjustments_inf].[All]" dimensionUniqueName="[Base CY With Inf]" displayFolder="" count="0" memberValueDatatype="5" unbalanced="0"/>
    <cacheHierarchy uniqueName="[Base CY With Inf].[PAU Volume]" caption="PAU Volume" attribute="1" defaultMemberUniqueName="[Base CY With Inf].[PAU Volume].[All]" allUniqueName="[Base CY With Inf].[PAU Volume].[All]" dimensionUniqueName="[Base CY With Inf]" displayFolder="" count="0" memberValueDatatype="20" unbalanced="0"/>
    <cacheHierarchy uniqueName="[Base CY With Inf].[PAU Volume_inf]" caption="PAU Volume_inf" attribute="1" defaultMemberUniqueName="[Base CY With Inf].[PAU Volume_inf].[All]" allUniqueName="[Base CY With Inf].[PAU Volume_inf].[All]" dimensionUniqueName="[Base CY With Inf]" displayFolder="" count="0" memberValueDatatype="5" unbalanced="0"/>
    <cacheHierarchy uniqueName="[Base CY With Inf].[PAU Marketshift]" caption="PAU Marketshift" attribute="1" defaultMemberUniqueName="[Base CY With Inf].[PAU Marketshift].[All]" allUniqueName="[Base CY With Inf].[PAU Marketshift].[All]" dimensionUniqueName="[Base CY With Inf]" displayFolder="" count="0" memberValueDatatype="20" unbalanced="0"/>
    <cacheHierarchy uniqueName="[Base CY With Inf].[PAU Marketshift_inf]" caption="PAU Marketshift_inf" attribute="1" defaultMemberUniqueName="[Base CY With Inf].[PAU Marketshift_inf].[All]" allUniqueName="[Base CY With Inf].[PAU Marketshift_inf].[All]" dimensionUniqueName="[Base CY With Inf]" displayFolder="" count="0" memberValueDatatype="5" unbalanced="0"/>
    <cacheHierarchy uniqueName="[Base CY With Inf].[PAU Unrecognized - MS]" caption="PAU Unrecognized - MS" attribute="1" defaultMemberUniqueName="[Base CY With Inf].[PAU Unrecognized - MS].[All]" allUniqueName="[Base CY With Inf].[PAU Unrecognized - MS].[All]" dimensionUniqueName="[Base CY With Inf]" displayFolder="" count="0" memberValueDatatype="20" unbalanced="0"/>
    <cacheHierarchy uniqueName="[Base CY With Inf].[PAU Unrecognized - MS_inf]" caption="PAU Unrecognized - MS_inf" attribute="1" defaultMemberUniqueName="[Base CY With Inf].[PAU Unrecognized - MS_inf].[All]" allUniqueName="[Base CY With Inf].[PAU Unrecognized - MS_inf].[All]" dimensionUniqueName="[Base CY With Inf]" displayFolder="" count="0" memberValueDatatype="5" unbalanced="0"/>
    <cacheHierarchy uniqueName="[Base CY With Inf].[Observed GBR Volume Policies]" caption="Observed GBR Volume Policies" attribute="1" defaultMemberUniqueName="[Base CY With Inf].[Observed GBR Volume Policies].[All]" allUniqueName="[Base CY With Inf].[Observed GBR Volume Policies].[All]" dimensionUniqueName="[Base CY With Inf]" displayFolder="" count="0" memberValueDatatype="5" unbalanced="0"/>
    <cacheHierarchy uniqueName="[Base CY With Inf].[Observed GBR Volume Policies_inf]" caption="Observed GBR Volume Policies_inf" attribute="1" defaultMemberUniqueName="[Base CY With Inf].[Observed GBR Volume Policies_inf].[All]" allUniqueName="[Base CY With Inf].[Observed GBR Volume Policies_inf].[All]" dimensionUniqueName="[Base CY With Inf]" displayFolder="" count="0" memberValueDatatype="5" unbalanced="0"/>
    <cacheHierarchy uniqueName="[Base CY With Inf].[Over (Under) Funding Relative to Volume Variable System with MS &amp; Demographic Ad]" caption="Over (Under) Funding Relative to Volume Variable System with MS &amp; Demographic Ad" attribute="1" defaultMemberUniqueName="[Base CY With Inf].[Over (Under) Funding Relative to Volume Variable System with MS &amp; Demographic Ad].[All]" allUniqueName="[Base CY With Inf].[Over (Under) Funding Relative to Volume Variable System with MS &amp; Demographic Ad].[All]" dimensionUniqueName="[Base CY With Inf]" displayFolder="" count="0" memberValueDatatype="5" unbalanced="0"/>
    <cacheHierarchy uniqueName="[Base CY With Inf].[Over (Under) Funding Relative to Volume Variable System with MS &amp; Demographic_inf]" caption="Over (Under) Funding Relative to Volume Variable System with MS &amp; Demographic_inf" attribute="1" defaultMemberUniqueName="[Base CY With Inf].[Over (Under) Funding Relative to Volume Variable System with MS &amp; Demographic_inf].[All]" allUniqueName="[Base CY With Inf].[Over (Under) Funding Relative to Volume Variable System with MS &amp; Demographic_inf].[All]" dimensionUniqueName="[Base CY With Inf]" displayFolder="" count="0" memberValueDatatype="5" unbalanced="0"/>
    <cacheHierarchy uniqueName="[Base CY With Inf].[Total Anticipated Instate PAU Adjustment under FFS]" caption="Total Anticipated Instate PAU Adjustment under FFS" attribute="1" defaultMemberUniqueName="[Base CY With Inf].[Total Anticipated Instate PAU Adjustment under FFS].[All]" allUniqueName="[Base CY With Inf].[Total Anticipated Instate PAU Adjustment under FFS].[All]" dimensionUniqueName="[Base CY With Inf]" displayFolder="" count="0" memberValueDatatype="5" unbalanced="0"/>
    <cacheHierarchy uniqueName="[Base CY With Inf].[Total Anticipated Instate PAU Adjustment under FFS_inf]" caption="Total Anticipated Instate PAU Adjustment under FFS_inf" attribute="1" defaultMemberUniqueName="[Base CY With Inf].[Total Anticipated Instate PAU Adjustment under FFS_inf].[All]" allUniqueName="[Base CY With Inf].[Total Anticipated Instate PAU Adjustment under FFS_inf].[All]" dimensionUniqueName="[Base CY With Inf]" displayFolder="" count="0" memberValueDatatype="5" unbalanced="0"/>
    <cacheHierarchy uniqueName="[Base CY With Inf].[% Attributable to OOS]" caption="% Attributable to OOS" attribute="1" defaultMemberUniqueName="[Base CY With Inf].[% Attributable to OOS].[All]" allUniqueName="[Base CY With Inf].[% Attributable to OOS].[All]" dimensionUniqueName="[Base CY With Inf]" displayFolder="" count="0" memberValueDatatype="5" unbalanced="0"/>
    <cacheHierarchy uniqueName="[Base CY With Inf].[% Attributable to OOS_inf]" caption="% Attributable to OOS_inf" attribute="1" defaultMemberUniqueName="[Base CY With Inf].[% Attributable to OOS_inf].[All]" allUniqueName="[Base CY With Inf].[% Attributable to OOS_inf].[All]" dimensionUniqueName="[Base CY With Inf]" displayFolder="" count="0" memberValueDatatype="5" unbalanced="0"/>
    <cacheHierarchy uniqueName="[Base CY With Inf].[PAU IS Shared Savings]" caption="PAU IS Shared Savings" attribute="1" defaultMemberUniqueName="[Base CY With Inf].[PAU IS Shared Savings].[All]" allUniqueName="[Base CY With Inf].[PAU IS Shared Savings].[All]" dimensionUniqueName="[Base CY With Inf]" displayFolder="" count="0" memberValueDatatype="5" unbalanced="0"/>
    <cacheHierarchy uniqueName="[Base CY With Inf].[PAU IS Shared Savings_inf]" caption="PAU IS Shared Savings_inf" attribute="1" defaultMemberUniqueName="[Base CY With Inf].[PAU IS Shared Savings_inf].[All]" allUniqueName="[Base CY With Inf].[PAU IS Shared Savings_inf].[All]" dimensionUniqueName="[Base CY With Inf]" displayFolder="" count="0" memberValueDatatype="5" unbalanced="0"/>
    <cacheHierarchy uniqueName="[Base CY With Inf].[Over / (Under) Funding for In-State PAU]" caption="Over / (Under) Funding for In-State PAU" attribute="1" defaultMemberUniqueName="[Base CY With Inf].[Over / (Under) Funding for In-State PAU].[All]" allUniqueName="[Base CY With Inf].[Over / (Under) Funding for In-State PAU].[All]" dimensionUniqueName="[Base CY With Inf]" displayFolder="" count="0" memberValueDatatype="5" unbalanced="0"/>
    <cacheHierarchy uniqueName="[Base CY With Inf].[Over / (Under) Funding for In-State PAU_inf]" caption="Over / (Under) Funding for In-State PAU_inf" attribute="1" defaultMemberUniqueName="[Base CY With Inf].[Over / (Under) Funding for In-State PAU_inf].[All]" allUniqueName="[Base CY With Inf].[Over / (Under) Funding for In-State PAU_inf].[All]" dimensionUniqueName="[Base CY With Inf]" displayFolder="" count="0" memberValueDatatype="5" unbalanced="0"/>
    <cacheHierarchy uniqueName="[Base CY With Inf].[PAU OOS Shared Savings]" caption="PAU OOS Shared Savings" attribute="1" defaultMemberUniqueName="[Base CY With Inf].[PAU OOS Shared Savings].[All]" allUniqueName="[Base CY With Inf].[PAU OOS Shared Savings].[All]" dimensionUniqueName="[Base CY With Inf]" displayFolder="" count="0" memberValueDatatype="5" unbalanced="0"/>
    <cacheHierarchy uniqueName="[Base CY With Inf].[PAU OOS Shared Savings_inf]" caption="PAU OOS Shared Savings_inf" attribute="1" defaultMemberUniqueName="[Base CY With Inf].[PAU OOS Shared Savings_inf].[All]" allUniqueName="[Base CY With Inf].[PAU OOS Shared Savings_inf].[All]" dimensionUniqueName="[Base CY With Inf]" displayFolder="" count="0" memberValueDatatype="5" unbalanced="0"/>
    <cacheHierarchy uniqueName="[Base CY With Inf].[Over / (Under) Funding for OOS PAU]" caption="Over / (Under) Funding for OOS PAU" attribute="1" defaultMemberUniqueName="[Base CY With Inf].[Over / (Under) Funding for OOS PAU].[All]" allUniqueName="[Base CY With Inf].[Over / (Under) Funding for OOS PAU].[All]" dimensionUniqueName="[Base CY With Inf]" displayFolder="" count="0" memberValueDatatype="5" unbalanced="0"/>
    <cacheHierarchy uniqueName="[Base CY With Inf].[Over / (Under) Funding for OOS PAU_inf]" caption="Over / (Under) Funding for OOS PAU_inf" attribute="1" defaultMemberUniqueName="[Base CY With Inf].[Over / (Under) Funding for OOS PAU_inf].[All]" allUniqueName="[Base CY With Inf].[Over / (Under) Funding for OOS PAU_inf].[All]" dimensionUniqueName="[Base CY With Inf]" displayFolder="" count="0" memberValueDatatype="5" unbalanced="0"/>
    <cacheHierarchy uniqueName="[Base CY With Inf].[Over (under) funding with Marketshift and InState PAU]" caption="Over (under) funding with Marketshift and InState PAU" attribute="1" defaultMemberUniqueName="[Base CY With Inf].[Over (under) funding with Marketshift and InState PAU].[All]" allUniqueName="[Base CY With Inf].[Over (under) funding with Marketshift and InState PAU].[All]" dimensionUniqueName="[Base CY With Inf]" displayFolder="" count="0" memberValueDatatype="5" unbalanced="0"/>
    <cacheHierarchy uniqueName="[Base CY With Inf].[Over (under) funding with Marketshift and InState PAU_inf]" caption="Over (under) funding with Marketshift and InState PAU_inf" attribute="1" defaultMemberUniqueName="[Base CY With Inf].[Over (under) funding with Marketshift and InState PAU_inf].[All]" allUniqueName="[Base CY With Inf].[Over (under) funding with Marketshift and InState PAU_inf].[All]" dimensionUniqueName="[Base CY With Inf]" displayFolder="" count="0" memberValueDatatype="5" unbalanced="0"/>
    <cacheHierarchy uniqueName="[Base CY With Inf].[OOS Funding Excess or Deficit + OOS PAU]" caption="OOS Funding Excess or Deficit + OOS PAU" attribute="1" defaultMemberUniqueName="[Base CY With Inf].[OOS Funding Excess or Deficit + OOS PAU].[All]" allUniqueName="[Base CY With Inf].[OOS Funding Excess or Deficit + OOS PAU].[All]" dimensionUniqueName="[Base CY With Inf]" displayFolder="" count="0" memberValueDatatype="5" unbalanced="0"/>
    <cacheHierarchy uniqueName="[Base CY With Inf].[OOS Funding Excess or Deficit + OOS PAU_inf]" caption="OOS Funding Excess or Deficit + OOS PAU_inf" attribute="1" defaultMemberUniqueName="[Base CY With Inf].[OOS Funding Excess or Deficit + OOS PAU_inf].[All]" allUniqueName="[Base CY With Inf].[OOS Funding Excess or Deficit + OOS PAU_inf].[All]" dimensionUniqueName="[Base CY With Inf]" displayFolder="" count="0" memberValueDatatype="5" unbalanced="0"/>
    <cacheHierarchy uniqueName="[Base CY With Inf].[Total Volume Efficacy]" caption="Total Volume Efficacy" attribute="1" defaultMemberUniqueName="[Base CY With Inf].[Total Volume Efficacy].[All]" allUniqueName="[Base CY With Inf].[Total Volume Efficacy].[All]" dimensionUniqueName="[Base CY With Inf]" displayFolder="" count="0" memberValueDatatype="5" unbalanced="0"/>
    <cacheHierarchy uniqueName="[Base CY With Inf].[Total Volume Efficacy_inf]" caption="Total Volume Efficacy_inf" attribute="1" defaultMemberUniqueName="[Base CY With Inf].[Total Volume Efficacy_inf].[All]" allUniqueName="[Base CY With Inf].[Total Volume Efficacy_inf].[All]" dimensionUniqueName="[Base CY With Inf]" displayFolder="" count="0" memberValueDatatype="5" unbalanced="0"/>
    <cacheHierarchy uniqueName="[Base CY With Inf].[Total Volume Efficacy with Other Volume Adjustments]" caption="Total Volume Efficacy with Other Volume Adjustments" attribute="1" defaultMemberUniqueName="[Base CY With Inf].[Total Volume Efficacy with Other Volume Adjustments].[All]" allUniqueName="[Base CY With Inf].[Total Volume Efficacy with Other Volume Adjustments].[All]" dimensionUniqueName="[Base CY With Inf]" displayFolder="" count="0" memberValueDatatype="5" unbalanced="0"/>
    <cacheHierarchy uniqueName="[Base CY With Inf].[Total Volume Efficacy with Other Volume Adjustments_inf]" caption="Total Volume Efficacy with Other Volume Adjustments_inf" attribute="1" defaultMemberUniqueName="[Base CY With Inf].[Total Volume Efficacy with Other Volume Adjustments_inf].[All]" allUniqueName="[Base CY With Inf].[Total Volume Efficacy with Other Volume Adjustments_inf].[All]" dimensionUniqueName="[Base CY With Inf]" displayFolder="" count="0" memberValueDatatype="5" unbalanced="0"/>
    <cacheHierarchy uniqueName="[Base CY With Inf].[Total Volume Efficacy with Other Volume Adjustments &amp; Efficiency Adjustments]" caption="Total Volume Efficacy with Other Volume Adjustments &amp; Efficiency Adjustments" attribute="1" defaultMemberUniqueName="[Base CY With Inf].[Total Volume Efficacy with Other Volume Adjustments &amp; Efficiency Adjustments].[All]" allUniqueName="[Base CY With Inf].[Total Volume Efficacy with Other Volume Adjustments &amp; Efficiency Adjustments].[All]" dimensionUniqueName="[Base CY With Inf]" displayFolder="" count="0" memberValueDatatype="5" unbalanced="0"/>
    <cacheHierarchy uniqueName="[Base CY With Inf].[Total Volume Efficacy with Other Volume Adjustments &amp; Efficiency Adjustments_inf]" caption="Total Volume Efficacy with Other Volume Adjustments &amp; Efficiency Adjustments_inf" attribute="1" defaultMemberUniqueName="[Base CY With Inf].[Total Volume Efficacy with Other Volume Adjustments &amp; Efficiency Adjustments_inf].[All]" allUniqueName="[Base CY With Inf].[Total Volume Efficacy with Other Volume Adjustments &amp; Efficiency Adjustments_inf].[All]" dimensionUniqueName="[Base CY With Inf]" displayFolder="" count="0" memberValueDatatype="5" unbalanced="0"/>
    <cacheHierarchy uniqueName="[Measures].[Sum of Dollar Year]" caption="Sum of Dollar Year" measure="1" displayFolder="" measureGroup="Base CY With Inf" count="0">
      <extLst>
        <ext xmlns:x15="http://schemas.microsoft.com/office/spreadsheetml/2010/11/main" uri="{B97F6D7D-B522-45F9-BDA1-12C45D357490}">
          <x15:cacheHierarchy aggregatedColumn="1"/>
        </ext>
      </extLst>
    </cacheHierarchy>
    <cacheHierarchy uniqueName="[Measures].[Sum of FY23 Blended Permanent Revenue_inf]" caption="Sum of FY23 Blended Permanent Revenue_inf" measure="1" displayFolder="" measureGroup="Base CY With Inf" count="0">
      <extLst>
        <ext xmlns:x15="http://schemas.microsoft.com/office/spreadsheetml/2010/11/main" uri="{B97F6D7D-B522-45F9-BDA1-12C45D357490}">
          <x15:cacheHierarchy aggregatedColumn="5"/>
        </ext>
      </extLst>
    </cacheHierarchy>
    <cacheHierarchy uniqueName="[Measures].[Sum of ECMAD Growth]" caption="Sum of ECMAD Growth" measure="1" displayFolder="" measureGroup="Base CY With Inf" count="0">
      <extLst>
        <ext xmlns:x15="http://schemas.microsoft.com/office/spreadsheetml/2010/11/main" uri="{B97F6D7D-B522-45F9-BDA1-12C45D357490}">
          <x15:cacheHierarchy aggregatedColumn="6"/>
        </ext>
      </extLst>
    </cacheHierarchy>
    <cacheHierarchy uniqueName="[Measures].[Sum of MSA]" caption="Sum of MSA" measure="1" displayFolder="" measureGroup="Base CY With Inf" count="0">
      <extLst>
        <ext xmlns:x15="http://schemas.microsoft.com/office/spreadsheetml/2010/11/main" uri="{B97F6D7D-B522-45F9-BDA1-12C45D357490}">
          <x15:cacheHierarchy aggregatedColumn="7"/>
        </ext>
      </extLst>
    </cacheHierarchy>
    <cacheHierarchy uniqueName="[Measures].[Sum of MSA_inf]" caption="Sum of MSA_inf" measure="1" displayFolder="" measureGroup="Base CY With Inf" count="0">
      <extLst>
        <ext xmlns:x15="http://schemas.microsoft.com/office/spreadsheetml/2010/11/main" uri="{B97F6D7D-B522-45F9-BDA1-12C45D357490}">
          <x15:cacheHierarchy aggregatedColumn="8"/>
        </ext>
      </extLst>
    </cacheHierarchy>
    <cacheHierarchy uniqueName="[Measures].[Sum of Unrecognized]" caption="Sum of Unrecognized" measure="1" displayFolder="" measureGroup="Base CY With Inf" count="0">
      <extLst>
        <ext xmlns:x15="http://schemas.microsoft.com/office/spreadsheetml/2010/11/main" uri="{B97F6D7D-B522-45F9-BDA1-12C45D357490}">
          <x15:cacheHierarchy aggregatedColumn="9"/>
        </ext>
      </extLst>
    </cacheHierarchy>
    <cacheHierarchy uniqueName="[Measures].[Sum of Unrecognized_inf]" caption="Sum of Unrecognized_inf" measure="1" displayFolder="" measureGroup="Base CY With Inf" count="0">
      <extLst>
        <ext xmlns:x15="http://schemas.microsoft.com/office/spreadsheetml/2010/11/main" uri="{B97F6D7D-B522-45F9-BDA1-12C45D357490}">
          <x15:cacheHierarchy aggregatedColumn="10"/>
        </ext>
      </extLst>
    </cacheHierarchy>
    <cacheHierarchy uniqueName="[Measures].[Sum of Expected FFS]" caption="Sum of Expected FFS" measure="1" displayFolder="" measureGroup="Base CY With Inf" count="0">
      <extLst>
        <ext xmlns:x15="http://schemas.microsoft.com/office/spreadsheetml/2010/11/main" uri="{B97F6D7D-B522-45F9-BDA1-12C45D357490}">
          <x15:cacheHierarchy aggregatedColumn="11"/>
        </ext>
      </extLst>
    </cacheHierarchy>
    <cacheHierarchy uniqueName="[Measures].[Sum of Expected FFS_inf]" caption="Sum of Expected FFS_inf" measure="1" displayFolder="" measureGroup="Base CY With Inf" count="0">
      <extLst>
        <ext xmlns:x15="http://schemas.microsoft.com/office/spreadsheetml/2010/11/main" uri="{B97F6D7D-B522-45F9-BDA1-12C45D357490}">
          <x15:cacheHierarchy aggregatedColumn="12"/>
        </ext>
      </extLst>
    </cacheHierarchy>
    <cacheHierarchy uniqueName="[Measures].[Sum of PAU Shared Savings]" caption="Sum of PAU Shared Savings" measure="1" displayFolder="" measureGroup="Base CY With Inf" count="0">
      <extLst>
        <ext xmlns:x15="http://schemas.microsoft.com/office/spreadsheetml/2010/11/main" uri="{B97F6D7D-B522-45F9-BDA1-12C45D357490}">
          <x15:cacheHierarchy aggregatedColumn="13"/>
        </ext>
      </extLst>
    </cacheHierarchy>
    <cacheHierarchy uniqueName="[Measures].[Sum of PAU Shared Savings_inf]" caption="Sum of PAU Shared Savings_inf" measure="1" displayFolder="" measureGroup="Base CY With Inf" count="0">
      <extLst>
        <ext xmlns:x15="http://schemas.microsoft.com/office/spreadsheetml/2010/11/main" uri="{B97F6D7D-B522-45F9-BDA1-12C45D357490}">
          <x15:cacheHierarchy aggregatedColumn="14"/>
        </ext>
      </extLst>
    </cacheHierarchy>
    <cacheHierarchy uniqueName="[Measures].[Sum of Total PAU Revenue]" caption="Sum of Total PAU Revenue" measure="1" displayFolder="" measureGroup="Base CY With Inf" count="0">
      <extLst>
        <ext xmlns:x15="http://schemas.microsoft.com/office/spreadsheetml/2010/11/main" uri="{B97F6D7D-B522-45F9-BDA1-12C45D357490}">
          <x15:cacheHierarchy aggregatedColumn="15"/>
        </ext>
      </extLst>
    </cacheHierarchy>
    <cacheHierarchy uniqueName="[Measures].[Sum of Total PAU Revenue_inf]" caption="Sum of Total PAU Revenue_inf" measure="1" displayFolder="" measureGroup="Base CY With Inf" count="0">
      <extLst>
        <ext xmlns:x15="http://schemas.microsoft.com/office/spreadsheetml/2010/11/main" uri="{B97F6D7D-B522-45F9-BDA1-12C45D357490}">
          <x15:cacheHierarchy aggregatedColumn="16"/>
        </ext>
      </extLst>
    </cacheHierarchy>
    <cacheHierarchy uniqueName="[Measures].[Sum of OOS PAU Revenue]" caption="Sum of OOS PAU Revenue" measure="1" displayFolder="" measureGroup="Base CY With Inf" count="0">
      <extLst>
        <ext xmlns:x15="http://schemas.microsoft.com/office/spreadsheetml/2010/11/main" uri="{B97F6D7D-B522-45F9-BDA1-12C45D357490}">
          <x15:cacheHierarchy aggregatedColumn="17"/>
        </ext>
      </extLst>
    </cacheHierarchy>
    <cacheHierarchy uniqueName="[Measures].[Sum of OOS PAU Revenue_inf]" caption="Sum of OOS PAU Revenue_inf" measure="1" displayFolder="" measureGroup="Base CY With Inf" count="0">
      <extLst>
        <ext xmlns:x15="http://schemas.microsoft.com/office/spreadsheetml/2010/11/main" uri="{B97F6D7D-B522-45F9-BDA1-12C45D357490}">
          <x15:cacheHierarchy aggregatedColumn="18"/>
        </ext>
      </extLst>
    </cacheHierarchy>
    <cacheHierarchy uniqueName="[Measures].[Sum of OOS Over/(Under Funding) - OOS File]" caption="Sum of OOS Over/(Under Funding) - OOS File" measure="1" displayFolder="" measureGroup="Base CY With Inf" count="0">
      <extLst>
        <ext xmlns:x15="http://schemas.microsoft.com/office/spreadsheetml/2010/11/main" uri="{B97F6D7D-B522-45F9-BDA1-12C45D357490}">
          <x15:cacheHierarchy aggregatedColumn="19"/>
        </ext>
      </extLst>
    </cacheHierarchy>
    <cacheHierarchy uniqueName="[Measures].[Sum of OOS Over/(Under Funding) - OOS File_inf]" caption="Sum of OOS Over/(Under Funding) - OOS File_inf" measure="1" displayFolder="" measureGroup="Base CY With Inf" count="0">
      <extLst>
        <ext xmlns:x15="http://schemas.microsoft.com/office/spreadsheetml/2010/11/main" uri="{B97F6D7D-B522-45F9-BDA1-12C45D357490}">
          <x15:cacheHierarchy aggregatedColumn="20"/>
        </ext>
      </extLst>
    </cacheHierarchy>
    <cacheHierarchy uniqueName="[Measures].[Sum of Demographic Adjustments_inf]" caption="Sum of Demographic Adjustments_inf" measure="1" displayFolder="" measureGroup="Base CY With Inf" count="0">
      <extLst>
        <ext xmlns:x15="http://schemas.microsoft.com/office/spreadsheetml/2010/11/main" uri="{B97F6D7D-B522-45F9-BDA1-12C45D357490}">
          <x15:cacheHierarchy aggregatedColumn="26"/>
        </ext>
      </extLst>
    </cacheHierarchy>
    <cacheHierarchy uniqueName="[Measures].[Sum of Observed GBR Volume Policies_inf]" caption="Sum of Observed GBR Volume Policies_inf" measure="1" displayFolder="" measureGroup="Base CY With Inf" count="0">
      <extLst>
        <ext xmlns:x15="http://schemas.microsoft.com/office/spreadsheetml/2010/11/main" uri="{B97F6D7D-B522-45F9-BDA1-12C45D357490}">
          <x15:cacheHierarchy aggregatedColumn="34"/>
        </ext>
      </extLst>
    </cacheHierarchy>
    <cacheHierarchy uniqueName="[Measures].[Sum of Over (Under) Funding Relative to Volume Variable System with MS &amp; Demographic_inf]" caption="Sum of Over (Under) Funding Relative to Volume Variable System with MS &amp; Demographic_inf" measure="1" displayFolder="" measureGroup="Base CY With Inf" count="0">
      <extLst>
        <ext xmlns:x15="http://schemas.microsoft.com/office/spreadsheetml/2010/11/main" uri="{B97F6D7D-B522-45F9-BDA1-12C45D357490}">
          <x15:cacheHierarchy aggregatedColumn="36"/>
        </ext>
      </extLst>
    </cacheHierarchy>
    <cacheHierarchy uniqueName="[Measures].[Sum of PAU Volume_inf]" caption="Sum of PAU Volume_inf" measure="1" displayFolder="" measureGroup="Base CY With Inf" count="0">
      <extLst>
        <ext xmlns:x15="http://schemas.microsoft.com/office/spreadsheetml/2010/11/main" uri="{B97F6D7D-B522-45F9-BDA1-12C45D357490}">
          <x15:cacheHierarchy aggregatedColumn="28"/>
        </ext>
      </extLst>
    </cacheHierarchy>
    <cacheHierarchy uniqueName="[Measures].[Sum of PAU Marketshift_inf]" caption="Sum of PAU Marketshift_inf" measure="1" displayFolder="" measureGroup="Base CY With Inf" count="0">
      <extLst>
        <ext xmlns:x15="http://schemas.microsoft.com/office/spreadsheetml/2010/11/main" uri="{B97F6D7D-B522-45F9-BDA1-12C45D357490}">
          <x15:cacheHierarchy aggregatedColumn="30"/>
        </ext>
      </extLst>
    </cacheHierarchy>
    <cacheHierarchy uniqueName="[Measures].[Sum of PAU Unrecognized - MS_inf]" caption="Sum of PAU Unrecognized - MS_inf" measure="1" displayFolder="" measureGroup="Base CY With Inf" count="0">
      <extLst>
        <ext xmlns:x15="http://schemas.microsoft.com/office/spreadsheetml/2010/11/main" uri="{B97F6D7D-B522-45F9-BDA1-12C45D357490}">
          <x15:cacheHierarchy aggregatedColumn="32"/>
        </ext>
      </extLst>
    </cacheHierarchy>
    <cacheHierarchy uniqueName="[Measures].[Sum of Total Anticipated Instate PAU Adjustment under FFS_inf]" caption="Sum of Total Anticipated Instate PAU Adjustment under FFS_inf" measure="1" displayFolder="" measureGroup="Base CY With Inf" count="0">
      <extLst>
        <ext xmlns:x15="http://schemas.microsoft.com/office/spreadsheetml/2010/11/main" uri="{B97F6D7D-B522-45F9-BDA1-12C45D357490}">
          <x15:cacheHierarchy aggregatedColumn="38"/>
        </ext>
      </extLst>
    </cacheHierarchy>
    <cacheHierarchy uniqueName="[Measures].[Sum of PAU IS Shared Savings_inf]" caption="Sum of PAU IS Shared Savings_inf" measure="1" displayFolder="" measureGroup="Base CY With Inf" count="0">
      <extLst>
        <ext xmlns:x15="http://schemas.microsoft.com/office/spreadsheetml/2010/11/main" uri="{B97F6D7D-B522-45F9-BDA1-12C45D357490}">
          <x15:cacheHierarchy aggregatedColumn="42"/>
        </ext>
      </extLst>
    </cacheHierarchy>
    <cacheHierarchy uniqueName="[Measures].[Sum of Over / (Under) Funding for In-State PAU_inf]" caption="Sum of Over / (Under) Funding for In-State PAU_inf" measure="1" displayFolder="" measureGroup="Base CY With Inf" count="0">
      <extLst>
        <ext xmlns:x15="http://schemas.microsoft.com/office/spreadsheetml/2010/11/main" uri="{B97F6D7D-B522-45F9-BDA1-12C45D357490}">
          <x15:cacheHierarchy aggregatedColumn="44"/>
        </ext>
      </extLst>
    </cacheHierarchy>
    <cacheHierarchy uniqueName="[Measures].[Sum of Over (under) funding with Marketshift and InState PAU_inf]" caption="Sum of Over (under) funding with Marketshift and InState PAU_inf" measure="1" displayFolder="" measureGroup="Base CY With Inf" count="0">
      <extLst>
        <ext xmlns:x15="http://schemas.microsoft.com/office/spreadsheetml/2010/11/main" uri="{B97F6D7D-B522-45F9-BDA1-12C45D357490}">
          <x15:cacheHierarchy aggregatedColumn="50"/>
        </ext>
      </extLst>
    </cacheHierarchy>
    <cacheHierarchy uniqueName="[Measures].[Sum of Total Volume Efficacy_inf]" caption="Sum of Total Volume Efficacy_inf" measure="1" displayFolder="" measureGroup="Base CY With Inf" count="0">
      <extLst>
        <ext xmlns:x15="http://schemas.microsoft.com/office/spreadsheetml/2010/11/main" uri="{B97F6D7D-B522-45F9-BDA1-12C45D357490}">
          <x15:cacheHierarchy aggregatedColumn="54"/>
        </ext>
      </extLst>
    </cacheHierarchy>
    <cacheHierarchy uniqueName="[Measures].[Sum of Other Volume Adjustments (Dereg/Other FY Data)_inf]" caption="Sum of Other Volume Adjustments (Dereg/Other FY Data)_inf" measure="1" displayFolder="" measureGroup="Base CY With Inf" count="0">
      <extLst>
        <ext xmlns:x15="http://schemas.microsoft.com/office/spreadsheetml/2010/11/main" uri="{B97F6D7D-B522-45F9-BDA1-12C45D357490}">
          <x15:cacheHierarchy aggregatedColumn="22"/>
        </ext>
      </extLst>
    </cacheHierarchy>
    <cacheHierarchy uniqueName="[Measures].[Sum of Total Volume Efficacy with Other Volume Adjustments_inf]" caption="Sum of Total Volume Efficacy with Other Volume Adjustments_inf" measure="1" displayFolder="" measureGroup="Base CY With Inf" count="0">
      <extLst>
        <ext xmlns:x15="http://schemas.microsoft.com/office/spreadsheetml/2010/11/main" uri="{B97F6D7D-B522-45F9-BDA1-12C45D357490}">
          <x15:cacheHierarchy aggregatedColumn="56"/>
        </ext>
      </extLst>
    </cacheHierarchy>
    <cacheHierarchy uniqueName="[Measures].[Sum of Efficiency Adjustments_inf]" caption="Sum of Efficiency Adjustments_inf" measure="1" displayFolder="" measureGroup="Base CY With Inf" count="0">
      <extLst>
        <ext xmlns:x15="http://schemas.microsoft.com/office/spreadsheetml/2010/11/main" uri="{B97F6D7D-B522-45F9-BDA1-12C45D357490}">
          <x15:cacheHierarchy aggregatedColumn="24"/>
        </ext>
      </extLst>
    </cacheHierarchy>
    <cacheHierarchy uniqueName="[Measures].[Sum of Total Volume Efficacy with Other Volume Adjustments &amp; Efficiency Adjustments_inf]" caption="Sum of Total Volume Efficacy with Other Volume Adjustments &amp; Efficiency Adjustments_inf" measure="1" displayFolder="" measureGroup="Base CY With Inf" count="0">
      <extLst>
        <ext xmlns:x15="http://schemas.microsoft.com/office/spreadsheetml/2010/11/main" uri="{B97F6D7D-B522-45F9-BDA1-12C45D357490}">
          <x15:cacheHierarchy aggregatedColumn="58"/>
        </ext>
      </extLst>
    </cacheHierarchy>
    <cacheHierarchy uniqueName="[Measures].[Sum of Other Volume Adjustments (Dereg/Other FY Data)]" caption="Sum of Other Volume Adjustments (Dereg/Other FY Data)" measure="1" displayFolder="" measureGroup="Base CY With Inf" count="0">
      <extLst>
        <ext xmlns:x15="http://schemas.microsoft.com/office/spreadsheetml/2010/11/main" uri="{B97F6D7D-B522-45F9-BDA1-12C45D357490}">
          <x15:cacheHierarchy aggregatedColumn="21"/>
        </ext>
      </extLst>
    </cacheHierarchy>
    <cacheHierarchy uniqueName="[Measures].[Sum of Efficiency Adjustments]" caption="Sum of Efficiency Adjustments" measure="1" displayFolder="" measureGroup="Base CY With Inf" count="0">
      <extLst>
        <ext xmlns:x15="http://schemas.microsoft.com/office/spreadsheetml/2010/11/main" uri="{B97F6D7D-B522-45F9-BDA1-12C45D357490}">
          <x15:cacheHierarchy aggregatedColumn="23"/>
        </ext>
      </extLst>
    </cacheHierarchy>
    <cacheHierarchy uniqueName="[Measures].[Sum of Demographic Adjustment]" caption="Sum of Demographic Adjustment" measure="1" displayFolder="" measureGroup="Base CY With Inf" count="0">
      <extLst>
        <ext xmlns:x15="http://schemas.microsoft.com/office/spreadsheetml/2010/11/main" uri="{B97F6D7D-B522-45F9-BDA1-12C45D357490}">
          <x15:cacheHierarchy aggregatedColumn="25"/>
        </ext>
      </extLst>
    </cacheHierarchy>
    <cacheHierarchy uniqueName="[Measures].[Sum of PAU Volume]" caption="Sum of PAU Volume" measure="1" displayFolder="" measureGroup="Base CY With Inf" count="0">
      <extLst>
        <ext xmlns:x15="http://schemas.microsoft.com/office/spreadsheetml/2010/11/main" uri="{B97F6D7D-B522-45F9-BDA1-12C45D357490}">
          <x15:cacheHierarchy aggregatedColumn="27"/>
        </ext>
      </extLst>
    </cacheHierarchy>
    <cacheHierarchy uniqueName="[Measures].[Sum of PAU Marketshift]" caption="Sum of PAU Marketshift" measure="1" displayFolder="" measureGroup="Base CY With Inf" count="0">
      <extLst>
        <ext xmlns:x15="http://schemas.microsoft.com/office/spreadsheetml/2010/11/main" uri="{B97F6D7D-B522-45F9-BDA1-12C45D357490}">
          <x15:cacheHierarchy aggregatedColumn="29"/>
        </ext>
      </extLst>
    </cacheHierarchy>
    <cacheHierarchy uniqueName="[Measures].[Sum of PAU Unrecognized - MS]" caption="Sum of PAU Unrecognized - MS" measure="1" displayFolder="" measureGroup="Base CY With Inf" count="0">
      <extLst>
        <ext xmlns:x15="http://schemas.microsoft.com/office/spreadsheetml/2010/11/main" uri="{B97F6D7D-B522-45F9-BDA1-12C45D357490}">
          <x15:cacheHierarchy aggregatedColumn="31"/>
        </ext>
      </extLst>
    </cacheHierarchy>
    <cacheHierarchy uniqueName="[Measures].[Sum of Observed GBR Volume Policies]" caption="Sum of Observed GBR Volume Policies" measure="1" displayFolder="" measureGroup="Base CY With Inf" count="0">
      <extLst>
        <ext xmlns:x15="http://schemas.microsoft.com/office/spreadsheetml/2010/11/main" uri="{B97F6D7D-B522-45F9-BDA1-12C45D357490}">
          <x15:cacheHierarchy aggregatedColumn="33"/>
        </ext>
      </extLst>
    </cacheHierarchy>
    <cacheHierarchy uniqueName="[Measures].[Sum of Over (Under) Funding Relative to Volume Variable System with MS &amp; Demographic Ad]" caption="Sum of Over (Under) Funding Relative to Volume Variable System with MS &amp; Demographic Ad" measure="1" displayFolder="" measureGroup="Base CY With Inf" count="0">
      <extLst>
        <ext xmlns:x15="http://schemas.microsoft.com/office/spreadsheetml/2010/11/main" uri="{B97F6D7D-B522-45F9-BDA1-12C45D357490}">
          <x15:cacheHierarchy aggregatedColumn="35"/>
        </ext>
      </extLst>
    </cacheHierarchy>
    <cacheHierarchy uniqueName="[Measures].[Sum of Total Anticipated Instate PAU Adjustment under FFS]" caption="Sum of Total Anticipated Instate PAU Adjustment under FFS" measure="1" displayFolder="" measureGroup="Base CY With Inf" count="0">
      <extLst>
        <ext xmlns:x15="http://schemas.microsoft.com/office/spreadsheetml/2010/11/main" uri="{B97F6D7D-B522-45F9-BDA1-12C45D357490}">
          <x15:cacheHierarchy aggregatedColumn="37"/>
        </ext>
      </extLst>
    </cacheHierarchy>
    <cacheHierarchy uniqueName="[Measures].[Sum of % Attributable to OOS]" caption="Sum of % Attributable to OOS" measure="1" displayFolder="" measureGroup="Base CY With Inf" count="0">
      <extLst>
        <ext xmlns:x15="http://schemas.microsoft.com/office/spreadsheetml/2010/11/main" uri="{B97F6D7D-B522-45F9-BDA1-12C45D357490}">
          <x15:cacheHierarchy aggregatedColumn="39"/>
        </ext>
      </extLst>
    </cacheHierarchy>
    <cacheHierarchy uniqueName="[Measures].[Sum of % Attributable to OOS_inf]" caption="Sum of % Attributable to OOS_inf" measure="1" displayFolder="" measureGroup="Base CY With Inf" count="0">
      <extLst>
        <ext xmlns:x15="http://schemas.microsoft.com/office/spreadsheetml/2010/11/main" uri="{B97F6D7D-B522-45F9-BDA1-12C45D357490}">
          <x15:cacheHierarchy aggregatedColumn="40"/>
        </ext>
      </extLst>
    </cacheHierarchy>
    <cacheHierarchy uniqueName="[Measures].[Sum of PAU IS Shared Savings]" caption="Sum of PAU IS Shared Savings" measure="1" displayFolder="" measureGroup="Base CY With Inf" count="0">
      <extLst>
        <ext xmlns:x15="http://schemas.microsoft.com/office/spreadsheetml/2010/11/main" uri="{B97F6D7D-B522-45F9-BDA1-12C45D357490}">
          <x15:cacheHierarchy aggregatedColumn="41"/>
        </ext>
      </extLst>
    </cacheHierarchy>
    <cacheHierarchy uniqueName="[Measures].[Sum of Over / (Under) Funding for In-State PAU]" caption="Sum of Over / (Under) Funding for In-State PAU" measure="1" displayFolder="" measureGroup="Base CY With Inf" count="0">
      <extLst>
        <ext xmlns:x15="http://schemas.microsoft.com/office/spreadsheetml/2010/11/main" uri="{B97F6D7D-B522-45F9-BDA1-12C45D357490}">
          <x15:cacheHierarchy aggregatedColumn="43"/>
        </ext>
      </extLst>
    </cacheHierarchy>
    <cacheHierarchy uniqueName="[Measures].[Sum of PAU OOS Shared Savings]" caption="Sum of PAU OOS Shared Savings" measure="1" displayFolder="" measureGroup="Base CY With Inf" count="0">
      <extLst>
        <ext xmlns:x15="http://schemas.microsoft.com/office/spreadsheetml/2010/11/main" uri="{B97F6D7D-B522-45F9-BDA1-12C45D357490}">
          <x15:cacheHierarchy aggregatedColumn="45"/>
        </ext>
      </extLst>
    </cacheHierarchy>
    <cacheHierarchy uniqueName="[Measures].[Sum of PAU OOS Shared Savings_inf]" caption="Sum of PAU OOS Shared Savings_inf" measure="1" displayFolder="" measureGroup="Base CY With Inf" count="0">
      <extLst>
        <ext xmlns:x15="http://schemas.microsoft.com/office/spreadsheetml/2010/11/main" uri="{B97F6D7D-B522-45F9-BDA1-12C45D357490}">
          <x15:cacheHierarchy aggregatedColumn="46"/>
        </ext>
      </extLst>
    </cacheHierarchy>
    <cacheHierarchy uniqueName="[Measures].[Sum of Over / (Under) Funding for OOS PAU]" caption="Sum of Over / (Under) Funding for OOS PAU" measure="1" displayFolder="" measureGroup="Base CY With Inf" count="0">
      <extLst>
        <ext xmlns:x15="http://schemas.microsoft.com/office/spreadsheetml/2010/11/main" uri="{B97F6D7D-B522-45F9-BDA1-12C45D357490}">
          <x15:cacheHierarchy aggregatedColumn="47"/>
        </ext>
      </extLst>
    </cacheHierarchy>
    <cacheHierarchy uniqueName="[Measures].[Sum of Over / (Under) Funding for OOS PAU_inf]" caption="Sum of Over / (Under) Funding for OOS PAU_inf" measure="1" displayFolder="" measureGroup="Base CY With Inf" count="0">
      <extLst>
        <ext xmlns:x15="http://schemas.microsoft.com/office/spreadsheetml/2010/11/main" uri="{B97F6D7D-B522-45F9-BDA1-12C45D357490}">
          <x15:cacheHierarchy aggregatedColumn="48"/>
        </ext>
      </extLst>
    </cacheHierarchy>
    <cacheHierarchy uniqueName="[Measures].[Sum of Over (under) funding with Marketshift and InState PAU]" caption="Sum of Over (under) funding with Marketshift and InState PAU" measure="1" displayFolder="" measureGroup="Base CY With Inf" count="0">
      <extLst>
        <ext xmlns:x15="http://schemas.microsoft.com/office/spreadsheetml/2010/11/main" uri="{B97F6D7D-B522-45F9-BDA1-12C45D357490}">
          <x15:cacheHierarchy aggregatedColumn="49"/>
        </ext>
      </extLst>
    </cacheHierarchy>
    <cacheHierarchy uniqueName="[Measures].[Sum of OOS Funding Excess or Deficit + OOS PAU]" caption="Sum of OOS Funding Excess or Deficit + OOS PAU" measure="1" displayFolder="" measureGroup="Base CY With Inf" count="0">
      <extLst>
        <ext xmlns:x15="http://schemas.microsoft.com/office/spreadsheetml/2010/11/main" uri="{B97F6D7D-B522-45F9-BDA1-12C45D357490}">
          <x15:cacheHierarchy aggregatedColumn="51"/>
        </ext>
      </extLst>
    </cacheHierarchy>
    <cacheHierarchy uniqueName="[Measures].[Sum of OOS Funding Excess or Deficit + OOS PAU_inf]" caption="Sum of OOS Funding Excess or Deficit + OOS PAU_inf" measure="1" displayFolder="" measureGroup="Base CY With Inf" count="0">
      <extLst>
        <ext xmlns:x15="http://schemas.microsoft.com/office/spreadsheetml/2010/11/main" uri="{B97F6D7D-B522-45F9-BDA1-12C45D357490}">
          <x15:cacheHierarchy aggregatedColumn="52"/>
        </ext>
      </extLst>
    </cacheHierarchy>
    <cacheHierarchy uniqueName="[Measures].[Sum of Total Volume Efficacy]" caption="Sum of Total Volume Efficacy" measure="1" displayFolder="" measureGroup="Base CY With Inf" count="0">
      <extLst>
        <ext xmlns:x15="http://schemas.microsoft.com/office/spreadsheetml/2010/11/main" uri="{B97F6D7D-B522-45F9-BDA1-12C45D357490}">
          <x15:cacheHierarchy aggregatedColumn="53"/>
        </ext>
      </extLst>
    </cacheHierarchy>
    <cacheHierarchy uniqueName="[Measures].[Sum of Total Volume Efficacy with Other Volume Adjustments]" caption="Sum of Total Volume Efficacy with Other Volume Adjustments" measure="1" displayFolder="" measureGroup="Base CY With Inf" count="0">
      <extLst>
        <ext xmlns:x15="http://schemas.microsoft.com/office/spreadsheetml/2010/11/main" uri="{B97F6D7D-B522-45F9-BDA1-12C45D357490}">
          <x15:cacheHierarchy aggregatedColumn="55"/>
        </ext>
      </extLst>
    </cacheHierarchy>
    <cacheHierarchy uniqueName="[Measures].[Sum of Total Volume Efficacy with Other Volume Adjustments &amp; Efficiency Adjustments]" caption="Sum of Total Volume Efficacy with Other Volume Adjustments &amp; Efficiency Adjustments" measure="1" displayFolder="" measureGroup="Base CY With Inf" count="0">
      <extLst>
        <ext xmlns:x15="http://schemas.microsoft.com/office/spreadsheetml/2010/11/main" uri="{B97F6D7D-B522-45F9-BDA1-12C45D357490}">
          <x15:cacheHierarchy aggregatedColumn="57"/>
        </ext>
      </extLst>
    </cacheHierarchy>
    <cacheHierarchy uniqueName="[Measures].[get_% Attributable to OOS]" caption="get_% Attributable to OOS" measure="1" displayFolder="" measureGroup="Base CY With Inf" count="0"/>
    <cacheHierarchy uniqueName="[Measures].[Start Year]" caption="Start Year" measure="1" displayFolder="" measureGroup="Base CY With Inf" count="0"/>
    <cacheHierarchy uniqueName="[Measures].[End Year]" caption="End Year" measure="1" displayFolder="" measureGroup="Base CY With Inf" count="0"/>
    <cacheHierarchy uniqueName="[Measures].[__XL_Count Base CY With Inf]" caption="__XL_Count Base CY With Inf" measure="1" displayFolder="" measureGroup="Base CY With Inf" count="0" hidden="1"/>
    <cacheHierarchy uniqueName="[Measures].[__No measures defined]" caption="__No measures defined" measure="1" displayFolder="" count="0" hidden="1"/>
  </cacheHierarchies>
  <kpis count="0"/>
  <dimensions count="2">
    <dimension name="Base CY With Inf" uniqueName="[Base CY With Inf]" caption="Base CY With Inf"/>
    <dimension measure="1" name="Measures" uniqueName="[Measures]" caption="Measures"/>
  </dimensions>
  <measureGroups count="1">
    <measureGroup name="Base CY With Inf" caption="Base CY With In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D8FF8C-01F9-4E37-8959-A7F1056C7602}" name="PivotTable9" cacheId="1" applyNumberFormats="0" applyBorderFormats="0" applyFontFormats="0" applyPatternFormats="0" applyAlignmentFormats="0" applyWidthHeightFormats="1" dataCaption="Values" tag="7dcfdcdd-4187-47d2-a78c-2fcf968c2783" updatedVersion="8" minRefreshableVersion="3" subtotalHiddenItems="1"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TRUE]" cap="TRUE"/>
  </pageFields>
  <formats count="1">
    <format dxfId="11">
      <pivotArea dataOnly="0" labelOnly="1" outline="0" fieldPosition="0">
        <references count="1">
          <reference field="0"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3407D2-34EA-4EF2-8FC1-D4A28270F77D}" name="PivotTable9" cacheId="5" applyNumberFormats="0" applyBorderFormats="0" applyFontFormats="0" applyPatternFormats="0" applyAlignmentFormats="0" applyWidthHeightFormats="1" dataCaption="Values" tag="67122288-f016-4979-ab92-c0f07d516ed1" updatedVersion="8" minRefreshableVersion="3" itemPrintTitles="1" createdVersion="8" indent="0" outline="1" outlineData="1" multipleFieldFilters="0">
  <location ref="A5" firstHeaderRow="0" firstDataRow="0" firstDataCol="0" rowPageCount="1" colPageCount="1"/>
  <pivotFields count="1">
    <pivotField axis="axisPage" allDrilled="1" subtotalTop="0" showAll="0" dataSourceSort="1" defaultSubtotal="0" defaultAttributeDrillState="1"/>
  </pivotFields>
  <pageFields count="1">
    <pageField fld="0" hier="2" name="[Base CY With Inf].[Calendar Year].[All]" cap="All"/>
  </pageFields>
  <formats count="1">
    <format dxfId="10">
      <pivotArea dataOnly="0" labelOnly="1" outline="0" fieldPosition="0">
        <references count="1">
          <reference field="0"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34F9175-AB7B-4CBD-90EE-7FDBB6147F65}" name="PivotTable2" cacheId="6" applyNumberFormats="0" applyBorderFormats="0" applyFontFormats="0" applyPatternFormats="0" applyAlignmentFormats="0" applyWidthHeightFormats="1" dataCaption="Values" tag="c7333551-5a6e-42cc-bb3e-0f189ec7a946" updatedVersion="8" minRefreshableVersion="3"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FALSE]" cap="FALSE"/>
  </pageFields>
  <formats count="2">
    <format dxfId="9">
      <pivotArea dataOnly="0" labelOnly="1" outline="0" fieldPosition="0">
        <references count="1">
          <reference field="0" count="0"/>
        </references>
      </pivotArea>
    </format>
    <format dxfId="8">
      <pivotArea dataOnly="0" labelOnly="1" outline="0" fieldPosition="0">
        <references count="1">
          <reference field="1"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C2525C1-D1F6-4673-80D1-BBF2E94127AF}" name="PivotTable2" cacheId="7" applyNumberFormats="0" applyBorderFormats="0" applyFontFormats="0" applyPatternFormats="0" applyAlignmentFormats="0" applyWidthHeightFormats="1" dataCaption="Values" tag="c7333551-5a6e-42cc-bb3e-0f189ec7a946" updatedVersion="8" minRefreshableVersion="3"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FALSE]" cap="FALSE"/>
  </pageFields>
  <formats count="2">
    <format dxfId="7">
      <pivotArea dataOnly="0" labelOnly="1" outline="0" fieldPosition="0">
        <references count="1">
          <reference field="0" count="0"/>
        </references>
      </pivotArea>
    </format>
    <format dxfId="6">
      <pivotArea dataOnly="0" labelOnly="1" outline="0" fieldPosition="0">
        <references count="1">
          <reference field="1"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5DB4888-7546-4C3A-A590-5C61AEAAC882}" name="PivotTable2" cacheId="4" applyNumberFormats="0" applyBorderFormats="0" applyFontFormats="0" applyPatternFormats="0" applyAlignmentFormats="0" applyWidthHeightFormats="1" dataCaption="Values" tag="c7333551-5a6e-42cc-bb3e-0f189ec7a946" updatedVersion="8" minRefreshableVersion="3"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FALSE]" cap="FALSE"/>
  </pageFields>
  <formats count="2">
    <format dxfId="5">
      <pivotArea dataOnly="0" labelOnly="1" outline="0" fieldPosition="0">
        <references count="1">
          <reference field="0" count="0"/>
        </references>
      </pivotArea>
    </format>
    <format dxfId="4">
      <pivotArea dataOnly="0" labelOnly="1" outline="0" fieldPosition="0">
        <references count="1">
          <reference field="1"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12ACE2F-53EF-4393-A654-5BF7C623EA78}" name="PivotTable2" cacheId="3" applyNumberFormats="0" applyBorderFormats="0" applyFontFormats="0" applyPatternFormats="0" applyAlignmentFormats="0" applyWidthHeightFormats="1" dataCaption="Values" tag="c7333551-5a6e-42cc-bb3e-0f189ec7a946" updatedVersion="8" minRefreshableVersion="3"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FALSE]" cap="FALSE"/>
  </pageFields>
  <formats count="2">
    <format dxfId="3">
      <pivotArea dataOnly="0" labelOnly="1" outline="0" fieldPosition="0">
        <references count="1">
          <reference field="0" count="0"/>
        </references>
      </pivotArea>
    </format>
    <format dxfId="2">
      <pivotArea dataOnly="0" labelOnly="1" outline="0" fieldPosition="0">
        <references count="1">
          <reference field="1"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57F9C16-9FE7-4AC5-804F-B59D1D099A2B}" name="PivotTable1" cacheId="2" applyNumberFormats="0" applyBorderFormats="0" applyFontFormats="0" applyPatternFormats="0" applyAlignmentFormats="0" applyWidthHeightFormats="1" dataCaption="Values" tag="c7333551-5a6e-42cc-bb3e-0f189ec7a946" updatedVersion="8" minRefreshableVersion="3" itemPrintTitles="1" createdVersion="8" indent="0" outline="1" outlineData="1" multipleFieldFilters="0">
  <location ref="A5" firstHeaderRow="0" firstDataRow="0" firstDataCol="0" rowPageCount="2" colPageCount="1"/>
  <pivotFields count="2">
    <pivotField axis="axisPage" allDrilled="1" subtotalTop="0" showAll="0" dataSourceSort="1" defaultSubtotal="0" defaultAttributeDrillState="1"/>
    <pivotField axis="axisPage" allDrilled="1" subtotalTop="0" showAll="0" dataSourceSort="1" defaultSubtotal="0" defaultAttributeDrillState="1"/>
  </pivotFields>
  <pageFields count="2">
    <pageField fld="0" hier="2" name="[Base CY With Inf].[Calendar Year].[All]" cap="All"/>
    <pageField fld="1" hier="3" name="[Base CY With Inf].[No Inflation].&amp;[FALSE]" cap="FALSE"/>
  </pageFields>
  <formats count="2">
    <format dxfId="1">
      <pivotArea dataOnly="0" labelOnly="1" outline="0" fieldPosition="0">
        <references count="1">
          <reference field="0" count="0"/>
        </references>
      </pivotArea>
    </format>
    <format dxfId="0">
      <pivotArea dataOnly="0" labelOnly="1" outline="0" fieldPosition="0">
        <references count="1">
          <reference field="1" count="0"/>
        </references>
      </pivotArea>
    </format>
  </formats>
  <pivotHierarchies count="11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Base CY With Inf]"/>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2" xr16:uid="{264A5BAF-558F-4102-8B6B-7E829A6A53D0}" autoFormatId="16" applyNumberFormats="0" applyBorderFormats="0" applyFontFormats="0" applyPatternFormats="0" applyAlignmentFormats="0" applyWidthHeightFormats="0">
  <queryTableRefresh nextId="3">
    <queryTableFields count="2">
      <queryTableField id="1" name="HOSPID" tableColumnId="1"/>
      <queryTableField id="2" name="HOSPITALNAME"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435602-0421-4D32-A840-C41C73A95972}" name="Recent_Hospital_ID_Name" displayName="Recent_Hospital_ID_Name" ref="A1:B52" tableType="queryTable" totalsRowShown="0">
  <autoFilter ref="A1:B52" xr:uid="{EB435602-0421-4D32-A840-C41C73A95972}"/>
  <tableColumns count="2">
    <tableColumn id="1" xr3:uid="{FB822E17-7430-4B4E-BAF4-2794944936B6}" uniqueName="1" name="HOSPID" queryTableFieldId="1"/>
    <tableColumn id="2" xr3:uid="{CD8B5E9E-764A-4462-832A-7C3495630F2C}" uniqueName="2" name="HOSPITALNAME" queryTableFieldId="2" dataDxfId="1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8" dT="2024-08-21T14:10:34.71" personId="{2D8D12A4-D07E-4473-9EBC-670C099A5C16}" id="{E320347F-BF97-462A-B250-E8379227C7E5}">
    <text>Formula issue. 0 for most years but exists for 2023 and 2022 different calculations for both.</text>
  </threadedComment>
</ThreadedComments>
</file>

<file path=xl/threadedComments/threadedComment2.xml><?xml version="1.0" encoding="utf-8"?>
<ThreadedComments xmlns="http://schemas.microsoft.com/office/spreadsheetml/2018/threadedcomments" xmlns:x="http://schemas.openxmlformats.org/spreadsheetml/2006/main">
  <threadedComment ref="A21" dT="2024-08-21T16:14:01.66" personId="{2D8D12A4-D07E-4473-9EBC-670C099A5C16}" id="{2D8E1307-A794-4ADE-84D9-DA5EE6360B85}">
    <text>Make sure that this is correct for those hospitals with no value for certain columns (currently obfuscated by the if error)</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pivotTable" Target="../pivotTables/pivotTable7.xm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EDC1-283E-45D9-AABD-4A206BA84F2B}">
  <dimension ref="A1"/>
  <sheetViews>
    <sheetView workbookViewId="0"/>
  </sheetViews>
  <sheetFormatPr defaultRowHeight="14.4" x14ac:dyDescent="0.55000000000000004"/>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0628-E001-472E-AC9C-081D14570D0A}">
  <sheetPr>
    <tabColor rgb="FFFFC000"/>
  </sheetPr>
  <dimension ref="A2:U69"/>
  <sheetViews>
    <sheetView tabSelected="1" topLeftCell="A7" zoomScale="96" zoomScaleNormal="96" workbookViewId="0">
      <selection activeCell="A11" sqref="A11"/>
    </sheetView>
  </sheetViews>
  <sheetFormatPr defaultRowHeight="14.4" x14ac:dyDescent="0.55000000000000004"/>
  <cols>
    <col min="1" max="1" width="12.3125" bestFit="1" customWidth="1"/>
    <col min="2" max="2" width="16.68359375" bestFit="1" customWidth="1"/>
    <col min="3" max="3" width="24" bestFit="1" customWidth="1"/>
    <col min="4" max="4" width="23.41796875" style="2" hidden="1" customWidth="1"/>
    <col min="5" max="5" width="16.89453125" style="1" hidden="1" customWidth="1"/>
    <col min="6" max="7" width="25.89453125" style="1" hidden="1" customWidth="1"/>
    <col min="8" max="8" width="37.89453125" style="1" hidden="1" customWidth="1"/>
    <col min="9" max="9" width="16.1015625" style="1" hidden="1" customWidth="1"/>
    <col min="10" max="10" width="20" style="1" hidden="1" customWidth="1"/>
    <col min="11" max="11" width="49.1015625" style="1" hidden="1" customWidth="1"/>
    <col min="12" max="12" width="16.89453125" style="1" hidden="1" customWidth="1"/>
    <col min="13" max="13" width="62.89453125" style="1" hidden="1" customWidth="1"/>
    <col min="14" max="14" width="32.5234375" style="1" hidden="1" customWidth="1"/>
    <col min="15" max="15" width="16.41796875" style="1" hidden="1" customWidth="1"/>
    <col min="16" max="16" width="16.89453125" style="1" hidden="1" customWidth="1"/>
    <col min="17" max="17" width="60.1015625" style="1" hidden="1" customWidth="1"/>
    <col min="18" max="18" width="21.1015625" style="1" hidden="1" customWidth="1"/>
    <col min="19" max="19" width="34.3125" style="1" hidden="1" customWidth="1"/>
    <col min="20" max="20" width="22.89453125" style="1" bestFit="1" customWidth="1"/>
    <col min="21" max="21" width="13.68359375" style="1" customWidth="1"/>
  </cols>
  <sheetData>
    <row r="2" spans="1:21" x14ac:dyDescent="0.55000000000000004">
      <c r="A2" s="3" t="s">
        <v>1</v>
      </c>
      <c r="B2" s="38" t="s" vm="1">
        <v>80</v>
      </c>
    </row>
    <row r="3" spans="1:21" x14ac:dyDescent="0.55000000000000004">
      <c r="A3" s="3" t="s">
        <v>29</v>
      </c>
      <c r="B3" s="38" t="s" vm="1083">
        <v>114</v>
      </c>
    </row>
    <row r="4" spans="1:21" x14ac:dyDescent="0.55000000000000004">
      <c r="B4" s="1"/>
    </row>
    <row r="6" spans="1:21" x14ac:dyDescent="0.55000000000000004">
      <c r="A6" s="4" t="s">
        <v>27</v>
      </c>
      <c r="B6" s="9" t="str" vm="631">
        <f>CUBEVALUE("ThisWorkbookDataModel", $B$2, CUBEMEMBER("ThisWorkbookDataModel", "[Measures].["&amp;$A6&amp;"]"))</f>
        <v>2014</v>
      </c>
      <c r="C6" s="1"/>
    </row>
    <row r="7" spans="1:21" x14ac:dyDescent="0.55000000000000004">
      <c r="A7" s="4" t="s">
        <v>28</v>
      </c>
      <c r="B7" s="9" t="str" vm="632">
        <f>CUBEVALUE("ThisWorkbookDataModel", $B$2, CUBEMEMBER("ThisWorkbookDataModel", "[Measures].["&amp;$A7&amp;"]"))</f>
        <v>2023</v>
      </c>
      <c r="C7" s="1"/>
    </row>
    <row r="8" spans="1:21" x14ac:dyDescent="0.55000000000000004">
      <c r="A8" s="4" t="str">
        <f>IF($B$3, "No Inflation", "Dollar Year")</f>
        <v>Dollar Year</v>
      </c>
      <c r="B8" s="9" t="str" vm="91">
        <f>IF($B$3, $B$3, CUBEMEMBER("ThisWorkbookDataModel","[Base CY With Inf].[Dollar Year].&amp;["&amp;$B7&amp;"]",$B7))</f>
        <v>2023</v>
      </c>
      <c r="C8" s="1"/>
    </row>
    <row r="9" spans="1:21" x14ac:dyDescent="0.55000000000000004">
      <c r="A9" t="s">
        <v>31</v>
      </c>
      <c r="B9" t="str">
        <f>"CY"&amp;RIGHT($B$6, 2) &amp; IF(B6&lt;&gt;B7, " to CY"&amp;RIGHT($B$7, 2), "")</f>
        <v>CY14 to CY23</v>
      </c>
      <c r="C9" t="s">
        <v>92</v>
      </c>
    </row>
    <row r="10" spans="1:21" s="10" customFormat="1" ht="19.2" customHeight="1" x14ac:dyDescent="0.55000000000000004">
      <c r="D10" s="20"/>
      <c r="E10" s="11"/>
      <c r="F10" s="11"/>
      <c r="G10" s="11"/>
      <c r="H10" s="11"/>
      <c r="I10" s="11"/>
      <c r="J10" s="11" t="s">
        <v>83</v>
      </c>
      <c r="K10" s="12" t="s">
        <v>83</v>
      </c>
      <c r="L10" s="11" t="s">
        <v>83</v>
      </c>
      <c r="M10" s="12"/>
      <c r="N10" s="11"/>
      <c r="O10" s="11" t="s">
        <v>83</v>
      </c>
      <c r="P10" s="11" t="s">
        <v>83</v>
      </c>
      <c r="Q10" s="12" t="s">
        <v>90</v>
      </c>
      <c r="R10" s="12" t="s">
        <v>83</v>
      </c>
      <c r="S10" s="12"/>
      <c r="T10" s="12" t="s">
        <v>83</v>
      </c>
      <c r="U10" s="11"/>
    </row>
    <row r="11" spans="1:21" s="8" customFormat="1" ht="133.94999999999999" customHeight="1" x14ac:dyDescent="0.55000000000000004">
      <c r="A11" s="7" t="s">
        <v>2</v>
      </c>
      <c r="B11" s="7" t="s">
        <v>93</v>
      </c>
      <c r="C11" s="7" t="s">
        <v>32</v>
      </c>
      <c r="D11" s="21" t="str">
        <f>B9&amp;" ECMAD Growth"</f>
        <v>CY14 to CY23 ECMAD Growth</v>
      </c>
      <c r="E11" s="13" t="str">
        <f>B9&amp;" Marketshift"</f>
        <v>CY14 to CY23 Marketshift</v>
      </c>
      <c r="F11" s="13" t="str">
        <f>B9&amp;" Unrecognized"</f>
        <v>CY14 to CY23 Unrecognized</v>
      </c>
      <c r="G11" s="13" t="s">
        <v>6</v>
      </c>
      <c r="H11" s="14" t="str">
        <f>"RY"&amp;RIGHT($B$7, 2)+1&amp;" Demographic Adjustment"</f>
        <v>RY24 Demographic Adjustment</v>
      </c>
      <c r="I11" s="14" t="str">
        <f>B9&amp;" Observed GBR Volume Policies"</f>
        <v>CY14 to CY23 Observed GBR Volume Policies</v>
      </c>
      <c r="J11" s="14" t="s">
        <v>84</v>
      </c>
      <c r="K11" s="16" t="s">
        <v>105</v>
      </c>
      <c r="L11" s="14" t="s">
        <v>106</v>
      </c>
      <c r="M11" s="16" t="s">
        <v>17</v>
      </c>
      <c r="N11" s="13" t="s">
        <v>35</v>
      </c>
      <c r="O11" s="14" t="s">
        <v>107</v>
      </c>
      <c r="P11" s="14" t="s">
        <v>108</v>
      </c>
      <c r="Q11" s="16" t="s">
        <v>89</v>
      </c>
      <c r="R11" s="16" t="s">
        <v>109</v>
      </c>
      <c r="S11" s="16" t="s">
        <v>12</v>
      </c>
      <c r="T11" s="16" t="s">
        <v>115</v>
      </c>
      <c r="U11" s="14"/>
    </row>
    <row r="12" spans="1:21" s="6" customFormat="1" ht="28.2" hidden="1" customHeight="1" x14ac:dyDescent="0.55000000000000004">
      <c r="A12" s="5"/>
      <c r="B12" s="5"/>
      <c r="C12" s="5"/>
      <c r="D12" s="22" t="s">
        <v>3</v>
      </c>
      <c r="E12" s="17" t="s">
        <v>4</v>
      </c>
      <c r="F12" s="17" t="s">
        <v>5</v>
      </c>
      <c r="G12" s="17" t="s">
        <v>6</v>
      </c>
      <c r="H12" s="17" t="s">
        <v>81</v>
      </c>
      <c r="I12" s="17"/>
      <c r="J12" s="17"/>
      <c r="K12" s="17" t="s">
        <v>10</v>
      </c>
      <c r="L12" s="17"/>
      <c r="M12" s="17" t="s">
        <v>17</v>
      </c>
      <c r="N12" s="17" t="s">
        <v>7</v>
      </c>
      <c r="O12" s="17"/>
      <c r="P12" s="17"/>
      <c r="Q12" s="17" t="s">
        <v>11</v>
      </c>
      <c r="R12" s="17"/>
      <c r="S12" s="17" t="s">
        <v>12</v>
      </c>
      <c r="T12" s="17"/>
    </row>
    <row r="13" spans="1:21" s="6" customFormat="1" ht="28.2" hidden="1" customHeight="1" x14ac:dyDescent="0.55000000000000004">
      <c r="A13" s="5"/>
      <c r="B13" s="5"/>
      <c r="C13" s="5"/>
      <c r="D13" s="22" t="str" vm="26">
        <f t="shared" ref="D13:H13" si="0">IF(D$12&lt;&gt;"", CUBEMEMBER("ThisWorkbookDataModel","[Measures].["&amp;IF(D$12&lt;&gt;"get_% Attributable to OOS", "Sum of ", "")&amp;D$12&amp;IF(AND(D$12&lt;&gt;"ECMAD Growth", D$12&lt;&gt;"get_% Attributable to OOS"), "_inf", "")&amp;"]"), "")</f>
        <v>Sum of ECMAD Growth</v>
      </c>
      <c r="E13" s="17" t="str" vm="25">
        <f t="shared" si="0"/>
        <v>Sum of MSA_inf</v>
      </c>
      <c r="F13" s="17" t="str" vm="24">
        <f t="shared" si="0"/>
        <v>Sum of Unrecognized_inf</v>
      </c>
      <c r="G13" s="17" t="str" vm="23">
        <f t="shared" si="0"/>
        <v>Sum of Expected FFS_inf</v>
      </c>
      <c r="H13" s="17" t="str" vm="22">
        <f t="shared" si="0"/>
        <v>Sum of Demographic Adjustments_inf</v>
      </c>
      <c r="I13" s="17"/>
      <c r="J13" s="17"/>
      <c r="K13" s="17" t="str" vm="9">
        <f>IF(K$12&lt;&gt;"", CUBEMEMBER("ThisWorkbookDataModel","[Measures].["&amp;IF(K$12&lt;&gt;"get_% Attributable to OOS", "Sum of ", "")&amp;K$12&amp;IF(AND(K$12&lt;&gt;"ECMAD Growth", K$12&lt;&gt;"get_% Attributable to OOS"), "_inf", "")&amp;"]"), "")</f>
        <v>Sum of OOS Over/(Under Funding) - OOS File_inf</v>
      </c>
      <c r="L13" s="17"/>
      <c r="M13" s="17" t="str" vm="16">
        <f>IF(M$12&lt;&gt;"", CUBEMEMBER("ThisWorkbookDataModel","[Measures].["&amp;IF(M$12&lt;&gt;"get_% Attributable to OOS", "Sum of ", "")&amp;M$12&amp;IF(AND(M$12&lt;&gt;"ECMAD Growth", M$12&lt;&gt;"get_% Attributable to OOS"), "_inf", "")&amp;"]"), "")</f>
        <v>Sum of Total Anticipated Instate PAU Adjustment under FFS_inf</v>
      </c>
      <c r="N13" s="17" t="str" vm="15">
        <f>IF(N$12&lt;&gt;"", CUBEMEMBER("ThisWorkbookDataModel","[Measures].["&amp;IF(N$12&lt;&gt;"get_% Attributable to OOS", "Sum of ", "")&amp;N$12&amp;IF(AND(N$12&lt;&gt;"ECMAD Growth", N$12&lt;&gt;"get_% Attributable to OOS"), "_inf", "")&amp;"]"), "")</f>
        <v>Sum of PAU Shared Savings_inf</v>
      </c>
      <c r="O13" s="17"/>
      <c r="P13" s="17"/>
      <c r="Q13" s="17" t="str" vm="7">
        <f>IF(Q$12&lt;&gt;"", CUBEMEMBER("ThisWorkbookDataModel","[Measures].["&amp;IF(Q$12&lt;&gt;"get_% Attributable to OOS", "Sum of ", "")&amp;Q$12&amp;IF(AND(Q$12&lt;&gt;"ECMAD Growth", Q$12&lt;&gt;"get_% Attributable to OOS"), "_inf", "")&amp;"]"), "")</f>
        <v>Sum of Other Volume Adjustments (Dereg/Other FY Data)_inf</v>
      </c>
      <c r="R13" s="17"/>
      <c r="S13" s="17" t="str" vm="5">
        <f>IF(S$12&lt;&gt;"", CUBEMEMBER("ThisWorkbookDataModel","[Measures].["&amp;IF(S$12&lt;&gt;"get_% Attributable to OOS", "Sum of ", "")&amp;S$12&amp;IF(AND(S$12&lt;&gt;"ECMAD Growth", S$12&lt;&gt;"get_% Attributable to OOS"), "_inf", "")&amp;"]"), "")</f>
        <v>Sum of Efficiency Adjustments_inf</v>
      </c>
      <c r="T13" s="17"/>
    </row>
    <row r="14" spans="1:21" x14ac:dyDescent="0.55000000000000004">
      <c r="A14">
        <v>210055</v>
      </c>
      <c r="B14" s="29" t="str" vm="53">
        <f t="shared" ref="B14:B45" si="1">CUBEMEMBER("ThisWorkbookDataModel","[Base CY With Inf].[HOSPID].&amp;[" &amp; $A14 &amp; "]", $A14)</f>
        <v>210055</v>
      </c>
      <c r="C14" t="str">
        <f>INDEX('Latest Hospital Name'!$B:$B, MATCH($A14,'Latest Hospital Name'!$A:$A,0))</f>
        <v>UM-Laurel</v>
      </c>
      <c r="D14" s="2" vm="975">
        <f t="shared" ref="D14:H23" si="2">CUBEVALUE("ThisWorkbookDataModel", $B$2, $B$8, $B14, D$13)</f>
        <v>-6774.1411179372271</v>
      </c>
      <c r="E14" s="2" vm="976">
        <f t="shared" si="2"/>
        <v>-31033265.898309208</v>
      </c>
      <c r="F14" s="2" vm="977">
        <f t="shared" si="2"/>
        <v>-10156732.407848435</v>
      </c>
      <c r="G14" s="2" vm="978">
        <f t="shared" si="2"/>
        <v>-41189998.306157641</v>
      </c>
      <c r="H14" s="2" vm="979">
        <f t="shared" si="2"/>
        <v>4154386.7675582091</v>
      </c>
      <c r="I14" s="1">
        <f t="shared" ref="I14:I45" si="3">E14+H14</f>
        <v>-26878879.130750999</v>
      </c>
      <c r="J14" s="41">
        <f t="shared" ref="J14:J45" si="4">I14-G14</f>
        <v>14311119.175406642</v>
      </c>
      <c r="K14" s="1">
        <f t="shared" ref="K14:K45" si="5">-1*CUBEVALUE("ThisWorkbookDataModel", $B$2, $B$8, $B14, K$13)</f>
        <v>3226947</v>
      </c>
      <c r="L14" s="39">
        <f t="shared" ref="L14:L45" si="6">J14+K14</f>
        <v>17538066.175406642</v>
      </c>
      <c r="M14" s="2" vm="980">
        <f t="shared" ref="M14:N33" si="7">CUBEVALUE("ThisWorkbookDataModel", $B$2, $B$8, $B14, M$13)</f>
        <v>-6910844.7647778504</v>
      </c>
      <c r="N14" s="2" vm="981">
        <f t="shared" si="7"/>
        <v>-1530279.1232391165</v>
      </c>
      <c r="O14" s="39">
        <f t="shared" ref="O14:O45" si="8">N14-M14</f>
        <v>5380565.6415387336</v>
      </c>
      <c r="P14" s="39">
        <f t="shared" ref="P14:P45" si="9">L14+O14</f>
        <v>22918631.816945374</v>
      </c>
      <c r="Q14" s="2" vm="982">
        <f t="shared" ref="Q14:Q45" si="10">CUBEVALUE("ThisWorkbookDataModel", $B$2, $B$8, $B14, Q$13)</f>
        <v>-81352068.306818202</v>
      </c>
      <c r="R14" s="39">
        <f t="shared" ref="R14:R45" si="11">P14+Q14</f>
        <v>-58433436.489872828</v>
      </c>
      <c r="S14" s="2" vm="983">
        <f t="shared" ref="S14:S45" si="12">CUBEVALUE("ThisWorkbookDataModel", $B$2, $B$8, $B14, S$13)</f>
        <v>0</v>
      </c>
      <c r="T14" s="39">
        <f t="shared" ref="T14:T45" si="13">R14+S14</f>
        <v>-58433436.489872828</v>
      </c>
    </row>
    <row r="15" spans="1:21" x14ac:dyDescent="0.55000000000000004">
      <c r="A15">
        <v>210013</v>
      </c>
      <c r="B15" s="29" t="str" vm="80">
        <f t="shared" si="1"/>
        <v>210013</v>
      </c>
      <c r="C15" t="str">
        <f>INDEX('Latest Hospital Name'!$B:$B, MATCH($A15,'Latest Hospital Name'!$A:$A,0))</f>
        <v>Bon Secours</v>
      </c>
      <c r="D15" s="2" vm="732">
        <f t="shared" si="2"/>
        <v>-6983.5499940803011</v>
      </c>
      <c r="E15" s="2" vm="733">
        <f t="shared" si="2"/>
        <v>-26579645.844125558</v>
      </c>
      <c r="F15" s="2" vm="734">
        <f t="shared" si="2"/>
        <v>-27597239.843977157</v>
      </c>
      <c r="G15" s="2" vm="735">
        <f t="shared" si="2"/>
        <v>-54176885.688102722</v>
      </c>
      <c r="H15" s="2" vm="736">
        <f t="shared" si="2"/>
        <v>-3422675.624378046</v>
      </c>
      <c r="I15" s="1">
        <f t="shared" si="3"/>
        <v>-30002321.468503602</v>
      </c>
      <c r="J15" s="41">
        <f t="shared" si="4"/>
        <v>24174564.21959912</v>
      </c>
      <c r="K15" s="1">
        <f t="shared" si="5"/>
        <v>562990</v>
      </c>
      <c r="L15" s="39">
        <f t="shared" si="6"/>
        <v>24737554.21959912</v>
      </c>
      <c r="M15" s="2" vm="737">
        <f t="shared" si="7"/>
        <v>-19162505.741894443</v>
      </c>
      <c r="N15" s="2" vm="738">
        <f t="shared" si="7"/>
        <v>-2384345.0476987539</v>
      </c>
      <c r="O15" s="39">
        <f t="shared" si="8"/>
        <v>16778160.694195688</v>
      </c>
      <c r="P15" s="39">
        <f t="shared" si="9"/>
        <v>41515714.913794808</v>
      </c>
      <c r="Q15" s="2" vm="739">
        <f t="shared" si="10"/>
        <v>-83962502.591764003</v>
      </c>
      <c r="R15" s="39">
        <f t="shared" si="11"/>
        <v>-42446787.677969195</v>
      </c>
      <c r="S15" s="2" vm="740">
        <f t="shared" si="12"/>
        <v>0</v>
      </c>
      <c r="T15" s="39">
        <f t="shared" si="13"/>
        <v>-42446787.677969195</v>
      </c>
    </row>
    <row r="16" spans="1:21" x14ac:dyDescent="0.55000000000000004">
      <c r="A16">
        <v>210034</v>
      </c>
      <c r="B16" s="29" t="str" vm="65">
        <f t="shared" si="1"/>
        <v>210034</v>
      </c>
      <c r="C16" t="str">
        <f>INDEX('Latest Hospital Name'!$B:$B, MATCH($A16,'Latest Hospital Name'!$A:$A,0))</f>
        <v>MedStar Harbor</v>
      </c>
      <c r="D16" s="2" vm="867">
        <f t="shared" si="2"/>
        <v>-2976.1486059758004</v>
      </c>
      <c r="E16" s="2" vm="868">
        <f t="shared" si="2"/>
        <v>-17400750.217775069</v>
      </c>
      <c r="F16" s="2" vm="869">
        <f t="shared" si="2"/>
        <v>-14769452.28414226</v>
      </c>
      <c r="G16" s="2" vm="870">
        <f t="shared" si="2"/>
        <v>-32170202.501917325</v>
      </c>
      <c r="H16" s="2" vm="871">
        <f t="shared" si="2"/>
        <v>2471988.3178016394</v>
      </c>
      <c r="I16" s="1">
        <f t="shared" si="3"/>
        <v>-14928761.89997343</v>
      </c>
      <c r="J16" s="41">
        <f t="shared" si="4"/>
        <v>17241440.601943895</v>
      </c>
      <c r="K16" s="1">
        <f t="shared" si="5"/>
        <v>522913</v>
      </c>
      <c r="L16" s="39">
        <f t="shared" si="6"/>
        <v>17764353.601943895</v>
      </c>
      <c r="M16" s="2" vm="872">
        <f t="shared" si="7"/>
        <v>-161883.73003337777</v>
      </c>
      <c r="N16" s="2" vm="873">
        <f t="shared" si="7"/>
        <v>-8261227.7725553494</v>
      </c>
      <c r="O16" s="39">
        <f t="shared" si="8"/>
        <v>-8099344.0425219713</v>
      </c>
      <c r="P16" s="39">
        <f t="shared" si="9"/>
        <v>9665009.559421923</v>
      </c>
      <c r="Q16" s="2" vm="874">
        <f t="shared" si="10"/>
        <v>-21322143.011422347</v>
      </c>
      <c r="R16" s="39">
        <f t="shared" si="11"/>
        <v>-11657133.452000424</v>
      </c>
      <c r="S16" s="2" vm="875">
        <f t="shared" si="12"/>
        <v>0</v>
      </c>
      <c r="T16" s="39">
        <f t="shared" si="13"/>
        <v>-11657133.452000424</v>
      </c>
    </row>
    <row r="17" spans="1:20" x14ac:dyDescent="0.55000000000000004">
      <c r="A17">
        <v>210027</v>
      </c>
      <c r="B17" s="29" t="str" vm="71">
        <f t="shared" si="1"/>
        <v>210027</v>
      </c>
      <c r="C17" t="str">
        <f>INDEX('Latest Hospital Name'!$B:$B, MATCH($A17,'Latest Hospital Name'!$A:$A,0))</f>
        <v>Western Maryland</v>
      </c>
      <c r="D17" s="2" vm="813">
        <f t="shared" si="2"/>
        <v>-581.48753944360067</v>
      </c>
      <c r="E17" s="2" vm="814">
        <f t="shared" si="2"/>
        <v>-784575.82876208099</v>
      </c>
      <c r="F17" s="2" vm="815">
        <f t="shared" si="2"/>
        <v>-8384510.0067923069</v>
      </c>
      <c r="G17" s="2" vm="816">
        <f t="shared" si="2"/>
        <v>-9169085.8355543856</v>
      </c>
      <c r="H17" s="2" vm="817">
        <f t="shared" si="2"/>
        <v>-6578014.5493056308</v>
      </c>
      <c r="I17" s="1">
        <f t="shared" si="3"/>
        <v>-7362590.3780677114</v>
      </c>
      <c r="J17" s="41">
        <f t="shared" si="4"/>
        <v>1806495.4574866742</v>
      </c>
      <c r="K17" s="1">
        <f t="shared" si="5"/>
        <v>8226074</v>
      </c>
      <c r="L17" s="39">
        <f t="shared" si="6"/>
        <v>10032569.457486674</v>
      </c>
      <c r="M17" s="2" vm="818">
        <f t="shared" si="7"/>
        <v>4469028.5751227401</v>
      </c>
      <c r="N17" s="2" vm="819">
        <f t="shared" si="7"/>
        <v>-10507700.9752413</v>
      </c>
      <c r="O17" s="39">
        <f t="shared" si="8"/>
        <v>-14976729.55036404</v>
      </c>
      <c r="P17" s="39">
        <f t="shared" si="9"/>
        <v>-4944160.0928773656</v>
      </c>
      <c r="Q17" s="2" vm="820">
        <f t="shared" si="10"/>
        <v>-4357724.5022540232</v>
      </c>
      <c r="R17" s="39">
        <f t="shared" si="11"/>
        <v>-9301884.5951313898</v>
      </c>
      <c r="S17" s="2" vm="821">
        <f t="shared" si="12"/>
        <v>-1060907.9204799999</v>
      </c>
      <c r="T17" s="39">
        <f t="shared" si="13"/>
        <v>-10362792.51561139</v>
      </c>
    </row>
    <row r="18" spans="1:20" x14ac:dyDescent="0.55000000000000004">
      <c r="A18">
        <v>210037</v>
      </c>
      <c r="B18" s="29" t="str" vm="63">
        <f t="shared" si="1"/>
        <v>210037</v>
      </c>
      <c r="C18" t="str">
        <f>INDEX('Latest Hospital Name'!$B:$B, MATCH($A18,'Latest Hospital Name'!$A:$A,0))</f>
        <v>UM-Easton</v>
      </c>
      <c r="D18" s="2" vm="885">
        <f t="shared" si="2"/>
        <v>1851.1855734337003</v>
      </c>
      <c r="E18" s="2" vm="886">
        <f t="shared" si="2"/>
        <v>13969772.209405897</v>
      </c>
      <c r="F18" s="2" vm="887">
        <f t="shared" si="2"/>
        <v>7088496.0404516123</v>
      </c>
      <c r="G18" s="2" vm="888">
        <f t="shared" si="2"/>
        <v>21058268.249857511</v>
      </c>
      <c r="H18" s="2" vm="889">
        <f t="shared" si="2"/>
        <v>12503208.008491596</v>
      </c>
      <c r="I18" s="1">
        <f t="shared" si="3"/>
        <v>26472980.217897493</v>
      </c>
      <c r="J18" s="41">
        <f t="shared" si="4"/>
        <v>5414711.968039982</v>
      </c>
      <c r="K18" s="1">
        <f t="shared" si="5"/>
        <v>-166661</v>
      </c>
      <c r="L18" s="39">
        <f t="shared" si="6"/>
        <v>5248050.968039982</v>
      </c>
      <c r="M18" s="2" vm="890">
        <f t="shared" si="7"/>
        <v>4386600.1374292755</v>
      </c>
      <c r="N18" s="2" vm="891">
        <f t="shared" si="7"/>
        <v>-5464507.4257484097</v>
      </c>
      <c r="O18" s="39">
        <f t="shared" si="8"/>
        <v>-9851107.5631776862</v>
      </c>
      <c r="P18" s="39">
        <f t="shared" si="9"/>
        <v>-4603056.5951377042</v>
      </c>
      <c r="Q18" s="2" vm="892">
        <f t="shared" si="10"/>
        <v>-7726342.9561450556</v>
      </c>
      <c r="R18" s="39">
        <f t="shared" si="11"/>
        <v>-12329399.55128276</v>
      </c>
      <c r="S18" s="2" vm="893">
        <f t="shared" si="12"/>
        <v>5254525.6362532731</v>
      </c>
      <c r="T18" s="39">
        <f t="shared" si="13"/>
        <v>-7074873.9150294866</v>
      </c>
    </row>
    <row r="19" spans="1:20" x14ac:dyDescent="0.55000000000000004">
      <c r="A19">
        <v>210056</v>
      </c>
      <c r="B19" s="29" t="str" vm="52">
        <f t="shared" si="1"/>
        <v>210056</v>
      </c>
      <c r="C19" t="str">
        <f>INDEX('Latest Hospital Name'!$B:$B, MATCH($A19,'Latest Hospital Name'!$A:$A,0))</f>
        <v>MedStar Good Sam</v>
      </c>
      <c r="D19" s="2" vm="984">
        <f t="shared" si="2"/>
        <v>-5259.4402371278748</v>
      </c>
      <c r="E19" s="2" vm="985">
        <f t="shared" si="2"/>
        <v>-23013754.350917555</v>
      </c>
      <c r="F19" s="2" vm="986">
        <f t="shared" si="2"/>
        <v>-20018902.91333919</v>
      </c>
      <c r="G19" s="2" vm="987">
        <f t="shared" si="2"/>
        <v>-43032657.264256746</v>
      </c>
      <c r="H19" s="2" vm="988">
        <f t="shared" si="2"/>
        <v>4685673.6715673991</v>
      </c>
      <c r="I19" s="1">
        <f t="shared" si="3"/>
        <v>-18328080.679350156</v>
      </c>
      <c r="J19" s="41">
        <f t="shared" si="4"/>
        <v>24704576.584906589</v>
      </c>
      <c r="K19" s="1">
        <f t="shared" si="5"/>
        <v>2629575</v>
      </c>
      <c r="L19" s="39">
        <f t="shared" si="6"/>
        <v>27334151.584906589</v>
      </c>
      <c r="M19" s="2" vm="989">
        <f t="shared" si="7"/>
        <v>-3207395.8399886442</v>
      </c>
      <c r="N19" s="2" vm="990">
        <f t="shared" si="7"/>
        <v>-14270331.862193562</v>
      </c>
      <c r="O19" s="39">
        <f t="shared" si="8"/>
        <v>-11062936.022204917</v>
      </c>
      <c r="P19" s="39">
        <f t="shared" si="9"/>
        <v>16271215.562701672</v>
      </c>
      <c r="Q19" s="2" vm="991">
        <f t="shared" si="10"/>
        <v>-18209401.384502437</v>
      </c>
      <c r="R19" s="39">
        <f t="shared" si="11"/>
        <v>-1938185.8218007647</v>
      </c>
      <c r="S19" s="2" vm="992">
        <f t="shared" si="12"/>
        <v>0</v>
      </c>
      <c r="T19" s="39">
        <f t="shared" si="13"/>
        <v>-1938185.8218007647</v>
      </c>
    </row>
    <row r="20" spans="1:20" s="1" customFormat="1" x14ac:dyDescent="0.55000000000000004">
      <c r="A20">
        <v>210024</v>
      </c>
      <c r="B20" s="29" t="str" vm="72">
        <f t="shared" si="1"/>
        <v>210024</v>
      </c>
      <c r="C20" t="str">
        <f>INDEX('Latest Hospital Name'!$B:$B, MATCH($A20,'Latest Hospital Name'!$A:$A,0))</f>
        <v>MedStar Union Mem</v>
      </c>
      <c r="D20" s="2" vm="804">
        <f t="shared" si="2"/>
        <v>-3180.2857227378895</v>
      </c>
      <c r="E20" s="2" vm="805">
        <f t="shared" si="2"/>
        <v>-10812679.424073197</v>
      </c>
      <c r="F20" s="2" vm="806">
        <f t="shared" si="2"/>
        <v>-18034151.530072574</v>
      </c>
      <c r="G20" s="2" vm="807">
        <f t="shared" si="2"/>
        <v>-28846830.954145767</v>
      </c>
      <c r="H20" s="2" vm="808">
        <f t="shared" si="2"/>
        <v>18273347.716132995</v>
      </c>
      <c r="I20" s="1">
        <f t="shared" si="3"/>
        <v>7460668.2920597978</v>
      </c>
      <c r="J20" s="41">
        <f t="shared" si="4"/>
        <v>36307499.246205568</v>
      </c>
      <c r="K20" s="1">
        <f t="shared" si="5"/>
        <v>1237563</v>
      </c>
      <c r="L20" s="39">
        <f t="shared" si="6"/>
        <v>37545062.246205568</v>
      </c>
      <c r="M20" s="2" vm="809">
        <f t="shared" si="7"/>
        <v>-699310.04438680841</v>
      </c>
      <c r="N20" s="2" vm="810">
        <f t="shared" si="7"/>
        <v>-16756359.689228579</v>
      </c>
      <c r="O20" s="39">
        <f t="shared" si="8"/>
        <v>-16057049.644841772</v>
      </c>
      <c r="P20" s="39">
        <f t="shared" si="9"/>
        <v>21488012.601363797</v>
      </c>
      <c r="Q20" s="2" vm="811">
        <f t="shared" si="10"/>
        <v>-21556191.648185879</v>
      </c>
      <c r="R20" s="39">
        <f t="shared" si="11"/>
        <v>-68179.046822082251</v>
      </c>
      <c r="S20" s="2" vm="812">
        <f t="shared" si="12"/>
        <v>0</v>
      </c>
      <c r="T20" s="39">
        <f t="shared" si="13"/>
        <v>-68179.046822082251</v>
      </c>
    </row>
    <row r="21" spans="1:20" s="1" customFormat="1" x14ac:dyDescent="0.55000000000000004">
      <c r="A21">
        <v>210087</v>
      </c>
      <c r="B21" s="29" t="str" vm="44">
        <f t="shared" si="1"/>
        <v>210087</v>
      </c>
      <c r="C21" t="str">
        <f>INDEX('Latest Hospital Name'!$B:$B, MATCH($A21,'Latest Hospital Name'!$A:$A,0))</f>
        <v>Germantown ED</v>
      </c>
      <c r="D21" s="2" vm="1056">
        <f t="shared" si="2"/>
        <v>-477.48950124829997</v>
      </c>
      <c r="E21" s="2" vm="1057">
        <f t="shared" si="2"/>
        <v>-1908136.7908652239</v>
      </c>
      <c r="F21" s="2" vm="1058">
        <f t="shared" si="2"/>
        <v>-304052.76915662823</v>
      </c>
      <c r="G21" s="2" vm="1059">
        <f t="shared" si="2"/>
        <v>-2212189.5600218531</v>
      </c>
      <c r="H21" s="2" vm="1060">
        <f t="shared" si="2"/>
        <v>88816.031817084862</v>
      </c>
      <c r="I21" s="1">
        <f t="shared" si="3"/>
        <v>-1819320.759048139</v>
      </c>
      <c r="J21" s="41">
        <f t="shared" si="4"/>
        <v>392868.8009737141</v>
      </c>
      <c r="K21" s="1">
        <f t="shared" si="5"/>
        <v>-8020</v>
      </c>
      <c r="L21" s="39">
        <f t="shared" si="6"/>
        <v>384848.8009737141</v>
      </c>
      <c r="M21" s="2" vm="1061">
        <f t="shared" si="7"/>
        <v>2878</v>
      </c>
      <c r="N21" s="2" vm="1062">
        <f t="shared" si="7"/>
        <v>0</v>
      </c>
      <c r="O21" s="39">
        <f t="shared" si="8"/>
        <v>-2878</v>
      </c>
      <c r="P21" s="39">
        <f t="shared" si="9"/>
        <v>381970.8009737141</v>
      </c>
      <c r="Q21" s="2" vm="1063">
        <f t="shared" si="10"/>
        <v>0</v>
      </c>
      <c r="R21" s="39">
        <f t="shared" si="11"/>
        <v>381970.8009737141</v>
      </c>
      <c r="S21" s="2" vm="1064">
        <f t="shared" si="12"/>
        <v>0</v>
      </c>
      <c r="T21" s="39">
        <f t="shared" si="13"/>
        <v>381970.8009737141</v>
      </c>
    </row>
    <row r="22" spans="1:20" s="1" customFormat="1" x14ac:dyDescent="0.55000000000000004">
      <c r="A22">
        <v>210030</v>
      </c>
      <c r="B22" s="29" t="str" vm="68">
        <f t="shared" si="1"/>
        <v>210030</v>
      </c>
      <c r="C22" t="str">
        <f>INDEX('Latest Hospital Name'!$B:$B, MATCH($A22,'Latest Hospital Name'!$A:$A,0))</f>
        <v>UM-Chestertown</v>
      </c>
      <c r="D22" s="2" vm="840">
        <f t="shared" si="2"/>
        <v>-1816.3354462413999</v>
      </c>
      <c r="E22" s="2" vm="841">
        <f t="shared" si="2"/>
        <v>-8094876.7674928345</v>
      </c>
      <c r="F22" s="2" vm="842">
        <f t="shared" si="2"/>
        <v>-3619278.5785090476</v>
      </c>
      <c r="G22" s="2" vm="843">
        <f t="shared" si="2"/>
        <v>-11714155.346001882</v>
      </c>
      <c r="H22" s="2" vm="844">
        <f t="shared" si="2"/>
        <v>2115541.2145481538</v>
      </c>
      <c r="I22" s="1">
        <f t="shared" si="3"/>
        <v>-5979335.5529446807</v>
      </c>
      <c r="J22" s="41">
        <f t="shared" si="4"/>
        <v>5734819.7930572014</v>
      </c>
      <c r="K22" s="1">
        <f t="shared" si="5"/>
        <v>422391</v>
      </c>
      <c r="L22" s="39">
        <f t="shared" si="6"/>
        <v>6157210.7930572014</v>
      </c>
      <c r="M22" s="2" vm="845">
        <f t="shared" si="7"/>
        <v>-3922235.6096334155</v>
      </c>
      <c r="N22" s="2" vm="846">
        <f t="shared" si="7"/>
        <v>-1412695.8587364985</v>
      </c>
      <c r="O22" s="39">
        <f t="shared" si="8"/>
        <v>2509539.7508969167</v>
      </c>
      <c r="P22" s="39">
        <f t="shared" si="9"/>
        <v>8666750.5439541191</v>
      </c>
      <c r="Q22" s="2" vm="847">
        <f t="shared" si="10"/>
        <v>-683482.66335465515</v>
      </c>
      <c r="R22" s="39">
        <f t="shared" si="11"/>
        <v>7983267.8805994643</v>
      </c>
      <c r="S22" s="2" vm="848">
        <f t="shared" si="12"/>
        <v>-7310550.5749303726</v>
      </c>
      <c r="T22" s="39">
        <f t="shared" si="13"/>
        <v>672717.30566909164</v>
      </c>
    </row>
    <row r="23" spans="1:20" s="1" customFormat="1" x14ac:dyDescent="0.55000000000000004">
      <c r="A23">
        <v>210088</v>
      </c>
      <c r="B23" s="29" t="str" vm="43">
        <f t="shared" si="1"/>
        <v>210088</v>
      </c>
      <c r="C23" t="str">
        <f>INDEX('Latest Hospital Name'!$B:$B, MATCH($A23,'Latest Hospital Name'!$A:$A,0))</f>
        <v>UM-Queen Anne's ED</v>
      </c>
      <c r="D23" s="2" vm="1065">
        <f t="shared" si="2"/>
        <v>135.56841302659998</v>
      </c>
      <c r="E23" s="2" vm="1066">
        <f t="shared" si="2"/>
        <v>468986.88063826523</v>
      </c>
      <c r="F23" s="2" vm="1067">
        <f t="shared" si="2"/>
        <v>415080.61422212276</v>
      </c>
      <c r="G23" s="2" vm="1068">
        <f t="shared" si="2"/>
        <v>884067.49486038811</v>
      </c>
      <c r="H23" s="2" vm="1069">
        <f t="shared" si="2"/>
        <v>163658.16737088037</v>
      </c>
      <c r="I23" s="1">
        <f t="shared" si="3"/>
        <v>632645.04800914554</v>
      </c>
      <c r="J23" s="41">
        <f t="shared" si="4"/>
        <v>-251422.44685124257</v>
      </c>
      <c r="K23" s="1">
        <f t="shared" si="5"/>
        <v>-32597</v>
      </c>
      <c r="L23" s="39">
        <f t="shared" si="6"/>
        <v>-284019.44685124257</v>
      </c>
      <c r="M23" s="2" vm="1070">
        <f t="shared" si="7"/>
        <v>0</v>
      </c>
      <c r="N23" s="2" vm="1071">
        <f t="shared" si="7"/>
        <v>0</v>
      </c>
      <c r="O23" s="39">
        <f t="shared" si="8"/>
        <v>0</v>
      </c>
      <c r="P23" s="39">
        <f t="shared" si="9"/>
        <v>-284019.44685124257</v>
      </c>
      <c r="Q23" s="2" vm="1072">
        <f t="shared" si="10"/>
        <v>0</v>
      </c>
      <c r="R23" s="39">
        <f t="shared" si="11"/>
        <v>-284019.44685124257</v>
      </c>
      <c r="S23" s="2" vm="1073">
        <f t="shared" si="12"/>
        <v>1189816.1644502175</v>
      </c>
      <c r="T23" s="39">
        <f t="shared" si="13"/>
        <v>905796.71759897494</v>
      </c>
    </row>
    <row r="24" spans="1:20" s="1" customFormat="1" x14ac:dyDescent="0.55000000000000004">
      <c r="A24">
        <v>210333</v>
      </c>
      <c r="B24" s="29" t="str" vm="42">
        <f t="shared" si="1"/>
        <v>210333</v>
      </c>
      <c r="C24" t="str">
        <f>INDEX('Latest Hospital Name'!$B:$B, MATCH($A24,'Latest Hospital Name'!$A:$A,0))</f>
        <v>UM-Bowie ED</v>
      </c>
      <c r="D24" s="2" vm="1074">
        <f t="shared" ref="D24:H33" si="14">CUBEVALUE("ThisWorkbookDataModel", $B$2, $B$8, $B24, D$13)</f>
        <v>-675.95203276979987</v>
      </c>
      <c r="E24" s="2" vm="1075">
        <f t="shared" si="14"/>
        <v>-393702.33809447498</v>
      </c>
      <c r="F24" s="2" vm="1076">
        <f t="shared" si="14"/>
        <v>-1125904.7850961529</v>
      </c>
      <c r="G24" s="2" vm="1077">
        <f t="shared" si="14"/>
        <v>-1519607.1231906274</v>
      </c>
      <c r="H24" s="2" vm="1078">
        <f t="shared" si="14"/>
        <v>11309.716933921816</v>
      </c>
      <c r="I24" s="1">
        <f t="shared" si="3"/>
        <v>-382392.62116055319</v>
      </c>
      <c r="J24" s="41">
        <f t="shared" si="4"/>
        <v>1137214.5020300741</v>
      </c>
      <c r="K24" s="1">
        <f t="shared" si="5"/>
        <v>-156291</v>
      </c>
      <c r="L24" s="39">
        <f t="shared" si="6"/>
        <v>980923.50203007413</v>
      </c>
      <c r="M24" s="2" vm="1079">
        <f t="shared" si="7"/>
        <v>0</v>
      </c>
      <c r="N24" s="2" vm="1080">
        <f t="shared" si="7"/>
        <v>0</v>
      </c>
      <c r="O24" s="39">
        <f t="shared" si="8"/>
        <v>0</v>
      </c>
      <c r="P24" s="39">
        <f t="shared" si="9"/>
        <v>980923.50203007413</v>
      </c>
      <c r="Q24" s="2" vm="1081">
        <f t="shared" si="10"/>
        <v>0</v>
      </c>
      <c r="R24" s="39">
        <f t="shared" si="11"/>
        <v>980923.50203007413</v>
      </c>
      <c r="S24" s="2" vm="1082">
        <f t="shared" si="12"/>
        <v>0</v>
      </c>
      <c r="T24" s="39">
        <f t="shared" si="13"/>
        <v>980923.50203007413</v>
      </c>
    </row>
    <row r="25" spans="1:20" s="1" customFormat="1" x14ac:dyDescent="0.55000000000000004">
      <c r="A25">
        <v>210040</v>
      </c>
      <c r="B25" s="29" t="str" vm="60">
        <f t="shared" si="1"/>
        <v>210040</v>
      </c>
      <c r="C25" t="str">
        <f>INDEX('Latest Hospital Name'!$B:$B, MATCH($A25,'Latest Hospital Name'!$A:$A,0))</f>
        <v>Northwest</v>
      </c>
      <c r="D25" s="2" vm="912">
        <f t="shared" si="14"/>
        <v>-1445.2755600573491</v>
      </c>
      <c r="E25" s="2" vm="913">
        <f t="shared" si="14"/>
        <v>42379.324343948159</v>
      </c>
      <c r="F25" s="2" vm="914">
        <f t="shared" si="14"/>
        <v>-8133640.1529805074</v>
      </c>
      <c r="G25" s="2" vm="915">
        <f t="shared" si="14"/>
        <v>-8091260.8286365606</v>
      </c>
      <c r="H25" s="2" vm="916">
        <f t="shared" si="14"/>
        <v>10970205.716590863</v>
      </c>
      <c r="I25" s="1">
        <f t="shared" si="3"/>
        <v>11012585.04093481</v>
      </c>
      <c r="J25" s="41">
        <f t="shared" si="4"/>
        <v>19103845.869571373</v>
      </c>
      <c r="K25" s="1">
        <f t="shared" si="5"/>
        <v>-343157</v>
      </c>
      <c r="L25" s="39">
        <f t="shared" si="6"/>
        <v>18760688.869571373</v>
      </c>
      <c r="M25" s="2" vm="917">
        <f t="shared" si="7"/>
        <v>310984.38970318343</v>
      </c>
      <c r="N25" s="2" vm="918">
        <f t="shared" si="7"/>
        <v>-12214396.918643938</v>
      </c>
      <c r="O25" s="39">
        <f t="shared" si="8"/>
        <v>-12525381.308347121</v>
      </c>
      <c r="P25" s="39">
        <f t="shared" si="9"/>
        <v>6235307.561224252</v>
      </c>
      <c r="Q25" s="2" vm="919">
        <f t="shared" si="10"/>
        <v>-847788.24311935331</v>
      </c>
      <c r="R25" s="39">
        <f t="shared" si="11"/>
        <v>5387519.3181048986</v>
      </c>
      <c r="S25" s="2" vm="920">
        <f t="shared" si="12"/>
        <v>-3970288.3144</v>
      </c>
      <c r="T25" s="39">
        <f t="shared" si="13"/>
        <v>1417231.0037048985</v>
      </c>
    </row>
    <row r="26" spans="1:20" s="1" customFormat="1" x14ac:dyDescent="0.55000000000000004">
      <c r="A26">
        <v>210004</v>
      </c>
      <c r="B26" s="29" t="str" vm="88">
        <f t="shared" si="1"/>
        <v>210004</v>
      </c>
      <c r="C26" t="str">
        <f>INDEX('Latest Hospital Name'!$B:$B, MATCH($A26,'Latest Hospital Name'!$A:$A,0))</f>
        <v>Holy Cross</v>
      </c>
      <c r="D26" s="2" vm="660">
        <f t="shared" si="14"/>
        <v>-5669.2803959659987</v>
      </c>
      <c r="E26" s="2" vm="661">
        <f t="shared" si="14"/>
        <v>-15637104.924239596</v>
      </c>
      <c r="F26" s="2" vm="662">
        <f t="shared" si="14"/>
        <v>-2956560.2560089864</v>
      </c>
      <c r="G26" s="2" vm="663">
        <f t="shared" si="14"/>
        <v>-18593665.180248585</v>
      </c>
      <c r="H26" s="2" vm="664">
        <f t="shared" si="14"/>
        <v>16253272.645247662</v>
      </c>
      <c r="I26" s="1">
        <f t="shared" si="3"/>
        <v>616167.72100806609</v>
      </c>
      <c r="J26" s="41">
        <f t="shared" si="4"/>
        <v>19209832.901256651</v>
      </c>
      <c r="K26" s="1">
        <f t="shared" si="5"/>
        <v>923236</v>
      </c>
      <c r="L26" s="39">
        <f t="shared" si="6"/>
        <v>20133068.901256651</v>
      </c>
      <c r="M26" s="2" vm="665">
        <f t="shared" si="7"/>
        <v>3303138.7788575068</v>
      </c>
      <c r="N26" s="2" vm="666">
        <f t="shared" si="7"/>
        <v>-15363427.879504703</v>
      </c>
      <c r="O26" s="39">
        <f t="shared" si="8"/>
        <v>-18666566.65836221</v>
      </c>
      <c r="P26" s="39">
        <f t="shared" si="9"/>
        <v>1466502.2428944409</v>
      </c>
      <c r="Q26" s="2" vm="667">
        <f t="shared" si="10"/>
        <v>0</v>
      </c>
      <c r="R26" s="39">
        <f t="shared" si="11"/>
        <v>1466502.2428944409</v>
      </c>
      <c r="S26" s="2" vm="668">
        <f t="shared" si="12"/>
        <v>0</v>
      </c>
      <c r="T26" s="39">
        <f t="shared" si="13"/>
        <v>1466502.2428944409</v>
      </c>
    </row>
    <row r="27" spans="1:20" s="1" customFormat="1" x14ac:dyDescent="0.55000000000000004">
      <c r="A27">
        <v>210018</v>
      </c>
      <c r="B27" s="29" t="str" vm="76">
        <f t="shared" si="1"/>
        <v>210018</v>
      </c>
      <c r="C27" t="str">
        <f>INDEX('Latest Hospital Name'!$B:$B, MATCH($A27,'Latest Hospital Name'!$A:$A,0))</f>
        <v>MedStar Montgomery</v>
      </c>
      <c r="D27" s="2" vm="768">
        <f t="shared" si="14"/>
        <v>-403.03714814462376</v>
      </c>
      <c r="E27" s="2" vm="769">
        <f t="shared" si="14"/>
        <v>-3710966.5157476934</v>
      </c>
      <c r="F27" s="2" vm="770">
        <f t="shared" si="14"/>
        <v>125771.1845733549</v>
      </c>
      <c r="G27" s="2" vm="771">
        <f t="shared" si="14"/>
        <v>-3585195.3311743373</v>
      </c>
      <c r="H27" s="2" vm="772">
        <f t="shared" si="14"/>
        <v>10969914.920410063</v>
      </c>
      <c r="I27" s="1">
        <f t="shared" si="3"/>
        <v>7258948.4046623698</v>
      </c>
      <c r="J27" s="41">
        <f t="shared" si="4"/>
        <v>10844143.735836707</v>
      </c>
      <c r="K27" s="1">
        <f t="shared" si="5"/>
        <v>-1352522</v>
      </c>
      <c r="L27" s="39">
        <f t="shared" si="6"/>
        <v>9491621.7358367071</v>
      </c>
      <c r="M27" s="2" vm="773">
        <f t="shared" si="7"/>
        <v>1770573.9730928536</v>
      </c>
      <c r="N27" s="2" vm="774">
        <f t="shared" si="7"/>
        <v>-6078278.3425607858</v>
      </c>
      <c r="O27" s="39">
        <f t="shared" si="8"/>
        <v>-7848852.3156536389</v>
      </c>
      <c r="P27" s="39">
        <f t="shared" si="9"/>
        <v>1642769.4201830681</v>
      </c>
      <c r="Q27" s="2" vm="775">
        <f t="shared" si="10"/>
        <v>0</v>
      </c>
      <c r="R27" s="39">
        <f t="shared" si="11"/>
        <v>1642769.4201830681</v>
      </c>
      <c r="S27" s="2" vm="776">
        <f t="shared" si="12"/>
        <v>0</v>
      </c>
      <c r="T27" s="39">
        <f t="shared" si="13"/>
        <v>1642769.4201830681</v>
      </c>
    </row>
    <row r="28" spans="1:20" s="1" customFormat="1" x14ac:dyDescent="0.55000000000000004">
      <c r="A28">
        <v>210033</v>
      </c>
      <c r="B28" s="29" t="str" vm="66">
        <f t="shared" si="1"/>
        <v>210033</v>
      </c>
      <c r="C28" t="str">
        <f>INDEX('Latest Hospital Name'!$B:$B, MATCH($A28,'Latest Hospital Name'!$A:$A,0))</f>
        <v>Carroll</v>
      </c>
      <c r="D28" s="2" vm="858">
        <f t="shared" si="14"/>
        <v>-1005.1514799178017</v>
      </c>
      <c r="E28" s="2" vm="859">
        <f t="shared" si="14"/>
        <v>-7595077.71729769</v>
      </c>
      <c r="F28" s="2" vm="860">
        <f t="shared" si="14"/>
        <v>-3682341.8973768242</v>
      </c>
      <c r="G28" s="2" vm="861">
        <f t="shared" si="14"/>
        <v>-11277419.614674516</v>
      </c>
      <c r="H28" s="2" vm="862">
        <f t="shared" si="14"/>
        <v>15019110.992252223</v>
      </c>
      <c r="I28" s="1">
        <f t="shared" si="3"/>
        <v>7424033.2749545332</v>
      </c>
      <c r="J28" s="41">
        <f t="shared" si="4"/>
        <v>18701452.889629051</v>
      </c>
      <c r="K28" s="1">
        <f t="shared" si="5"/>
        <v>1900591</v>
      </c>
      <c r="L28" s="39">
        <f t="shared" si="6"/>
        <v>20602043.889629051</v>
      </c>
      <c r="M28" s="2" vm="863">
        <f t="shared" si="7"/>
        <v>6093441.6123228399</v>
      </c>
      <c r="N28" s="2" vm="864">
        <f t="shared" si="7"/>
        <v>-10413808.003438972</v>
      </c>
      <c r="O28" s="39">
        <f t="shared" si="8"/>
        <v>-16507249.615761813</v>
      </c>
      <c r="P28" s="39">
        <f t="shared" si="9"/>
        <v>4094794.2738672383</v>
      </c>
      <c r="Q28" s="2" vm="865">
        <f t="shared" si="10"/>
        <v>-1664276.5485943346</v>
      </c>
      <c r="R28" s="39">
        <f t="shared" si="11"/>
        <v>2430517.7252729037</v>
      </c>
      <c r="S28" s="2" vm="866">
        <f t="shared" si="12"/>
        <v>-210818.44975999999</v>
      </c>
      <c r="T28" s="39">
        <f t="shared" si="13"/>
        <v>2219699.2755129039</v>
      </c>
    </row>
    <row r="29" spans="1:20" s="1" customFormat="1" x14ac:dyDescent="0.55000000000000004">
      <c r="A29">
        <v>210010</v>
      </c>
      <c r="B29" s="29" t="str" vm="83">
        <f t="shared" si="1"/>
        <v>210010</v>
      </c>
      <c r="C29" t="str">
        <f>INDEX('Latest Hospital Name'!$B:$B, MATCH($A29,'Latest Hospital Name'!$A:$A,0))</f>
        <v>UM-Dorchester</v>
      </c>
      <c r="D29" s="2" vm="705">
        <f t="shared" si="14"/>
        <v>-3027.5648998938004</v>
      </c>
      <c r="E29" s="2" vm="706">
        <f t="shared" si="14"/>
        <v>-11013083.976517742</v>
      </c>
      <c r="F29" s="2" vm="707">
        <f t="shared" si="14"/>
        <v>-6666962.0375158973</v>
      </c>
      <c r="G29" s="2" vm="708">
        <f t="shared" si="14"/>
        <v>-17680046.014033638</v>
      </c>
      <c r="H29" s="2" vm="709">
        <f t="shared" si="14"/>
        <v>579483.59015236213</v>
      </c>
      <c r="I29" s="1">
        <f t="shared" si="3"/>
        <v>-10433600.38636538</v>
      </c>
      <c r="J29" s="41">
        <f t="shared" si="4"/>
        <v>7246445.6276682578</v>
      </c>
      <c r="K29" s="1">
        <f t="shared" si="5"/>
        <v>104677</v>
      </c>
      <c r="L29" s="39">
        <f t="shared" si="6"/>
        <v>7351122.6276682578</v>
      </c>
      <c r="M29" s="2" vm="710">
        <f t="shared" si="7"/>
        <v>-4960808.58397137</v>
      </c>
      <c r="N29" s="2" vm="711">
        <f t="shared" si="7"/>
        <v>-1321233.1227983537</v>
      </c>
      <c r="O29" s="39">
        <f t="shared" si="8"/>
        <v>3639575.4611730166</v>
      </c>
      <c r="P29" s="39">
        <f t="shared" si="9"/>
        <v>10990698.088841274</v>
      </c>
      <c r="Q29" s="2" vm="712">
        <f t="shared" si="10"/>
        <v>-868698.83414765925</v>
      </c>
      <c r="R29" s="39">
        <f t="shared" si="11"/>
        <v>10121999.254693614</v>
      </c>
      <c r="S29" s="2" vm="713">
        <f t="shared" si="12"/>
        <v>-6867596.2946995301</v>
      </c>
      <c r="T29" s="39">
        <f t="shared" si="13"/>
        <v>3254402.9599940842</v>
      </c>
    </row>
    <row r="30" spans="1:20" s="1" customFormat="1" x14ac:dyDescent="0.55000000000000004">
      <c r="A30">
        <v>210045</v>
      </c>
      <c r="B30" s="29" t="str" vm="57">
        <f t="shared" si="1"/>
        <v>210045</v>
      </c>
      <c r="C30" t="str">
        <f>INDEX('Latest Hospital Name'!$B:$B, MATCH($A30,'Latest Hospital Name'!$A:$A,0))</f>
        <v>McCready</v>
      </c>
      <c r="D30" s="2" vm="939">
        <f t="shared" si="14"/>
        <v>-500.36042222050008</v>
      </c>
      <c r="E30" s="2" vm="940">
        <f t="shared" si="14"/>
        <v>-1779123.7821080934</v>
      </c>
      <c r="F30" s="2" vm="941">
        <f t="shared" si="14"/>
        <v>-2350489.3612951064</v>
      </c>
      <c r="G30" s="2" vm="942">
        <f t="shared" si="14"/>
        <v>-4129613.143403199</v>
      </c>
      <c r="H30" s="2" vm="943">
        <f t="shared" si="14"/>
        <v>141788.60831966414</v>
      </c>
      <c r="I30" s="1">
        <f t="shared" si="3"/>
        <v>-1637335.1737884292</v>
      </c>
      <c r="J30" s="41">
        <f t="shared" si="4"/>
        <v>2492277.9696147698</v>
      </c>
      <c r="K30" s="1">
        <f t="shared" si="5"/>
        <v>122962</v>
      </c>
      <c r="L30" s="39">
        <f t="shared" si="6"/>
        <v>2615239.9696147698</v>
      </c>
      <c r="M30" s="2" vm="944">
        <f t="shared" si="7"/>
        <v>-877439.39075524895</v>
      </c>
      <c r="N30" s="2" vm="945">
        <f t="shared" si="7"/>
        <v>-256610.86547983292</v>
      </c>
      <c r="O30" s="39">
        <f t="shared" si="8"/>
        <v>620828.52527541597</v>
      </c>
      <c r="P30" s="39">
        <f t="shared" si="9"/>
        <v>3236068.494890186</v>
      </c>
      <c r="Q30" s="2" vm="946">
        <f t="shared" si="10"/>
        <v>73323.312021532096</v>
      </c>
      <c r="R30" s="39">
        <f t="shared" si="11"/>
        <v>3309391.8069117181</v>
      </c>
      <c r="S30" s="2" vm="947">
        <f t="shared" si="12"/>
        <v>0</v>
      </c>
      <c r="T30" s="39">
        <f t="shared" si="13"/>
        <v>3309391.8069117181</v>
      </c>
    </row>
    <row r="31" spans="1:20" s="1" customFormat="1" x14ac:dyDescent="0.55000000000000004">
      <c r="A31">
        <v>210039</v>
      </c>
      <c r="B31" s="29" t="str" vm="61">
        <f t="shared" si="1"/>
        <v>210039</v>
      </c>
      <c r="C31" t="str">
        <f>INDEX('Latest Hospital Name'!$B:$B, MATCH($A31,'Latest Hospital Name'!$A:$A,0))</f>
        <v>Calvert</v>
      </c>
      <c r="D31" s="2" vm="903">
        <f t="shared" si="14"/>
        <v>278.35460168689968</v>
      </c>
      <c r="E31" s="2" vm="904">
        <f t="shared" si="14"/>
        <v>1209623.9101339774</v>
      </c>
      <c r="F31" s="2" vm="905">
        <f t="shared" si="14"/>
        <v>-5011540.8924758844</v>
      </c>
      <c r="G31" s="2" vm="906">
        <f t="shared" si="14"/>
        <v>-3801916.9823419065</v>
      </c>
      <c r="H31" s="2" vm="907">
        <f t="shared" si="14"/>
        <v>11106107.197744334</v>
      </c>
      <c r="I31" s="1">
        <f t="shared" si="3"/>
        <v>12315731.107878312</v>
      </c>
      <c r="J31" s="41">
        <f t="shared" si="4"/>
        <v>16117648.090220219</v>
      </c>
      <c r="K31" s="1">
        <f t="shared" si="5"/>
        <v>269150</v>
      </c>
      <c r="L31" s="39">
        <f t="shared" si="6"/>
        <v>16386798.090220219</v>
      </c>
      <c r="M31" s="2" vm="908">
        <f t="shared" si="7"/>
        <v>3206284.8006240623</v>
      </c>
      <c r="N31" s="2" vm="909">
        <f t="shared" si="7"/>
        <v>-4896239.7466944186</v>
      </c>
      <c r="O31" s="39">
        <f t="shared" si="8"/>
        <v>-8102524.5473184809</v>
      </c>
      <c r="P31" s="39">
        <f t="shared" si="9"/>
        <v>8284273.5429017376</v>
      </c>
      <c r="Q31" s="2" vm="910">
        <f t="shared" si="10"/>
        <v>-4849313.1382985674</v>
      </c>
      <c r="R31" s="39">
        <f t="shared" si="11"/>
        <v>3434960.4046031702</v>
      </c>
      <c r="S31" s="2" vm="911">
        <f t="shared" si="12"/>
        <v>0</v>
      </c>
      <c r="T31" s="39">
        <f t="shared" si="13"/>
        <v>3434960.4046031702</v>
      </c>
    </row>
    <row r="32" spans="1:20" s="1" customFormat="1" x14ac:dyDescent="0.55000000000000004">
      <c r="A32">
        <v>210006</v>
      </c>
      <c r="B32" s="29" t="str" vm="86">
        <f t="shared" si="1"/>
        <v>210006</v>
      </c>
      <c r="C32" t="str">
        <f>INDEX('Latest Hospital Name'!$B:$B, MATCH($A32,'Latest Hospital Name'!$A:$A,0))</f>
        <v>UM-Harford</v>
      </c>
      <c r="D32" s="2" vm="678">
        <f t="shared" si="14"/>
        <v>-2162.4226461887997</v>
      </c>
      <c r="E32" s="2" vm="679">
        <f t="shared" si="14"/>
        <v>-10413140.862757113</v>
      </c>
      <c r="F32" s="2" vm="680">
        <f t="shared" si="14"/>
        <v>-6779420.8478358043</v>
      </c>
      <c r="G32" s="2" vm="681">
        <f t="shared" si="14"/>
        <v>-17192561.710592914</v>
      </c>
      <c r="H32" s="2" vm="682">
        <f t="shared" si="14"/>
        <v>5695491.9263395909</v>
      </c>
      <c r="I32" s="1">
        <f t="shared" si="3"/>
        <v>-4717648.9364175219</v>
      </c>
      <c r="J32" s="41">
        <f t="shared" si="4"/>
        <v>12474912.774175392</v>
      </c>
      <c r="K32" s="1">
        <f t="shared" si="5"/>
        <v>597587</v>
      </c>
      <c r="L32" s="39">
        <f t="shared" si="6"/>
        <v>13072499.774175392</v>
      </c>
      <c r="M32" s="2" vm="683">
        <f t="shared" si="7"/>
        <v>157877.94560986222</v>
      </c>
      <c r="N32" s="2" vm="684">
        <f t="shared" si="7"/>
        <v>-5456865.6413928876</v>
      </c>
      <c r="O32" s="39">
        <f t="shared" si="8"/>
        <v>-5614743.5870027496</v>
      </c>
      <c r="P32" s="39">
        <f t="shared" si="9"/>
        <v>7457756.1871726429</v>
      </c>
      <c r="Q32" s="2" vm="685">
        <f t="shared" si="10"/>
        <v>-3951861</v>
      </c>
      <c r="R32" s="39">
        <f t="shared" si="11"/>
        <v>3505895.1871726429</v>
      </c>
      <c r="S32" s="2" vm="686">
        <f t="shared" si="12"/>
        <v>0</v>
      </c>
      <c r="T32" s="39">
        <f t="shared" si="13"/>
        <v>3505895.1871726429</v>
      </c>
    </row>
    <row r="33" spans="1:20" s="1" customFormat="1" x14ac:dyDescent="0.55000000000000004">
      <c r="A33">
        <v>210032</v>
      </c>
      <c r="B33" s="29" t="str" vm="67">
        <f t="shared" si="1"/>
        <v>210032</v>
      </c>
      <c r="C33" t="str">
        <f>INDEX('Latest Hospital Name'!$B:$B, MATCH($A33,'Latest Hospital Name'!$A:$A,0))</f>
        <v>Union of Cecil</v>
      </c>
      <c r="D33" s="2" vm="849">
        <f t="shared" si="14"/>
        <v>-1082.1077608041003</v>
      </c>
      <c r="E33" s="2" vm="850">
        <f t="shared" si="14"/>
        <v>-4803156.3103252295</v>
      </c>
      <c r="F33" s="2" vm="851">
        <f t="shared" si="14"/>
        <v>-6898723.2882401356</v>
      </c>
      <c r="G33" s="2" vm="852">
        <f t="shared" si="14"/>
        <v>-11701879.598565368</v>
      </c>
      <c r="H33" s="2" vm="853">
        <f t="shared" si="14"/>
        <v>10202482.552300617</v>
      </c>
      <c r="I33" s="1">
        <f t="shared" si="3"/>
        <v>5399326.2419753876</v>
      </c>
      <c r="J33" s="41">
        <f t="shared" si="4"/>
        <v>17101205.840540756</v>
      </c>
      <c r="K33" s="1">
        <f t="shared" si="5"/>
        <v>-2642943</v>
      </c>
      <c r="L33" s="39">
        <f t="shared" si="6"/>
        <v>14458262.840540756</v>
      </c>
      <c r="M33" s="2" vm="854">
        <f t="shared" si="7"/>
        <v>3044452.5201926124</v>
      </c>
      <c r="N33" s="2" vm="855">
        <f t="shared" si="7"/>
        <v>-5678003.3731006039</v>
      </c>
      <c r="O33" s="39">
        <f t="shared" si="8"/>
        <v>-8722455.8932932168</v>
      </c>
      <c r="P33" s="39">
        <f t="shared" si="9"/>
        <v>5735806.9472475387</v>
      </c>
      <c r="Q33" s="2" vm="856">
        <f t="shared" si="10"/>
        <v>-1092256.7089488758</v>
      </c>
      <c r="R33" s="39">
        <f t="shared" si="11"/>
        <v>4643550.2382986629</v>
      </c>
      <c r="S33" s="2" vm="857">
        <f t="shared" si="12"/>
        <v>0</v>
      </c>
      <c r="T33" s="39">
        <f t="shared" si="13"/>
        <v>4643550.2382986629</v>
      </c>
    </row>
    <row r="34" spans="1:20" s="1" customFormat="1" x14ac:dyDescent="0.55000000000000004">
      <c r="A34">
        <v>210011</v>
      </c>
      <c r="B34" s="29" t="str" vm="82">
        <f t="shared" si="1"/>
        <v>210011</v>
      </c>
      <c r="C34" t="str">
        <f>INDEX('Latest Hospital Name'!$B:$B, MATCH($A34,'Latest Hospital Name'!$A:$A,0))</f>
        <v xml:space="preserve">St. Agnes </v>
      </c>
      <c r="D34" s="2" vm="714">
        <f t="shared" ref="D34:H43" si="15">CUBEVALUE("ThisWorkbookDataModel", $B$2, $B$8, $B34, D$13)</f>
        <v>-4828.9340582940004</v>
      </c>
      <c r="E34" s="2" vm="715">
        <f t="shared" si="15"/>
        <v>-10081212.33969388</v>
      </c>
      <c r="F34" s="2" vm="716">
        <f t="shared" si="15"/>
        <v>-12560360.186055304</v>
      </c>
      <c r="G34" s="2" vm="717">
        <f t="shared" si="15"/>
        <v>-22641572.525749184</v>
      </c>
      <c r="H34" s="2" vm="718">
        <f t="shared" si="15"/>
        <v>14222412.62220782</v>
      </c>
      <c r="I34" s="1">
        <f t="shared" si="3"/>
        <v>4141200.2825139407</v>
      </c>
      <c r="J34" s="41">
        <f t="shared" si="4"/>
        <v>26782772.808263123</v>
      </c>
      <c r="K34" s="1">
        <f t="shared" si="5"/>
        <v>1402526</v>
      </c>
      <c r="L34" s="39">
        <f t="shared" si="6"/>
        <v>28185298.808263123</v>
      </c>
      <c r="M34" s="2" vm="719">
        <f t="shared" ref="M34:N53" si="16">CUBEVALUE("ThisWorkbookDataModel", $B$2, $B$8, $B34, M$13)</f>
        <v>-10432720.431212796</v>
      </c>
      <c r="N34" s="2" vm="720">
        <f t="shared" si="16"/>
        <v>-17940886.434708368</v>
      </c>
      <c r="O34" s="39">
        <f t="shared" si="8"/>
        <v>-7508166.0034955721</v>
      </c>
      <c r="P34" s="39">
        <f t="shared" si="9"/>
        <v>20677132.804767549</v>
      </c>
      <c r="Q34" s="2" vm="721">
        <f t="shared" si="10"/>
        <v>-14820873.913647965</v>
      </c>
      <c r="R34" s="39">
        <f t="shared" si="11"/>
        <v>5856258.8911195844</v>
      </c>
      <c r="S34" s="2" vm="722">
        <f t="shared" si="12"/>
        <v>0</v>
      </c>
      <c r="T34" s="39">
        <f t="shared" si="13"/>
        <v>5856258.8911195844</v>
      </c>
    </row>
    <row r="35" spans="1:20" s="1" customFormat="1" x14ac:dyDescent="0.55000000000000004">
      <c r="A35">
        <v>210065</v>
      </c>
      <c r="B35" s="29" t="str" vm="45">
        <f t="shared" si="1"/>
        <v>210065</v>
      </c>
      <c r="C35" t="str">
        <f>INDEX('Latest Hospital Name'!$B:$B, MATCH($A35,'Latest Hospital Name'!$A:$A,0))</f>
        <v>HC-Germantown</v>
      </c>
      <c r="D35" s="2" vm="1047">
        <f t="shared" si="15"/>
        <v>10983.514305991901</v>
      </c>
      <c r="E35" s="2" vm="1048">
        <f t="shared" si="15"/>
        <v>39142406.384596951</v>
      </c>
      <c r="F35" s="2" vm="1049">
        <f t="shared" si="15"/>
        <v>17202938.909579605</v>
      </c>
      <c r="G35" s="2" vm="1050">
        <f t="shared" si="15"/>
        <v>56345345.294176556</v>
      </c>
      <c r="H35" s="2" vm="1051">
        <f t="shared" si="15"/>
        <v>3987601.5244153175</v>
      </c>
      <c r="I35" s="1">
        <f t="shared" si="3"/>
        <v>43130007.909012266</v>
      </c>
      <c r="J35" s="41">
        <f t="shared" si="4"/>
        <v>-13215337.385164291</v>
      </c>
      <c r="K35" s="1">
        <f t="shared" si="5"/>
        <v>-103130</v>
      </c>
      <c r="L35" s="39">
        <f t="shared" si="6"/>
        <v>-13318467.385164291</v>
      </c>
      <c r="M35" s="2" vm="1052">
        <f t="shared" si="16"/>
        <v>9303650.9014391005</v>
      </c>
      <c r="N35" s="2" vm="1053">
        <f t="shared" si="16"/>
        <v>-4384703.0183616849</v>
      </c>
      <c r="O35" s="39">
        <f t="shared" si="8"/>
        <v>-13688353.919800784</v>
      </c>
      <c r="P35" s="39">
        <f t="shared" si="9"/>
        <v>-27006821.304965075</v>
      </c>
      <c r="Q35" s="2" vm="1054">
        <f t="shared" si="10"/>
        <v>10215080.437905528</v>
      </c>
      <c r="R35" s="39">
        <f t="shared" si="11"/>
        <v>-16791740.867059547</v>
      </c>
      <c r="S35" s="2" vm="1055">
        <f t="shared" si="12"/>
        <v>23433197.31560174</v>
      </c>
      <c r="T35" s="39">
        <f t="shared" si="13"/>
        <v>6641456.4485421926</v>
      </c>
    </row>
    <row r="36" spans="1:20" s="1" customFormat="1" x14ac:dyDescent="0.55000000000000004">
      <c r="A36">
        <v>210062</v>
      </c>
      <c r="B36" s="29" t="str" vm="47">
        <f t="shared" si="1"/>
        <v>210062</v>
      </c>
      <c r="C36" t="str">
        <f>INDEX('Latest Hospital Name'!$B:$B, MATCH($A36,'Latest Hospital Name'!$A:$A,0))</f>
        <v>MedStar Southern MD</v>
      </c>
      <c r="D36" s="2" vm="1029">
        <f t="shared" si="15"/>
        <v>734.60578606400031</v>
      </c>
      <c r="E36" s="2" vm="1030">
        <f t="shared" si="15"/>
        <v>2140345.8478452931</v>
      </c>
      <c r="F36" s="2" vm="1031">
        <f t="shared" si="15"/>
        <v>-2316398.477898296</v>
      </c>
      <c r="G36" s="2" vm="1032">
        <f t="shared" si="15"/>
        <v>-176052.63005300402</v>
      </c>
      <c r="H36" s="2" vm="1033">
        <f t="shared" si="15"/>
        <v>18086436.74472056</v>
      </c>
      <c r="I36" s="1">
        <f t="shared" si="3"/>
        <v>20226782.592565853</v>
      </c>
      <c r="J36" s="41">
        <f t="shared" si="4"/>
        <v>20402835.222618856</v>
      </c>
      <c r="K36" s="1">
        <f t="shared" si="5"/>
        <v>252583</v>
      </c>
      <c r="L36" s="39">
        <f t="shared" si="6"/>
        <v>20655418.222618856</v>
      </c>
      <c r="M36" s="2" vm="1034">
        <f t="shared" si="16"/>
        <v>-1833803.1885026169</v>
      </c>
      <c r="N36" s="2" vm="1035">
        <f t="shared" si="16"/>
        <v>-12827603.878794611</v>
      </c>
      <c r="O36" s="39">
        <f t="shared" si="8"/>
        <v>-10993800.690291993</v>
      </c>
      <c r="P36" s="39">
        <f t="shared" si="9"/>
        <v>9661617.5323268622</v>
      </c>
      <c r="Q36" s="2" vm="1036">
        <f t="shared" si="10"/>
        <v>-2882538.8922810224</v>
      </c>
      <c r="R36" s="39">
        <f t="shared" si="11"/>
        <v>6779078.6400458403</v>
      </c>
      <c r="S36" s="2" vm="1037">
        <f t="shared" si="12"/>
        <v>0</v>
      </c>
      <c r="T36" s="39">
        <f t="shared" si="13"/>
        <v>6779078.6400458403</v>
      </c>
    </row>
    <row r="37" spans="1:20" s="1" customFormat="1" x14ac:dyDescent="0.55000000000000004">
      <c r="A37">
        <v>210061</v>
      </c>
      <c r="B37" s="29" t="str" vm="48">
        <f t="shared" si="1"/>
        <v>210061</v>
      </c>
      <c r="C37" t="str">
        <f>INDEX('Latest Hospital Name'!$B:$B, MATCH($A37,'Latest Hospital Name'!$A:$A,0))</f>
        <v>Atlantic General</v>
      </c>
      <c r="D37" s="2" vm="1020">
        <f t="shared" si="15"/>
        <v>-671.41038982389978</v>
      </c>
      <c r="E37" s="2" vm="1021">
        <f t="shared" si="15"/>
        <v>533546.8060821445</v>
      </c>
      <c r="F37" s="2" vm="1022">
        <f t="shared" si="15"/>
        <v>-2736415.7109448458</v>
      </c>
      <c r="G37" s="2" vm="1023">
        <f t="shared" si="15"/>
        <v>-2202868.9048627005</v>
      </c>
      <c r="H37" s="2" vm="1024">
        <f t="shared" si="15"/>
        <v>6553561.6528271483</v>
      </c>
      <c r="I37" s="1">
        <f t="shared" si="3"/>
        <v>7087108.4589092927</v>
      </c>
      <c r="J37" s="41">
        <f t="shared" si="4"/>
        <v>9289977.3637719937</v>
      </c>
      <c r="K37" s="1">
        <f t="shared" si="5"/>
        <v>-51199</v>
      </c>
      <c r="L37" s="39">
        <f t="shared" si="6"/>
        <v>9238778.3637719937</v>
      </c>
      <c r="M37" s="2" vm="1025">
        <f t="shared" si="16"/>
        <v>212310.67512102786</v>
      </c>
      <c r="N37" s="2" vm="1026">
        <f t="shared" si="16"/>
        <v>-2894704.5420175195</v>
      </c>
      <c r="O37" s="39">
        <f t="shared" si="8"/>
        <v>-3107015.2171385475</v>
      </c>
      <c r="P37" s="39">
        <f t="shared" si="9"/>
        <v>6131763.1466334462</v>
      </c>
      <c r="Q37" s="2" vm="1027">
        <f t="shared" si="10"/>
        <v>0</v>
      </c>
      <c r="R37" s="39">
        <f t="shared" si="11"/>
        <v>6131763.1466334462</v>
      </c>
      <c r="S37" s="2" vm="1028">
        <f t="shared" si="12"/>
        <v>2223762</v>
      </c>
      <c r="T37" s="39">
        <f t="shared" si="13"/>
        <v>8355525.1466334462</v>
      </c>
    </row>
    <row r="38" spans="1:20" s="1" customFormat="1" x14ac:dyDescent="0.55000000000000004">
      <c r="A38">
        <v>210035</v>
      </c>
      <c r="B38" s="29" t="str" vm="64">
        <f t="shared" si="1"/>
        <v>210035</v>
      </c>
      <c r="C38" t="str">
        <f>INDEX('Latest Hospital Name'!$B:$B, MATCH($A38,'Latest Hospital Name'!$A:$A,0))</f>
        <v>UM-Charles Regional</v>
      </c>
      <c r="D38" s="2" vm="876">
        <f t="shared" si="15"/>
        <v>-181.93437256640055</v>
      </c>
      <c r="E38" s="2" vm="877">
        <f t="shared" si="15"/>
        <v>-1528454.01773302</v>
      </c>
      <c r="F38" s="2" vm="878">
        <f t="shared" si="15"/>
        <v>-1141678.3761007399</v>
      </c>
      <c r="G38" s="2" vm="879">
        <f t="shared" si="15"/>
        <v>-2670132.3938337602</v>
      </c>
      <c r="H38" s="2" vm="880">
        <f t="shared" si="15"/>
        <v>13034816.363252232</v>
      </c>
      <c r="I38" s="1">
        <f t="shared" si="3"/>
        <v>11506362.345519211</v>
      </c>
      <c r="J38" s="41">
        <f t="shared" si="4"/>
        <v>14176494.739352971</v>
      </c>
      <c r="K38" s="1">
        <f t="shared" si="5"/>
        <v>510257</v>
      </c>
      <c r="L38" s="39">
        <f t="shared" si="6"/>
        <v>14686751.739352971</v>
      </c>
      <c r="M38" s="2" vm="881">
        <f t="shared" si="16"/>
        <v>-2438563.020055241</v>
      </c>
      <c r="N38" s="2" vm="882">
        <f t="shared" si="16"/>
        <v>-5577098.1385185318</v>
      </c>
      <c r="O38" s="39">
        <f t="shared" si="8"/>
        <v>-3138535.1184632909</v>
      </c>
      <c r="P38" s="39">
        <f t="shared" si="9"/>
        <v>11548216.62088968</v>
      </c>
      <c r="Q38" s="2" vm="883">
        <f t="shared" si="10"/>
        <v>-2050532.7634191159</v>
      </c>
      <c r="R38" s="39">
        <f t="shared" si="11"/>
        <v>9497683.8574705645</v>
      </c>
      <c r="S38" s="2" vm="884">
        <f t="shared" si="12"/>
        <v>0</v>
      </c>
      <c r="T38" s="39">
        <f t="shared" si="13"/>
        <v>9497683.8574705645</v>
      </c>
    </row>
    <row r="39" spans="1:20" s="1" customFormat="1" x14ac:dyDescent="0.55000000000000004">
      <c r="A39">
        <v>210048</v>
      </c>
      <c r="B39" s="29" t="str" vm="56">
        <f t="shared" si="1"/>
        <v>210048</v>
      </c>
      <c r="C39" t="str">
        <f>INDEX('Latest Hospital Name'!$B:$B, MATCH($A39,'Latest Hospital Name'!$A:$A,0))</f>
        <v>Howard County</v>
      </c>
      <c r="D39" s="2" vm="948">
        <f t="shared" si="15"/>
        <v>-462.4913263735744</v>
      </c>
      <c r="E39" s="2" vm="949">
        <f t="shared" si="15"/>
        <v>-2423037.9860622454</v>
      </c>
      <c r="F39" s="2" vm="950">
        <f t="shared" si="15"/>
        <v>-3089212.5123682115</v>
      </c>
      <c r="G39" s="2" vm="951">
        <f t="shared" si="15"/>
        <v>-5512250.498430456</v>
      </c>
      <c r="H39" s="2" vm="952">
        <f t="shared" si="15"/>
        <v>21287345.225526914</v>
      </c>
      <c r="I39" s="1">
        <f t="shared" si="3"/>
        <v>18864307.23946467</v>
      </c>
      <c r="J39" s="41">
        <f t="shared" si="4"/>
        <v>24376557.737895127</v>
      </c>
      <c r="K39" s="1">
        <f t="shared" si="5"/>
        <v>-209344</v>
      </c>
      <c r="L39" s="39">
        <f t="shared" si="6"/>
        <v>24167213.737895127</v>
      </c>
      <c r="M39" s="2" vm="953">
        <f t="shared" si="16"/>
        <v>3848310.4647603715</v>
      </c>
      <c r="N39" s="2" vm="954">
        <f t="shared" si="16"/>
        <v>-10829682.642505582</v>
      </c>
      <c r="O39" s="39">
        <f t="shared" si="8"/>
        <v>-14677993.107265953</v>
      </c>
      <c r="P39" s="39">
        <f t="shared" si="9"/>
        <v>9489220.6306291744</v>
      </c>
      <c r="Q39" s="2" vm="955">
        <f t="shared" si="10"/>
        <v>-6758881.3865102399</v>
      </c>
      <c r="R39" s="39">
        <f t="shared" si="11"/>
        <v>2730339.2441189345</v>
      </c>
      <c r="S39" s="2" vm="956">
        <f t="shared" si="12"/>
        <v>7230648</v>
      </c>
      <c r="T39" s="39">
        <f t="shared" si="13"/>
        <v>9960987.2441189345</v>
      </c>
    </row>
    <row r="40" spans="1:20" s="1" customFormat="1" x14ac:dyDescent="0.55000000000000004">
      <c r="A40">
        <v>210016</v>
      </c>
      <c r="B40" s="29" t="str" vm="78">
        <f t="shared" si="1"/>
        <v>210016</v>
      </c>
      <c r="C40" t="str">
        <f>INDEX('Latest Hospital Name'!$B:$B, MATCH($A40,'Latest Hospital Name'!$A:$A,0))</f>
        <v>Washington Adventist</v>
      </c>
      <c r="D40" s="2" vm="750">
        <f t="shared" si="15"/>
        <v>1283.5259101645991</v>
      </c>
      <c r="E40" s="2" vm="751">
        <f t="shared" si="15"/>
        <v>6287632.3805059232</v>
      </c>
      <c r="F40" s="2" vm="752">
        <f t="shared" si="15"/>
        <v>-6847454.3316948665</v>
      </c>
      <c r="G40" s="2" vm="753">
        <f t="shared" si="15"/>
        <v>-559821.95118894242</v>
      </c>
      <c r="H40" s="2" vm="754">
        <f t="shared" si="15"/>
        <v>16223687.26599828</v>
      </c>
      <c r="I40" s="1">
        <f t="shared" si="3"/>
        <v>22511319.646504201</v>
      </c>
      <c r="J40" s="41">
        <f t="shared" si="4"/>
        <v>23071141.597693145</v>
      </c>
      <c r="K40" s="1">
        <f t="shared" si="5"/>
        <v>6669239</v>
      </c>
      <c r="L40" s="39">
        <f t="shared" si="6"/>
        <v>29740380.597693145</v>
      </c>
      <c r="M40" s="2" vm="755">
        <f t="shared" si="16"/>
        <v>4377658.0650528297</v>
      </c>
      <c r="N40" s="2" vm="756">
        <f t="shared" si="16"/>
        <v>-9553020.30730737</v>
      </c>
      <c r="O40" s="39">
        <f t="shared" si="8"/>
        <v>-13930678.3723602</v>
      </c>
      <c r="P40" s="39">
        <f t="shared" si="9"/>
        <v>15809702.225332946</v>
      </c>
      <c r="Q40" s="2" vm="757">
        <f t="shared" si="10"/>
        <v>-4359216.5346018802</v>
      </c>
      <c r="R40" s="39">
        <f t="shared" si="11"/>
        <v>11450485.690731065</v>
      </c>
      <c r="S40" s="2" vm="758">
        <f t="shared" si="12"/>
        <v>0</v>
      </c>
      <c r="T40" s="39">
        <f t="shared" si="13"/>
        <v>11450485.690731065</v>
      </c>
    </row>
    <row r="41" spans="1:20" s="1" customFormat="1" x14ac:dyDescent="0.55000000000000004">
      <c r="A41">
        <v>210029</v>
      </c>
      <c r="B41" s="29" t="str" vm="69">
        <f t="shared" si="1"/>
        <v>210029</v>
      </c>
      <c r="C41" t="str">
        <f>INDEX('Latest Hospital Name'!$B:$B, MATCH($A41,'Latest Hospital Name'!$A:$A,0))</f>
        <v>JH Bayview</v>
      </c>
      <c r="D41" s="2" vm="831">
        <f t="shared" si="15"/>
        <v>-693.05845022559913</v>
      </c>
      <c r="E41" s="2" vm="832">
        <f t="shared" si="15"/>
        <v>20193832.919228446</v>
      </c>
      <c r="F41" s="2" vm="833">
        <f t="shared" si="15"/>
        <v>-9953173.4788072854</v>
      </c>
      <c r="G41" s="2" vm="834">
        <f t="shared" si="15"/>
        <v>10240659.440421164</v>
      </c>
      <c r="H41" s="2" vm="835">
        <f t="shared" si="15"/>
        <v>17946029.442181017</v>
      </c>
      <c r="I41" s="1">
        <f t="shared" si="3"/>
        <v>38139862.361409463</v>
      </c>
      <c r="J41" s="41">
        <f t="shared" si="4"/>
        <v>27899202.920988299</v>
      </c>
      <c r="K41" s="1">
        <f t="shared" si="5"/>
        <v>6222775</v>
      </c>
      <c r="L41" s="39">
        <f t="shared" si="6"/>
        <v>34121977.920988299</v>
      </c>
      <c r="M41" s="2" vm="836">
        <f t="shared" si="16"/>
        <v>-1891416.0114488713</v>
      </c>
      <c r="N41" s="2" vm="837">
        <f t="shared" si="16"/>
        <v>-25058819.920126632</v>
      </c>
      <c r="O41" s="39">
        <f t="shared" si="8"/>
        <v>-23167403.908677761</v>
      </c>
      <c r="P41" s="39">
        <f t="shared" si="9"/>
        <v>10954574.012310538</v>
      </c>
      <c r="Q41" s="2" vm="838">
        <f t="shared" si="10"/>
        <v>1197913.2073400542</v>
      </c>
      <c r="R41" s="39">
        <f t="shared" si="11"/>
        <v>12152487.219650593</v>
      </c>
      <c r="S41" s="2" vm="839">
        <f t="shared" si="12"/>
        <v>-628690.17272000003</v>
      </c>
      <c r="T41" s="39">
        <f t="shared" si="13"/>
        <v>11523797.046930593</v>
      </c>
    </row>
    <row r="42" spans="1:20" s="1" customFormat="1" x14ac:dyDescent="0.55000000000000004">
      <c r="A42">
        <v>210038</v>
      </c>
      <c r="B42" s="29" t="str" vm="62">
        <f t="shared" si="1"/>
        <v>210038</v>
      </c>
      <c r="C42" t="str">
        <f>INDEX('Latest Hospital Name'!$B:$B, MATCH($A42,'Latest Hospital Name'!$A:$A,0))</f>
        <v>UMMC Midtown</v>
      </c>
      <c r="D42" s="2" vm="894">
        <f t="shared" si="15"/>
        <v>-447.65947316870006</v>
      </c>
      <c r="E42" s="2" vm="895">
        <f t="shared" si="15"/>
        <v>13246806.961895786</v>
      </c>
      <c r="F42" s="2" vm="896">
        <f t="shared" si="15"/>
        <v>-11510402.275340831</v>
      </c>
      <c r="G42" s="2" vm="897">
        <f t="shared" si="15"/>
        <v>1736404.6865549576</v>
      </c>
      <c r="H42" s="2" vm="898">
        <f t="shared" si="15"/>
        <v>-1589834.0298874355</v>
      </c>
      <c r="I42" s="1">
        <f t="shared" si="3"/>
        <v>11656972.93200835</v>
      </c>
      <c r="J42" s="41">
        <f t="shared" si="4"/>
        <v>9920568.2454533931</v>
      </c>
      <c r="K42" s="1">
        <f t="shared" si="5"/>
        <v>-41974</v>
      </c>
      <c r="L42" s="39">
        <f t="shared" si="6"/>
        <v>9878594.2454533931</v>
      </c>
      <c r="M42" s="2" vm="899">
        <f t="shared" si="16"/>
        <v>-6279285.8518409077</v>
      </c>
      <c r="N42" s="2" vm="900">
        <f t="shared" si="16"/>
        <v>-9606891.1748061366</v>
      </c>
      <c r="O42" s="39">
        <f t="shared" si="8"/>
        <v>-3327605.3229652289</v>
      </c>
      <c r="P42" s="39">
        <f t="shared" si="9"/>
        <v>6550988.9224881642</v>
      </c>
      <c r="Q42" s="2" vm="901">
        <f t="shared" si="10"/>
        <v>-473103</v>
      </c>
      <c r="R42" s="39">
        <f t="shared" si="11"/>
        <v>6077885.9224881642</v>
      </c>
      <c r="S42" s="2" vm="902">
        <f t="shared" si="12"/>
        <v>5843973.7841480756</v>
      </c>
      <c r="T42" s="39">
        <f t="shared" si="13"/>
        <v>11921859.706636239</v>
      </c>
    </row>
    <row r="43" spans="1:20" s="1" customFormat="1" x14ac:dyDescent="0.55000000000000004">
      <c r="A43">
        <v>210049</v>
      </c>
      <c r="B43" s="29" t="str" vm="55">
        <f t="shared" si="1"/>
        <v>210049</v>
      </c>
      <c r="C43" t="str">
        <f>INDEX('Latest Hospital Name'!$B:$B, MATCH($A43,'Latest Hospital Name'!$A:$A,0))</f>
        <v>UM-Upper Chesapeake</v>
      </c>
      <c r="D43" s="2" vm="957">
        <f t="shared" si="15"/>
        <v>604.24866595469848</v>
      </c>
      <c r="E43" s="2" vm="958">
        <f t="shared" si="15"/>
        <v>-1105576.5562882826</v>
      </c>
      <c r="F43" s="2" vm="959">
        <f t="shared" si="15"/>
        <v>1459212.7598341573</v>
      </c>
      <c r="G43" s="2" vm="960">
        <f t="shared" si="15"/>
        <v>353636.20354587492</v>
      </c>
      <c r="H43" s="2" vm="961">
        <f t="shared" si="15"/>
        <v>26566132.731464643</v>
      </c>
      <c r="I43" s="1">
        <f t="shared" si="3"/>
        <v>25460556.17517636</v>
      </c>
      <c r="J43" s="41">
        <f t="shared" si="4"/>
        <v>25106919.971630484</v>
      </c>
      <c r="K43" s="1">
        <f t="shared" si="5"/>
        <v>1488932</v>
      </c>
      <c r="L43" s="39">
        <f t="shared" si="6"/>
        <v>26595851.971630484</v>
      </c>
      <c r="M43" s="2" vm="962">
        <f t="shared" si="16"/>
        <v>2777038.2661348023</v>
      </c>
      <c r="N43" s="2" vm="963">
        <f t="shared" si="16"/>
        <v>-11489824.449767411</v>
      </c>
      <c r="O43" s="39">
        <f t="shared" si="8"/>
        <v>-14266862.715902213</v>
      </c>
      <c r="P43" s="39">
        <f t="shared" si="9"/>
        <v>12328989.255728271</v>
      </c>
      <c r="Q43" s="2" vm="964">
        <f t="shared" si="10"/>
        <v>-61619</v>
      </c>
      <c r="R43" s="39">
        <f t="shared" si="11"/>
        <v>12267370.255728271</v>
      </c>
      <c r="S43" s="2" vm="965">
        <f t="shared" si="12"/>
        <v>0</v>
      </c>
      <c r="T43" s="39">
        <f t="shared" si="13"/>
        <v>12267370.255728271</v>
      </c>
    </row>
    <row r="44" spans="1:20" s="1" customFormat="1" x14ac:dyDescent="0.55000000000000004">
      <c r="A44">
        <v>210044</v>
      </c>
      <c r="B44" s="29" t="str" vm="58">
        <f t="shared" si="1"/>
        <v>210044</v>
      </c>
      <c r="C44" t="str">
        <f>INDEX('Latest Hospital Name'!$B:$B, MATCH($A44,'Latest Hospital Name'!$A:$A,0))</f>
        <v>GBMC</v>
      </c>
      <c r="D44" s="2" vm="930">
        <f t="shared" ref="D44:H53" si="17">CUBEVALUE("ThisWorkbookDataModel", $B$2, $B$8, $B44, D$13)</f>
        <v>-6299.6809663687027</v>
      </c>
      <c r="E44" s="2" vm="931">
        <f t="shared" si="17"/>
        <v>-8407647.5625169929</v>
      </c>
      <c r="F44" s="2" vm="932">
        <f t="shared" si="17"/>
        <v>-20810600.941764556</v>
      </c>
      <c r="G44" s="2" vm="933">
        <f t="shared" si="17"/>
        <v>-29218248.504281554</v>
      </c>
      <c r="H44" s="2" vm="934">
        <f t="shared" si="17"/>
        <v>12495413.318659183</v>
      </c>
      <c r="I44" s="1">
        <f t="shared" si="3"/>
        <v>4087765.7561421897</v>
      </c>
      <c r="J44" s="41">
        <f t="shared" si="4"/>
        <v>33306014.260423742</v>
      </c>
      <c r="K44" s="1">
        <f t="shared" si="5"/>
        <v>3644367</v>
      </c>
      <c r="L44" s="39">
        <f t="shared" si="6"/>
        <v>36950381.260423742</v>
      </c>
      <c r="M44" s="2" vm="935">
        <f t="shared" si="16"/>
        <v>2341866.7738581356</v>
      </c>
      <c r="N44" s="2" vm="936">
        <f t="shared" si="16"/>
        <v>-10903774.662384763</v>
      </c>
      <c r="O44" s="39">
        <f t="shared" si="8"/>
        <v>-13245641.436242899</v>
      </c>
      <c r="P44" s="39">
        <f t="shared" si="9"/>
        <v>23704739.824180841</v>
      </c>
      <c r="Q44" s="2" vm="937">
        <f t="shared" si="10"/>
        <v>-8738194.9209559131</v>
      </c>
      <c r="R44" s="39">
        <f t="shared" si="11"/>
        <v>14966544.903224928</v>
      </c>
      <c r="S44" s="2" vm="938">
        <f t="shared" si="12"/>
        <v>0</v>
      </c>
      <c r="T44" s="39">
        <f t="shared" si="13"/>
        <v>14966544.903224928</v>
      </c>
    </row>
    <row r="45" spans="1:20" s="1" customFormat="1" x14ac:dyDescent="0.55000000000000004">
      <c r="A45">
        <v>210051</v>
      </c>
      <c r="B45" s="29" t="str" vm="54">
        <f t="shared" si="1"/>
        <v>210051</v>
      </c>
      <c r="C45" t="str">
        <f>INDEX('Latest Hospital Name'!$B:$B, MATCH($A45,'Latest Hospital Name'!$A:$A,0))</f>
        <v>Doctors</v>
      </c>
      <c r="D45" s="2" vm="966">
        <f t="shared" si="17"/>
        <v>-1895.9428857366988</v>
      </c>
      <c r="E45" s="2" vm="967">
        <f t="shared" si="17"/>
        <v>-1550090.5013681063</v>
      </c>
      <c r="F45" s="2" vm="968">
        <f t="shared" si="17"/>
        <v>1779887.4833230693</v>
      </c>
      <c r="G45" s="2" vm="969">
        <f t="shared" si="17"/>
        <v>229796.98195496202</v>
      </c>
      <c r="H45" s="2" vm="970">
        <f t="shared" si="17"/>
        <v>19961293.908036787</v>
      </c>
      <c r="I45" s="1">
        <f t="shared" si="3"/>
        <v>18411203.406668682</v>
      </c>
      <c r="J45" s="41">
        <f t="shared" si="4"/>
        <v>18181406.42471372</v>
      </c>
      <c r="K45" s="1">
        <f t="shared" si="5"/>
        <v>882268</v>
      </c>
      <c r="L45" s="39">
        <f t="shared" si="6"/>
        <v>19063674.42471372</v>
      </c>
      <c r="M45" s="2" vm="971">
        <f t="shared" si="16"/>
        <v>5077168.7236644225</v>
      </c>
      <c r="N45" s="2" vm="972">
        <f t="shared" si="16"/>
        <v>-12352884.581868736</v>
      </c>
      <c r="O45" s="39">
        <f t="shared" si="8"/>
        <v>-17430053.30553316</v>
      </c>
      <c r="P45" s="39">
        <f t="shared" si="9"/>
        <v>1633621.1191805601</v>
      </c>
      <c r="Q45" s="2" vm="973">
        <f t="shared" si="10"/>
        <v>14755872.432819683</v>
      </c>
      <c r="R45" s="39">
        <f t="shared" si="11"/>
        <v>16389493.552000243</v>
      </c>
      <c r="S45" s="2" vm="974">
        <f t="shared" si="12"/>
        <v>0</v>
      </c>
      <c r="T45" s="39">
        <f t="shared" si="13"/>
        <v>16389493.552000243</v>
      </c>
    </row>
    <row r="46" spans="1:20" s="1" customFormat="1" x14ac:dyDescent="0.55000000000000004">
      <c r="A46">
        <v>210002</v>
      </c>
      <c r="B46" s="29" t="str" vm="90">
        <f t="shared" ref="B46:B63" si="18">CUBEMEMBER("ThisWorkbookDataModel","[Base CY With Inf].[HOSPID].&amp;[" &amp; $A46 &amp; "]", $A46)</f>
        <v>210002</v>
      </c>
      <c r="C46" t="str">
        <f>INDEX('Latest Hospital Name'!$B:$B, MATCH($A46,'Latest Hospital Name'!$A:$A,0))</f>
        <v>UMMC</v>
      </c>
      <c r="D46" s="2" vm="642">
        <f t="shared" si="17"/>
        <v>-1462.1252205441981</v>
      </c>
      <c r="E46" s="2" vm="643">
        <f t="shared" si="17"/>
        <v>21938545.232434023</v>
      </c>
      <c r="F46" s="2" vm="644">
        <f t="shared" si="17"/>
        <v>-13113373.03902394</v>
      </c>
      <c r="G46" s="2" vm="645">
        <f t="shared" si="17"/>
        <v>8825172.1934100762</v>
      </c>
      <c r="H46" s="2" vm="646">
        <f t="shared" si="17"/>
        <v>45777409.463243909</v>
      </c>
      <c r="I46" s="1">
        <f t="shared" ref="I46:I63" si="19">E46+H46</f>
        <v>67715954.695677936</v>
      </c>
      <c r="J46" s="41">
        <f t="shared" ref="J46:J63" si="20">I46-G46</f>
        <v>58890782.50226786</v>
      </c>
      <c r="K46" s="1">
        <f t="shared" ref="K46:K63" si="21">-1*CUBEVALUE("ThisWorkbookDataModel", $B$2, $B$8, $B46, K$13)</f>
        <v>12358036</v>
      </c>
      <c r="L46" s="39">
        <f t="shared" ref="L46:L63" si="22">J46+K46</f>
        <v>71248818.502267867</v>
      </c>
      <c r="M46" s="2" vm="647">
        <f t="shared" si="16"/>
        <v>-908577.79063904937</v>
      </c>
      <c r="N46" s="2" vm="648">
        <f t="shared" si="16"/>
        <v>-47615742.609480962</v>
      </c>
      <c r="O46" s="39">
        <f t="shared" ref="O46:O63" si="23">N46-M46</f>
        <v>-46707164.818841912</v>
      </c>
      <c r="P46" s="39">
        <f t="shared" ref="P46:P63" si="24">L46+O46</f>
        <v>24541653.683425955</v>
      </c>
      <c r="Q46" s="2" vm="649">
        <f t="shared" ref="Q46:Q63" si="25">CUBEVALUE("ThisWorkbookDataModel", $B$2, $B$8, $B46, Q$13)</f>
        <v>-7184667.4896316798</v>
      </c>
      <c r="R46" s="39">
        <f t="shared" ref="R46:R63" si="26">P46+Q46</f>
        <v>17356986.193794277</v>
      </c>
      <c r="S46" s="2" vm="650">
        <f t="shared" ref="S46:S63" si="27">CUBEVALUE("ThisWorkbookDataModel", $B$2, $B$8, $B46, S$13)</f>
        <v>0</v>
      </c>
      <c r="T46" s="39">
        <f t="shared" ref="T46:T63" si="28">R46+S46</f>
        <v>17356986.193794277</v>
      </c>
    </row>
    <row r="47" spans="1:20" s="1" customFormat="1" x14ac:dyDescent="0.55000000000000004">
      <c r="A47">
        <v>210022</v>
      </c>
      <c r="B47" s="29" t="str" vm="74">
        <f t="shared" si="18"/>
        <v>210022</v>
      </c>
      <c r="C47" t="str">
        <f>INDEX('Latest Hospital Name'!$B:$B, MATCH($A47,'Latest Hospital Name'!$A:$A,0))</f>
        <v>Suburban</v>
      </c>
      <c r="D47" s="2" vm="786">
        <f t="shared" si="17"/>
        <v>1644.3921810305978</v>
      </c>
      <c r="E47" s="2" vm="787">
        <f t="shared" si="17"/>
        <v>3986865.3894075691</v>
      </c>
      <c r="F47" s="2" vm="788">
        <f t="shared" si="17"/>
        <v>8519078.4143605959</v>
      </c>
      <c r="G47" s="2" vm="789">
        <f t="shared" si="17"/>
        <v>12505943.803768164</v>
      </c>
      <c r="H47" s="2" vm="790">
        <f t="shared" si="17"/>
        <v>29573358.478875611</v>
      </c>
      <c r="I47" s="1">
        <f t="shared" si="19"/>
        <v>33560223.868283182</v>
      </c>
      <c r="J47" s="41">
        <f t="shared" si="20"/>
        <v>21054280.064515017</v>
      </c>
      <c r="K47" s="1">
        <f t="shared" si="21"/>
        <v>-2436391</v>
      </c>
      <c r="L47" s="39">
        <f t="shared" si="22"/>
        <v>18617889.064515017</v>
      </c>
      <c r="M47" s="2" vm="791">
        <f t="shared" si="16"/>
        <v>6455194.7892329758</v>
      </c>
      <c r="N47" s="2" vm="792">
        <f t="shared" si="16"/>
        <v>-9473810.2215002887</v>
      </c>
      <c r="O47" s="39">
        <f t="shared" si="23"/>
        <v>-15929005.010733265</v>
      </c>
      <c r="P47" s="39">
        <f t="shared" si="24"/>
        <v>2688884.0537817515</v>
      </c>
      <c r="Q47" s="2" vm="793">
        <f t="shared" si="25"/>
        <v>5588237.1942129005</v>
      </c>
      <c r="R47" s="39">
        <f t="shared" si="26"/>
        <v>8277121.247994652</v>
      </c>
      <c r="S47" s="2" vm="794">
        <f t="shared" si="27"/>
        <v>9151589.7080172542</v>
      </c>
      <c r="T47" s="39">
        <f t="shared" si="28"/>
        <v>17428710.956011906</v>
      </c>
    </row>
    <row r="48" spans="1:20" s="1" customFormat="1" x14ac:dyDescent="0.55000000000000004">
      <c r="A48">
        <v>210058</v>
      </c>
      <c r="B48" s="29" t="str" vm="50">
        <f t="shared" si="18"/>
        <v>210058</v>
      </c>
      <c r="C48" t="str">
        <f>INDEX('Latest Hospital Name'!$B:$B, MATCH($A48,'Latest Hospital Name'!$A:$A,0))</f>
        <v>UMROI</v>
      </c>
      <c r="D48" s="2" vm="1002">
        <f t="shared" si="17"/>
        <v>-2802.6630649594003</v>
      </c>
      <c r="E48" s="2" vm="1003">
        <f t="shared" si="17"/>
        <v>-2337926.3703579218</v>
      </c>
      <c r="F48" s="2" vm="1004">
        <f t="shared" si="17"/>
        <v>-15264234.026302295</v>
      </c>
      <c r="G48" s="2" vm="1005">
        <f t="shared" si="17"/>
        <v>-17602160.396660216</v>
      </c>
      <c r="H48" s="2" vm="1006">
        <f t="shared" si="17"/>
        <v>4051576.6971590463</v>
      </c>
      <c r="I48" s="1">
        <f t="shared" si="19"/>
        <v>1713650.3268011245</v>
      </c>
      <c r="J48" s="41">
        <f t="shared" si="20"/>
        <v>19315810.723461341</v>
      </c>
      <c r="K48" s="1">
        <f t="shared" si="21"/>
        <v>355415</v>
      </c>
      <c r="L48" s="39">
        <f t="shared" si="22"/>
        <v>19671225.723461341</v>
      </c>
      <c r="M48" s="2" vm="1007">
        <f t="shared" si="16"/>
        <v>-232202.51350089605</v>
      </c>
      <c r="N48" s="2" vm="1008">
        <f t="shared" si="16"/>
        <v>-213245.883460782</v>
      </c>
      <c r="O48" s="39">
        <f t="shared" si="23"/>
        <v>18956.630040114047</v>
      </c>
      <c r="P48" s="39">
        <f t="shared" si="24"/>
        <v>19690182.353501454</v>
      </c>
      <c r="Q48" s="2" vm="1009">
        <f t="shared" si="25"/>
        <v>0</v>
      </c>
      <c r="R48" s="39">
        <f t="shared" si="26"/>
        <v>19690182.353501454</v>
      </c>
      <c r="S48" s="2" vm="1010">
        <f t="shared" si="27"/>
        <v>0</v>
      </c>
      <c r="T48" s="39">
        <f t="shared" si="28"/>
        <v>19690182.353501454</v>
      </c>
    </row>
    <row r="49" spans="1:20" s="1" customFormat="1" x14ac:dyDescent="0.55000000000000004">
      <c r="A49">
        <v>210028</v>
      </c>
      <c r="B49" s="29" t="str" vm="70">
        <f t="shared" si="18"/>
        <v>210028</v>
      </c>
      <c r="C49" t="str">
        <f>INDEX('Latest Hospital Name'!$B:$B, MATCH($A49,'Latest Hospital Name'!$A:$A,0))</f>
        <v>MedStar St. Mary's</v>
      </c>
      <c r="D49" s="2" vm="822">
        <f t="shared" si="17"/>
        <v>422.62690145650038</v>
      </c>
      <c r="E49" s="2" vm="823">
        <f t="shared" si="17"/>
        <v>1418221.8034603978</v>
      </c>
      <c r="F49" s="2" vm="824">
        <f t="shared" si="17"/>
        <v>-629391.06005337066</v>
      </c>
      <c r="G49" s="2" vm="825">
        <f t="shared" si="17"/>
        <v>788830.74340702686</v>
      </c>
      <c r="H49" s="2" vm="826">
        <f t="shared" si="17"/>
        <v>11918949.050713729</v>
      </c>
      <c r="I49" s="1">
        <f t="shared" si="19"/>
        <v>13337170.854174126</v>
      </c>
      <c r="J49" s="41">
        <f t="shared" si="20"/>
        <v>12548340.1107671</v>
      </c>
      <c r="K49" s="1">
        <f t="shared" si="21"/>
        <v>-228743</v>
      </c>
      <c r="L49" s="39">
        <f t="shared" si="22"/>
        <v>12319597.1107671</v>
      </c>
      <c r="M49" s="2" vm="827">
        <f t="shared" si="16"/>
        <v>1920146.8434389592</v>
      </c>
      <c r="N49" s="2" vm="828">
        <f t="shared" si="16"/>
        <v>-6552380.4123944379</v>
      </c>
      <c r="O49" s="39">
        <f t="shared" si="23"/>
        <v>-8472527.2558333967</v>
      </c>
      <c r="P49" s="39">
        <f t="shared" si="24"/>
        <v>3847069.8549337033</v>
      </c>
      <c r="Q49" s="2" vm="829">
        <f t="shared" si="25"/>
        <v>11313220.442007007</v>
      </c>
      <c r="R49" s="39">
        <f t="shared" si="26"/>
        <v>15160290.29694071</v>
      </c>
      <c r="S49" s="2" vm="830">
        <f t="shared" si="27"/>
        <v>6436168</v>
      </c>
      <c r="T49" s="39">
        <f t="shared" si="28"/>
        <v>21596458.29694071</v>
      </c>
    </row>
    <row r="50" spans="1:20" s="1" customFormat="1" x14ac:dyDescent="0.55000000000000004">
      <c r="A50">
        <v>210060</v>
      </c>
      <c r="B50" s="29" t="str" vm="49">
        <f t="shared" si="18"/>
        <v>210060</v>
      </c>
      <c r="C50" t="str">
        <f>INDEX('Latest Hospital Name'!$B:$B, MATCH($A50,'Latest Hospital Name'!$A:$A,0))</f>
        <v>Ft. Washington</v>
      </c>
      <c r="D50" s="2" vm="1011">
        <f t="shared" si="17"/>
        <v>-907.65329106810009</v>
      </c>
      <c r="E50" s="2" vm="1012">
        <f t="shared" si="17"/>
        <v>-1678763.7941388669</v>
      </c>
      <c r="F50" s="2" vm="1013">
        <f t="shared" si="17"/>
        <v>-6315017.2601224072</v>
      </c>
      <c r="G50" s="2" vm="1014">
        <f t="shared" si="17"/>
        <v>-7993781.0542612756</v>
      </c>
      <c r="H50" s="2" vm="1015">
        <f t="shared" si="17"/>
        <v>3730900.9053789843</v>
      </c>
      <c r="I50" s="1">
        <f t="shared" si="19"/>
        <v>2052137.1112401173</v>
      </c>
      <c r="J50" s="41">
        <f t="shared" si="20"/>
        <v>10045918.165501393</v>
      </c>
      <c r="K50" s="1">
        <f t="shared" si="21"/>
        <v>456469</v>
      </c>
      <c r="L50" s="39">
        <f t="shared" si="22"/>
        <v>10502387.165501393</v>
      </c>
      <c r="M50" s="2" vm="1016">
        <f t="shared" si="16"/>
        <v>698325.61569859297</v>
      </c>
      <c r="N50" s="2" vm="1017">
        <f t="shared" si="16"/>
        <v>-2035531.1016524516</v>
      </c>
      <c r="O50" s="39">
        <f t="shared" si="23"/>
        <v>-2733856.7173510445</v>
      </c>
      <c r="P50" s="39">
        <f t="shared" si="24"/>
        <v>7768530.4481503488</v>
      </c>
      <c r="Q50" s="2" vm="1018">
        <f t="shared" si="25"/>
        <v>7778638.4455412356</v>
      </c>
      <c r="R50" s="39">
        <f t="shared" si="26"/>
        <v>15547168.893691584</v>
      </c>
      <c r="S50" s="2" vm="1019">
        <f t="shared" si="27"/>
        <v>6553356.3455999997</v>
      </c>
      <c r="T50" s="39">
        <f t="shared" si="28"/>
        <v>22100525.239291586</v>
      </c>
    </row>
    <row r="51" spans="1:20" s="1" customFormat="1" x14ac:dyDescent="0.55000000000000004">
      <c r="A51">
        <v>210005</v>
      </c>
      <c r="B51" s="29" t="str" vm="87">
        <f t="shared" si="18"/>
        <v>210005</v>
      </c>
      <c r="C51" t="str">
        <f>INDEX('Latest Hospital Name'!$B:$B, MATCH($A51,'Latest Hospital Name'!$A:$A,0))</f>
        <v>Frederick</v>
      </c>
      <c r="D51" s="2" vm="669">
        <f t="shared" si="17"/>
        <v>-559.48041213010129</v>
      </c>
      <c r="E51" s="2" vm="670">
        <f t="shared" si="17"/>
        <v>-7035040.9042861499</v>
      </c>
      <c r="F51" s="2" vm="671">
        <f t="shared" si="17"/>
        <v>8581344.4338128082</v>
      </c>
      <c r="G51" s="2" vm="672">
        <f t="shared" si="17"/>
        <v>1546303.5295266607</v>
      </c>
      <c r="H51" s="2" vm="673">
        <f t="shared" si="17"/>
        <v>33746976.173675738</v>
      </c>
      <c r="I51" s="1">
        <f t="shared" si="19"/>
        <v>26711935.269389588</v>
      </c>
      <c r="J51" s="41">
        <f t="shared" si="20"/>
        <v>25165631.739862926</v>
      </c>
      <c r="K51" s="1">
        <f t="shared" si="21"/>
        <v>3614904</v>
      </c>
      <c r="L51" s="39">
        <f t="shared" si="22"/>
        <v>28780535.739862926</v>
      </c>
      <c r="M51" s="2" vm="674">
        <f t="shared" si="16"/>
        <v>-391670.01153371576</v>
      </c>
      <c r="N51" s="2" vm="675">
        <f t="shared" si="16"/>
        <v>-13385496.207778217</v>
      </c>
      <c r="O51" s="39">
        <f t="shared" si="23"/>
        <v>-12993826.196244501</v>
      </c>
      <c r="P51" s="39">
        <f t="shared" si="24"/>
        <v>15786709.543618426</v>
      </c>
      <c r="Q51" s="2" vm="676">
        <f t="shared" si="25"/>
        <v>9706533.3575626835</v>
      </c>
      <c r="R51" s="39">
        <f t="shared" si="26"/>
        <v>25493242.901181109</v>
      </c>
      <c r="S51" s="2" vm="677">
        <f t="shared" si="27"/>
        <v>0</v>
      </c>
      <c r="T51" s="39">
        <f t="shared" si="28"/>
        <v>25493242.901181109</v>
      </c>
    </row>
    <row r="52" spans="1:20" s="1" customFormat="1" x14ac:dyDescent="0.55000000000000004">
      <c r="A52">
        <v>210001</v>
      </c>
      <c r="B52" s="29" t="str" vm="28">
        <f t="shared" si="18"/>
        <v>210001</v>
      </c>
      <c r="C52" t="str">
        <f>INDEX('Latest Hospital Name'!$B:$B, MATCH($A52,'Latest Hospital Name'!$A:$A,0))</f>
        <v>Meritus</v>
      </c>
      <c r="D52" s="2" vm="633">
        <f t="shared" si="17"/>
        <v>3914.4830173731993</v>
      </c>
      <c r="E52" s="2" vm="634">
        <f t="shared" si="17"/>
        <v>2731888.1163351741</v>
      </c>
      <c r="F52" s="2" vm="635">
        <f t="shared" si="17"/>
        <v>11116377.306535769</v>
      </c>
      <c r="G52" s="2" vm="636">
        <f t="shared" si="17"/>
        <v>13848265.422870945</v>
      </c>
      <c r="H52" s="2" vm="637">
        <f t="shared" si="17"/>
        <v>17968373.556182843</v>
      </c>
      <c r="I52" s="1">
        <f t="shared" si="19"/>
        <v>20700261.672518015</v>
      </c>
      <c r="J52" s="41">
        <f t="shared" si="20"/>
        <v>6851996.2496470697</v>
      </c>
      <c r="K52" s="1">
        <f t="shared" si="21"/>
        <v>-209893</v>
      </c>
      <c r="L52" s="39">
        <f t="shared" si="22"/>
        <v>6642103.2496470697</v>
      </c>
      <c r="M52" s="2" vm="638">
        <f t="shared" si="16"/>
        <v>5686936.3751355987</v>
      </c>
      <c r="N52" s="2" vm="639">
        <f t="shared" si="16"/>
        <v>-13589454.546688292</v>
      </c>
      <c r="O52" s="39">
        <f t="shared" si="23"/>
        <v>-19276390.921823889</v>
      </c>
      <c r="P52" s="39">
        <f t="shared" si="24"/>
        <v>-12634287.672176819</v>
      </c>
      <c r="Q52" s="2" vm="640">
        <f t="shared" si="25"/>
        <v>7079775.4209060259</v>
      </c>
      <c r="R52" s="39">
        <f t="shared" si="26"/>
        <v>-5554512.2512707934</v>
      </c>
      <c r="S52" s="2" vm="641">
        <f t="shared" si="27"/>
        <v>31067847</v>
      </c>
      <c r="T52" s="39">
        <f t="shared" si="28"/>
        <v>25513334.748729207</v>
      </c>
    </row>
    <row r="53" spans="1:20" s="1" customFormat="1" x14ac:dyDescent="0.55000000000000004">
      <c r="A53">
        <v>210009</v>
      </c>
      <c r="B53" s="29" t="str" vm="84">
        <f t="shared" si="18"/>
        <v>210009</v>
      </c>
      <c r="C53" t="str">
        <f>INDEX('Latest Hospital Name'!$B:$B, MATCH($A53,'Latest Hospital Name'!$A:$A,0))</f>
        <v>Johns Hopkins</v>
      </c>
      <c r="D53" s="2" vm="696">
        <f t="shared" si="17"/>
        <v>4035.418126569798</v>
      </c>
      <c r="E53" s="2" vm="697">
        <f t="shared" si="17"/>
        <v>53176555.424454264</v>
      </c>
      <c r="F53" s="2" vm="698">
        <f t="shared" si="17"/>
        <v>897942.9832965415</v>
      </c>
      <c r="G53" s="2" vm="699">
        <f t="shared" si="17"/>
        <v>54074498.407750808</v>
      </c>
      <c r="H53" s="2" vm="700">
        <f t="shared" si="17"/>
        <v>52851024.585443109</v>
      </c>
      <c r="I53" s="1">
        <f t="shared" si="19"/>
        <v>106027580.00989738</v>
      </c>
      <c r="J53" s="41">
        <f t="shared" si="20"/>
        <v>51953081.602146573</v>
      </c>
      <c r="K53" s="1">
        <f t="shared" si="21"/>
        <v>65682740</v>
      </c>
      <c r="L53" s="39">
        <f t="shared" si="22"/>
        <v>117635821.60214657</v>
      </c>
      <c r="M53" s="2" vm="701">
        <f t="shared" si="16"/>
        <v>12419692.66839893</v>
      </c>
      <c r="N53" s="2" vm="702">
        <f t="shared" si="16"/>
        <v>-75769631.312382117</v>
      </c>
      <c r="O53" s="39">
        <f t="shared" si="23"/>
        <v>-88189323.980781049</v>
      </c>
      <c r="P53" s="39">
        <f t="shared" si="24"/>
        <v>29446497.621365517</v>
      </c>
      <c r="Q53" s="2" vm="703">
        <f t="shared" si="25"/>
        <v>-3854976.3937766687</v>
      </c>
      <c r="R53" s="39">
        <f t="shared" si="26"/>
        <v>25591521.227588847</v>
      </c>
      <c r="S53" s="2" vm="704">
        <f t="shared" si="27"/>
        <v>0</v>
      </c>
      <c r="T53" s="39">
        <f t="shared" si="28"/>
        <v>25591521.227588847</v>
      </c>
    </row>
    <row r="54" spans="1:20" s="1" customFormat="1" x14ac:dyDescent="0.55000000000000004">
      <c r="A54">
        <v>210043</v>
      </c>
      <c r="B54" s="29" t="str" vm="59">
        <f t="shared" si="18"/>
        <v>210043</v>
      </c>
      <c r="C54" t="str">
        <f>INDEX('Latest Hospital Name'!$B:$B, MATCH($A54,'Latest Hospital Name'!$A:$A,0))</f>
        <v>UM-BWMC</v>
      </c>
      <c r="D54" s="2" vm="921">
        <f t="shared" ref="D54:H63" si="29">CUBEVALUE("ThisWorkbookDataModel", $B$2, $B$8, $B54, D$13)</f>
        <v>-550.75581767350218</v>
      </c>
      <c r="E54" s="2" vm="922">
        <f t="shared" si="29"/>
        <v>4675422.3742390918</v>
      </c>
      <c r="F54" s="2" vm="923">
        <f t="shared" si="29"/>
        <v>-6788838.2603445798</v>
      </c>
      <c r="G54" s="2" vm="924">
        <f t="shared" si="29"/>
        <v>-2113415.8861054871</v>
      </c>
      <c r="H54" s="2" vm="925">
        <f t="shared" si="29"/>
        <v>35156604.879513696</v>
      </c>
      <c r="I54" s="1">
        <f t="shared" si="19"/>
        <v>39832027.25375279</v>
      </c>
      <c r="J54" s="41">
        <f t="shared" si="20"/>
        <v>41945443.139858276</v>
      </c>
      <c r="K54" s="1">
        <f t="shared" si="21"/>
        <v>722384</v>
      </c>
      <c r="L54" s="39">
        <f t="shared" si="22"/>
        <v>42667827.139858276</v>
      </c>
      <c r="M54" s="2" vm="926">
        <f t="shared" ref="M54:N63" si="30">CUBEVALUE("ThisWorkbookDataModel", $B$2, $B$8, $B54, M$13)</f>
        <v>457700.59626309969</v>
      </c>
      <c r="N54" s="2" vm="927">
        <f t="shared" si="30"/>
        <v>-18600240.003123883</v>
      </c>
      <c r="O54" s="39">
        <f t="shared" si="23"/>
        <v>-19057940.599386983</v>
      </c>
      <c r="P54" s="39">
        <f t="shared" si="24"/>
        <v>23609886.540471293</v>
      </c>
      <c r="Q54" s="2" vm="928">
        <f t="shared" si="25"/>
        <v>2117572.8356283125</v>
      </c>
      <c r="R54" s="39">
        <f t="shared" si="26"/>
        <v>25727459.376099605</v>
      </c>
      <c r="S54" s="2" vm="929">
        <f t="shared" si="27"/>
        <v>0</v>
      </c>
      <c r="T54" s="39">
        <f t="shared" si="28"/>
        <v>25727459.376099605</v>
      </c>
    </row>
    <row r="55" spans="1:20" s="1" customFormat="1" x14ac:dyDescent="0.55000000000000004">
      <c r="A55">
        <v>210017</v>
      </c>
      <c r="B55" s="29" t="str" vm="77">
        <f t="shared" si="18"/>
        <v>210017</v>
      </c>
      <c r="C55" t="str">
        <f>INDEX('Latest Hospital Name'!$B:$B, MATCH($A55,'Latest Hospital Name'!$A:$A,0))</f>
        <v>Garrett</v>
      </c>
      <c r="D55" s="2" vm="759">
        <f t="shared" si="29"/>
        <v>656.05558577279976</v>
      </c>
      <c r="E55" s="2" vm="760">
        <f t="shared" si="29"/>
        <v>1549290.1563827968</v>
      </c>
      <c r="F55" s="2" vm="761">
        <f t="shared" si="29"/>
        <v>-215045.22569285519</v>
      </c>
      <c r="G55" s="2" vm="762">
        <f t="shared" si="29"/>
        <v>1334244.9306899416</v>
      </c>
      <c r="H55" s="2" vm="763">
        <f t="shared" si="29"/>
        <v>1783624.6481185432</v>
      </c>
      <c r="I55" s="1">
        <f t="shared" si="19"/>
        <v>3332914.8045013398</v>
      </c>
      <c r="J55" s="41">
        <f t="shared" si="20"/>
        <v>1998669.8738113982</v>
      </c>
      <c r="K55" s="1">
        <f t="shared" si="21"/>
        <v>606328</v>
      </c>
      <c r="L55" s="39">
        <f t="shared" si="22"/>
        <v>2604997.8738113982</v>
      </c>
      <c r="M55" s="2" vm="764">
        <f t="shared" si="30"/>
        <v>669094.82998049958</v>
      </c>
      <c r="N55" s="2" vm="765">
        <f t="shared" si="30"/>
        <v>-1306945.4561381377</v>
      </c>
      <c r="O55" s="39">
        <f t="shared" si="23"/>
        <v>-1976040.2861186373</v>
      </c>
      <c r="P55" s="39">
        <f t="shared" si="24"/>
        <v>628957.58769276086</v>
      </c>
      <c r="Q55" s="2" vm="766">
        <f t="shared" si="25"/>
        <v>343262.61010348116</v>
      </c>
      <c r="R55" s="39">
        <f t="shared" si="26"/>
        <v>972220.19779624208</v>
      </c>
      <c r="S55" s="2" vm="767">
        <f t="shared" si="27"/>
        <v>25806044.563360047</v>
      </c>
      <c r="T55" s="39">
        <f t="shared" si="28"/>
        <v>26778264.761156287</v>
      </c>
    </row>
    <row r="56" spans="1:20" s="1" customFormat="1" x14ac:dyDescent="0.55000000000000004">
      <c r="A56">
        <v>210019</v>
      </c>
      <c r="B56" s="29" t="str" vm="75">
        <f t="shared" si="18"/>
        <v>210019</v>
      </c>
      <c r="C56" t="str">
        <f>INDEX('Latest Hospital Name'!$B:$B, MATCH($A56,'Latest Hospital Name'!$A:$A,0))</f>
        <v>Peninsula</v>
      </c>
      <c r="D56" s="2" vm="777">
        <f t="shared" si="29"/>
        <v>2009.7163728753999</v>
      </c>
      <c r="E56" s="2" vm="778">
        <f t="shared" si="29"/>
        <v>469211.12037332309</v>
      </c>
      <c r="F56" s="2" vm="779">
        <f t="shared" si="29"/>
        <v>9602748.0814457983</v>
      </c>
      <c r="G56" s="2" vm="780">
        <f t="shared" si="29"/>
        <v>10071959.201819122</v>
      </c>
      <c r="H56" s="2" vm="781">
        <f t="shared" si="29"/>
        <v>21007741.493876353</v>
      </c>
      <c r="I56" s="1">
        <f t="shared" si="19"/>
        <v>21476952.614249676</v>
      </c>
      <c r="J56" s="41">
        <f t="shared" si="20"/>
        <v>11404993.412430555</v>
      </c>
      <c r="K56" s="1">
        <f t="shared" si="21"/>
        <v>-474859</v>
      </c>
      <c r="L56" s="39">
        <f t="shared" si="22"/>
        <v>10930134.412430555</v>
      </c>
      <c r="M56" s="2" vm="782">
        <f t="shared" si="30"/>
        <v>2377529.2834162107</v>
      </c>
      <c r="N56" s="2" vm="783">
        <f t="shared" si="30"/>
        <v>-14172185.903347461</v>
      </c>
      <c r="O56" s="39">
        <f t="shared" si="23"/>
        <v>-16549715.18676367</v>
      </c>
      <c r="P56" s="39">
        <f t="shared" si="24"/>
        <v>-5619580.7743331157</v>
      </c>
      <c r="Q56" s="2" vm="784">
        <f t="shared" si="25"/>
        <v>-6087104.6326735243</v>
      </c>
      <c r="R56" s="39">
        <f t="shared" si="26"/>
        <v>-11706685.40700664</v>
      </c>
      <c r="S56" s="2" vm="785">
        <f t="shared" si="27"/>
        <v>39019918</v>
      </c>
      <c r="T56" s="39">
        <f t="shared" si="28"/>
        <v>27313232.59299336</v>
      </c>
    </row>
    <row r="57" spans="1:20" s="1" customFormat="1" x14ac:dyDescent="0.55000000000000004">
      <c r="A57">
        <v>210063</v>
      </c>
      <c r="B57" s="29" t="str" vm="46">
        <f t="shared" si="18"/>
        <v>210063</v>
      </c>
      <c r="C57" t="str">
        <f>INDEX('Latest Hospital Name'!$B:$B, MATCH($A57,'Latest Hospital Name'!$A:$A,0))</f>
        <v>UM-St. Joe</v>
      </c>
      <c r="D57" s="2" vm="1038">
        <f t="shared" si="29"/>
        <v>1873.7153860412905</v>
      </c>
      <c r="E57" s="2" vm="1039">
        <f t="shared" si="29"/>
        <v>16068710.111542288</v>
      </c>
      <c r="F57" s="2" vm="1040">
        <f t="shared" si="29"/>
        <v>1620224.226297108</v>
      </c>
      <c r="G57" s="2" vm="1041">
        <f t="shared" si="29"/>
        <v>17688934.337839399</v>
      </c>
      <c r="H57" s="2" vm="1042">
        <f t="shared" si="29"/>
        <v>20002901.291832518</v>
      </c>
      <c r="I57" s="1">
        <f t="shared" si="19"/>
        <v>36071611.403374806</v>
      </c>
      <c r="J57" s="41">
        <f t="shared" si="20"/>
        <v>18382677.065535408</v>
      </c>
      <c r="K57" s="1">
        <f t="shared" si="21"/>
        <v>3278295</v>
      </c>
      <c r="L57" s="39">
        <f t="shared" si="22"/>
        <v>21660972.065535408</v>
      </c>
      <c r="M57" s="2" vm="1043">
        <f t="shared" si="30"/>
        <v>5329021.7441012543</v>
      </c>
      <c r="N57" s="2" vm="1044">
        <f t="shared" si="30"/>
        <v>-10160421.309733162</v>
      </c>
      <c r="O57" s="39">
        <f t="shared" si="23"/>
        <v>-15489443.053834416</v>
      </c>
      <c r="P57" s="39">
        <f t="shared" si="24"/>
        <v>6171529.0117009915</v>
      </c>
      <c r="Q57" s="2" vm="1045">
        <f t="shared" si="25"/>
        <v>21955488.7618194</v>
      </c>
      <c r="R57" s="39">
        <f t="shared" si="26"/>
        <v>28127017.773520391</v>
      </c>
      <c r="S57" s="2" vm="1046">
        <f t="shared" si="27"/>
        <v>0</v>
      </c>
      <c r="T57" s="39">
        <f t="shared" si="28"/>
        <v>28127017.773520391</v>
      </c>
    </row>
    <row r="58" spans="1:20" s="1" customFormat="1" x14ac:dyDescent="0.55000000000000004">
      <c r="A58">
        <v>210015</v>
      </c>
      <c r="B58" s="29" t="str" vm="79">
        <f t="shared" si="18"/>
        <v>210015</v>
      </c>
      <c r="C58" t="str">
        <f>INDEX('Latest Hospital Name'!$B:$B, MATCH($A58,'Latest Hospital Name'!$A:$A,0))</f>
        <v>MedStar Fr Square</v>
      </c>
      <c r="D58" s="2" vm="741">
        <f t="shared" si="29"/>
        <v>-299.51352557289783</v>
      </c>
      <c r="E58" s="2" vm="742">
        <f t="shared" si="29"/>
        <v>2715219.6454256447</v>
      </c>
      <c r="F58" s="2" vm="743">
        <f t="shared" si="29"/>
        <v>-10637745.704260323</v>
      </c>
      <c r="G58" s="2" vm="744">
        <f t="shared" si="29"/>
        <v>-7922526.0588346757</v>
      </c>
      <c r="H58" s="2" vm="745">
        <f t="shared" si="29"/>
        <v>9803299.8983038217</v>
      </c>
      <c r="I58" s="1">
        <f t="shared" si="19"/>
        <v>12518519.543729465</v>
      </c>
      <c r="J58" s="41">
        <f t="shared" si="20"/>
        <v>20441045.602564141</v>
      </c>
      <c r="K58" s="1">
        <f t="shared" si="21"/>
        <v>488951</v>
      </c>
      <c r="L58" s="39">
        <f t="shared" si="22"/>
        <v>20929996.602564141</v>
      </c>
      <c r="M58" s="2" vm="746">
        <f t="shared" si="30"/>
        <v>871313.79261186952</v>
      </c>
      <c r="N58" s="2" vm="747">
        <f t="shared" si="30"/>
        <v>-21296778.049263418</v>
      </c>
      <c r="O58" s="39">
        <f t="shared" si="23"/>
        <v>-22168091.841875289</v>
      </c>
      <c r="P58" s="39">
        <f t="shared" si="24"/>
        <v>-1238095.2393111475</v>
      </c>
      <c r="Q58" s="2" vm="748">
        <f t="shared" si="25"/>
        <v>43966574.734259889</v>
      </c>
      <c r="R58" s="39">
        <f t="shared" si="26"/>
        <v>42728479.494948745</v>
      </c>
      <c r="S58" s="2" vm="749">
        <f t="shared" si="27"/>
        <v>2600862</v>
      </c>
      <c r="T58" s="39">
        <f t="shared" si="28"/>
        <v>45329341.494948745</v>
      </c>
    </row>
    <row r="59" spans="1:20" s="1" customFormat="1" x14ac:dyDescent="0.55000000000000004">
      <c r="A59">
        <v>210008</v>
      </c>
      <c r="B59" s="29" t="str" vm="85">
        <f t="shared" si="18"/>
        <v>210008</v>
      </c>
      <c r="C59" t="str">
        <f>INDEX('Latest Hospital Name'!$B:$B, MATCH($A59,'Latest Hospital Name'!$A:$A,0))</f>
        <v>Mercy</v>
      </c>
      <c r="D59" s="2" vm="687">
        <f t="shared" si="29"/>
        <v>1192.8563051655992</v>
      </c>
      <c r="E59" s="2" vm="688">
        <f t="shared" si="29"/>
        <v>30838985.671300035</v>
      </c>
      <c r="F59" s="2" vm="689">
        <f t="shared" si="29"/>
        <v>-19478940.874200944</v>
      </c>
      <c r="G59" s="2" vm="690">
        <f t="shared" si="29"/>
        <v>11360044.797099087</v>
      </c>
      <c r="H59" s="2" vm="691">
        <f t="shared" si="29"/>
        <v>16434491.357736602</v>
      </c>
      <c r="I59" s="1">
        <f t="shared" si="19"/>
        <v>47273477.029036641</v>
      </c>
      <c r="J59" s="41">
        <f t="shared" si="20"/>
        <v>35913432.231937557</v>
      </c>
      <c r="K59" s="1">
        <f t="shared" si="21"/>
        <v>5406642</v>
      </c>
      <c r="L59" s="39">
        <f t="shared" si="22"/>
        <v>41320074.231937557</v>
      </c>
      <c r="M59" s="2" vm="692">
        <f t="shared" si="30"/>
        <v>-2380567.1780182729</v>
      </c>
      <c r="N59" s="2" vm="693">
        <f t="shared" si="30"/>
        <v>-11699313.036289033</v>
      </c>
      <c r="O59" s="39">
        <f t="shared" si="23"/>
        <v>-9318745.8582707606</v>
      </c>
      <c r="P59" s="39">
        <f t="shared" si="24"/>
        <v>32001328.373666797</v>
      </c>
      <c r="Q59" s="2" vm="694">
        <f t="shared" si="25"/>
        <v>0</v>
      </c>
      <c r="R59" s="39">
        <f t="shared" si="26"/>
        <v>32001328.373666797</v>
      </c>
      <c r="S59" s="2" vm="695">
        <f t="shared" si="27"/>
        <v>16091021.183999997</v>
      </c>
      <c r="T59" s="39">
        <f t="shared" si="28"/>
        <v>48092349.557666793</v>
      </c>
    </row>
    <row r="60" spans="1:20" s="1" customFormat="1" x14ac:dyDescent="0.55000000000000004">
      <c r="A60">
        <v>210003</v>
      </c>
      <c r="B60" s="29" t="str" vm="89">
        <f t="shared" si="18"/>
        <v>210003</v>
      </c>
      <c r="C60" t="str">
        <f>INDEX('Latest Hospital Name'!$B:$B, MATCH($A60,'Latest Hospital Name'!$A:$A,0))</f>
        <v>UM-PGHC</v>
      </c>
      <c r="D60" s="2" vm="651">
        <f t="shared" si="29"/>
        <v>2847.657726398601</v>
      </c>
      <c r="E60" s="2" vm="652">
        <f t="shared" si="29"/>
        <v>23134367.301169805</v>
      </c>
      <c r="F60" s="2" vm="653">
        <f t="shared" si="29"/>
        <v>11089967.156924449</v>
      </c>
      <c r="G60" s="2" vm="654">
        <f t="shared" si="29"/>
        <v>34224334.458094262</v>
      </c>
      <c r="H60" s="2" vm="655">
        <f t="shared" si="29"/>
        <v>11648129.729557473</v>
      </c>
      <c r="I60" s="1">
        <f t="shared" si="19"/>
        <v>34782497.030727282</v>
      </c>
      <c r="J60" s="41">
        <f t="shared" si="20"/>
        <v>558162.57263302058</v>
      </c>
      <c r="K60" s="1">
        <f t="shared" si="21"/>
        <v>10162905</v>
      </c>
      <c r="L60" s="39">
        <f t="shared" si="22"/>
        <v>10721067.572633021</v>
      </c>
      <c r="M60" s="2" vm="656">
        <f t="shared" si="30"/>
        <v>75239.620101595065</v>
      </c>
      <c r="N60" s="2" vm="657">
        <f t="shared" si="30"/>
        <v>-11951829.646534326</v>
      </c>
      <c r="O60" s="39">
        <f t="shared" si="23"/>
        <v>-12027069.266635921</v>
      </c>
      <c r="P60" s="39">
        <f t="shared" si="24"/>
        <v>-1306001.6940029003</v>
      </c>
      <c r="Q60" s="2" vm="658">
        <f t="shared" si="25"/>
        <v>57925652.891797446</v>
      </c>
      <c r="R60" s="39">
        <f t="shared" si="26"/>
        <v>56619651.197794542</v>
      </c>
      <c r="S60" s="2" vm="659">
        <f t="shared" si="27"/>
        <v>0</v>
      </c>
      <c r="T60" s="39">
        <f t="shared" si="28"/>
        <v>56619651.197794542</v>
      </c>
    </row>
    <row r="61" spans="1:20" s="1" customFormat="1" x14ac:dyDescent="0.55000000000000004">
      <c r="A61">
        <v>210012</v>
      </c>
      <c r="B61" s="29" t="str" vm="81">
        <f t="shared" si="18"/>
        <v>210012</v>
      </c>
      <c r="C61" t="str">
        <f>INDEX('Latest Hospital Name'!$B:$B, MATCH($A61,'Latest Hospital Name'!$A:$A,0))</f>
        <v>Sinai</v>
      </c>
      <c r="D61" s="2" vm="723">
        <f t="shared" si="29"/>
        <v>-9349.9110337127004</v>
      </c>
      <c r="E61" s="2" vm="724">
        <f t="shared" si="29"/>
        <v>-40036510.535501264</v>
      </c>
      <c r="F61" s="2" vm="725">
        <f t="shared" si="29"/>
        <v>-39719390.934939764</v>
      </c>
      <c r="G61" s="2" vm="726">
        <f t="shared" si="29"/>
        <v>-79755901.470441028</v>
      </c>
      <c r="H61" s="2" vm="727">
        <f t="shared" si="29"/>
        <v>20970941.319720633</v>
      </c>
      <c r="I61" s="1">
        <f t="shared" si="19"/>
        <v>-19065569.215780631</v>
      </c>
      <c r="J61" s="41">
        <f t="shared" si="20"/>
        <v>60690332.254660398</v>
      </c>
      <c r="K61" s="1">
        <f t="shared" si="21"/>
        <v>2496323</v>
      </c>
      <c r="L61" s="39">
        <f t="shared" si="22"/>
        <v>63186655.254660398</v>
      </c>
      <c r="M61" s="2" vm="728">
        <f t="shared" si="30"/>
        <v>-3074526.9254818452</v>
      </c>
      <c r="N61" s="2" vm="729">
        <f t="shared" si="30"/>
        <v>-22364193.873814676</v>
      </c>
      <c r="O61" s="39">
        <f t="shared" si="23"/>
        <v>-19289666.948332831</v>
      </c>
      <c r="P61" s="39">
        <f t="shared" si="24"/>
        <v>43896988.306327567</v>
      </c>
      <c r="Q61" s="2" vm="730">
        <f t="shared" si="25"/>
        <v>46890056.877513468</v>
      </c>
      <c r="R61" s="39">
        <f t="shared" si="26"/>
        <v>90787045.183841035</v>
      </c>
      <c r="S61" s="2" vm="731">
        <f t="shared" si="27"/>
        <v>-28885152.504479997</v>
      </c>
      <c r="T61" s="39">
        <f t="shared" si="28"/>
        <v>61901892.679361038</v>
      </c>
    </row>
    <row r="62" spans="1:20" s="1" customFormat="1" x14ac:dyDescent="0.55000000000000004">
      <c r="A62">
        <v>210023</v>
      </c>
      <c r="B62" s="29" t="str" vm="73">
        <f t="shared" si="18"/>
        <v>210023</v>
      </c>
      <c r="C62" t="str">
        <f>INDEX('Latest Hospital Name'!$B:$B, MATCH($A62,'Latest Hospital Name'!$A:$A,0))</f>
        <v>Anne Arundel</v>
      </c>
      <c r="D62" s="2" vm="795">
        <f t="shared" si="29"/>
        <v>-4812.5584251440732</v>
      </c>
      <c r="E62" s="2" vm="796">
        <f t="shared" si="29"/>
        <v>108025.62317592837</v>
      </c>
      <c r="F62" s="2" vm="797">
        <f t="shared" si="29"/>
        <v>-12995064.861723032</v>
      </c>
      <c r="G62" s="2" vm="798">
        <f t="shared" si="29"/>
        <v>-12887039.238547107</v>
      </c>
      <c r="H62" s="2" vm="799">
        <f t="shared" si="29"/>
        <v>39689063.700940244</v>
      </c>
      <c r="I62" s="1">
        <f t="shared" si="19"/>
        <v>39797089.32411617</v>
      </c>
      <c r="J62" s="41">
        <f t="shared" si="20"/>
        <v>52684128.562663279</v>
      </c>
      <c r="K62" s="1">
        <f t="shared" si="21"/>
        <v>-1204766</v>
      </c>
      <c r="L62" s="39">
        <f t="shared" si="22"/>
        <v>51479362.562663279</v>
      </c>
      <c r="M62" s="2" vm="800">
        <f t="shared" si="30"/>
        <v>14237871.658676347</v>
      </c>
      <c r="N62" s="2" vm="801">
        <f t="shared" si="30"/>
        <v>-16005891.870483715</v>
      </c>
      <c r="O62" s="39">
        <f t="shared" si="23"/>
        <v>-30243763.52916006</v>
      </c>
      <c r="P62" s="39">
        <f t="shared" si="24"/>
        <v>21235599.033503219</v>
      </c>
      <c r="Q62" s="2" vm="802">
        <f t="shared" si="25"/>
        <v>192968.31012260704</v>
      </c>
      <c r="R62" s="39">
        <f t="shared" si="26"/>
        <v>21428567.343625825</v>
      </c>
      <c r="S62" s="2" vm="803">
        <f t="shared" si="27"/>
        <v>41011480.631477483</v>
      </c>
      <c r="T62" s="39">
        <f t="shared" si="28"/>
        <v>62440047.975103304</v>
      </c>
    </row>
    <row r="63" spans="1:20" s="1" customFormat="1" x14ac:dyDescent="0.55000000000000004">
      <c r="A63">
        <v>210057</v>
      </c>
      <c r="B63" s="29" t="str" vm="51">
        <f t="shared" si="18"/>
        <v>210057</v>
      </c>
      <c r="C63" t="str">
        <f>INDEX('Latest Hospital Name'!$B:$B, MATCH($A63,'Latest Hospital Name'!$A:$A,0))</f>
        <v>Shady Grove</v>
      </c>
      <c r="D63" s="2" vm="993">
        <f t="shared" si="29"/>
        <v>-4345.9392661712</v>
      </c>
      <c r="E63" s="2" vm="994">
        <f t="shared" si="29"/>
        <v>-12356916.766607281</v>
      </c>
      <c r="F63" s="2" vm="995">
        <f t="shared" si="29"/>
        <v>-11825920.065553902</v>
      </c>
      <c r="G63" s="2" vm="996">
        <f t="shared" si="29"/>
        <v>-24182836.832161184</v>
      </c>
      <c r="H63" s="2" vm="997">
        <f t="shared" si="29"/>
        <v>22514830.759572849</v>
      </c>
      <c r="I63" s="1">
        <f t="shared" si="19"/>
        <v>10157913.992965568</v>
      </c>
      <c r="J63" s="41">
        <f t="shared" si="20"/>
        <v>34340750.825126752</v>
      </c>
      <c r="K63" s="1">
        <f t="shared" si="21"/>
        <v>1612735</v>
      </c>
      <c r="L63" s="39">
        <f t="shared" si="22"/>
        <v>35953485.825126752</v>
      </c>
      <c r="M63" s="2" vm="998">
        <f t="shared" si="30"/>
        <v>-2653579.828761111</v>
      </c>
      <c r="N63" s="2" vm="999">
        <f t="shared" si="30"/>
        <v>-12308215.552667761</v>
      </c>
      <c r="O63" s="39">
        <f t="shared" si="23"/>
        <v>-9654635.7239066511</v>
      </c>
      <c r="P63" s="39">
        <f t="shared" si="24"/>
        <v>26298850.101220101</v>
      </c>
      <c r="Q63" s="2" vm="1000">
        <f t="shared" si="25"/>
        <v>47619640.497324914</v>
      </c>
      <c r="R63" s="39">
        <f t="shared" si="26"/>
        <v>73918490.598545015</v>
      </c>
      <c r="S63" s="2" vm="1001">
        <f t="shared" si="27"/>
        <v>0</v>
      </c>
      <c r="T63" s="39">
        <f t="shared" si="28"/>
        <v>73918490.598545015</v>
      </c>
    </row>
    <row r="64" spans="1:20" x14ac:dyDescent="0.55000000000000004">
      <c r="E64" s="2"/>
      <c r="F64" s="2"/>
      <c r="G64" s="2"/>
      <c r="H64" s="2"/>
      <c r="J64" s="41"/>
      <c r="L64" s="39"/>
      <c r="M64" s="2"/>
      <c r="N64" s="2"/>
      <c r="O64" s="39"/>
      <c r="P64" s="39"/>
      <c r="Q64" s="2"/>
      <c r="R64" s="39"/>
      <c r="S64" s="2"/>
      <c r="T64" s="39"/>
    </row>
    <row r="65" spans="5:20" x14ac:dyDescent="0.55000000000000004">
      <c r="E65" s="2"/>
      <c r="F65" s="2"/>
      <c r="G65" s="2"/>
      <c r="H65" s="2"/>
      <c r="J65" s="41"/>
      <c r="L65" s="39"/>
      <c r="M65" s="2"/>
      <c r="N65" s="2"/>
      <c r="O65" s="39"/>
      <c r="P65" s="39"/>
      <c r="Q65" s="2"/>
      <c r="R65" s="39"/>
      <c r="S65" s="2"/>
      <c r="T65" s="39"/>
    </row>
    <row r="66" spans="5:20" x14ac:dyDescent="0.55000000000000004">
      <c r="E66" s="2"/>
      <c r="F66" s="2"/>
      <c r="G66" s="2"/>
      <c r="H66" s="2"/>
      <c r="J66" s="41"/>
      <c r="L66" s="39"/>
      <c r="M66" s="2"/>
      <c r="N66" s="2"/>
      <c r="O66" s="39"/>
      <c r="P66" s="39"/>
      <c r="Q66" s="2"/>
      <c r="R66" s="39"/>
      <c r="S66" s="2"/>
      <c r="T66" s="39"/>
    </row>
    <row r="67" spans="5:20" x14ac:dyDescent="0.55000000000000004">
      <c r="E67" s="2"/>
      <c r="F67" s="2"/>
      <c r="G67" s="2"/>
      <c r="H67" s="2"/>
      <c r="J67" s="41"/>
      <c r="L67" s="39"/>
      <c r="M67" s="2"/>
      <c r="N67" s="2"/>
      <c r="O67" s="39"/>
      <c r="P67" s="39"/>
      <c r="Q67" s="2"/>
      <c r="R67" s="39"/>
      <c r="S67" s="2"/>
      <c r="T67" s="39"/>
    </row>
    <row r="68" spans="5:20" x14ac:dyDescent="0.55000000000000004">
      <c r="E68" s="2"/>
      <c r="F68" s="2"/>
      <c r="G68" s="2"/>
      <c r="H68" s="2"/>
      <c r="J68" s="41"/>
      <c r="L68" s="39"/>
      <c r="M68" s="2"/>
      <c r="N68" s="2"/>
      <c r="O68" s="39"/>
      <c r="P68" s="39"/>
      <c r="Q68" s="2"/>
      <c r="R68" s="39"/>
      <c r="S68" s="2"/>
      <c r="T68" s="39"/>
    </row>
    <row r="69" spans="5:20" x14ac:dyDescent="0.55000000000000004">
      <c r="E69" s="2"/>
      <c r="F69" s="2"/>
      <c r="G69" s="2"/>
      <c r="H69" s="2"/>
      <c r="J69" s="41"/>
      <c r="L69" s="39"/>
      <c r="M69" s="2"/>
      <c r="N69" s="2"/>
      <c r="O69" s="39"/>
      <c r="P69" s="39"/>
      <c r="Q69" s="2"/>
      <c r="R69" s="39"/>
      <c r="S69" s="2"/>
      <c r="T69" s="39"/>
    </row>
  </sheetData>
  <autoFilter ref="A11:T63" xr:uid="{F78F127D-3A97-4209-A72F-D19C1C334F11}">
    <sortState xmlns:xlrd2="http://schemas.microsoft.com/office/spreadsheetml/2017/richdata2" ref="A14:T63">
      <sortCondition ref="T11:T63"/>
    </sortState>
  </autoFilter>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F42C-CB10-46DF-B430-2F01F6BAA088}">
  <dimension ref="A1:B52"/>
  <sheetViews>
    <sheetView zoomScale="115" zoomScaleNormal="115" workbookViewId="0">
      <selection activeCell="D17" sqref="D17"/>
    </sheetView>
  </sheetViews>
  <sheetFormatPr defaultRowHeight="14.4" x14ac:dyDescent="0.55000000000000004"/>
  <cols>
    <col min="1" max="1" width="9.68359375" bestFit="1" customWidth="1"/>
    <col min="2" max="2" width="20.1015625" bestFit="1" customWidth="1"/>
  </cols>
  <sheetData>
    <row r="1" spans="1:2" x14ac:dyDescent="0.55000000000000004">
      <c r="A1" t="s">
        <v>2</v>
      </c>
      <c r="B1" t="s">
        <v>94</v>
      </c>
    </row>
    <row r="2" spans="1:2" x14ac:dyDescent="0.55000000000000004">
      <c r="A2">
        <v>210001</v>
      </c>
      <c r="B2" t="s">
        <v>36</v>
      </c>
    </row>
    <row r="3" spans="1:2" x14ac:dyDescent="0.55000000000000004">
      <c r="A3">
        <v>210002</v>
      </c>
      <c r="B3" t="s">
        <v>37</v>
      </c>
    </row>
    <row r="4" spans="1:2" x14ac:dyDescent="0.55000000000000004">
      <c r="A4">
        <v>210003</v>
      </c>
      <c r="B4" t="s">
        <v>95</v>
      </c>
    </row>
    <row r="5" spans="1:2" x14ac:dyDescent="0.55000000000000004">
      <c r="A5">
        <v>210004</v>
      </c>
      <c r="B5" t="s">
        <v>38</v>
      </c>
    </row>
    <row r="6" spans="1:2" x14ac:dyDescent="0.55000000000000004">
      <c r="A6">
        <v>210005</v>
      </c>
      <c r="B6" t="s">
        <v>39</v>
      </c>
    </row>
    <row r="7" spans="1:2" x14ac:dyDescent="0.55000000000000004">
      <c r="A7">
        <v>210006</v>
      </c>
      <c r="B7" t="s">
        <v>40</v>
      </c>
    </row>
    <row r="8" spans="1:2" x14ac:dyDescent="0.55000000000000004">
      <c r="A8">
        <v>210008</v>
      </c>
      <c r="B8" t="s">
        <v>41</v>
      </c>
    </row>
    <row r="9" spans="1:2" x14ac:dyDescent="0.55000000000000004">
      <c r="A9">
        <v>210009</v>
      </c>
      <c r="B9" t="s">
        <v>42</v>
      </c>
    </row>
    <row r="10" spans="1:2" x14ac:dyDescent="0.55000000000000004">
      <c r="A10">
        <v>210010</v>
      </c>
      <c r="B10" t="s">
        <v>96</v>
      </c>
    </row>
    <row r="11" spans="1:2" x14ac:dyDescent="0.55000000000000004">
      <c r="A11">
        <v>210011</v>
      </c>
      <c r="B11" t="s">
        <v>97</v>
      </c>
    </row>
    <row r="12" spans="1:2" x14ac:dyDescent="0.55000000000000004">
      <c r="A12">
        <v>210012</v>
      </c>
      <c r="B12" t="s">
        <v>43</v>
      </c>
    </row>
    <row r="13" spans="1:2" x14ac:dyDescent="0.55000000000000004">
      <c r="A13">
        <v>210013</v>
      </c>
      <c r="B13" t="s">
        <v>98</v>
      </c>
    </row>
    <row r="14" spans="1:2" x14ac:dyDescent="0.55000000000000004">
      <c r="A14">
        <v>210015</v>
      </c>
      <c r="B14" t="s">
        <v>44</v>
      </c>
    </row>
    <row r="15" spans="1:2" x14ac:dyDescent="0.55000000000000004">
      <c r="A15">
        <v>210016</v>
      </c>
      <c r="B15" t="s">
        <v>99</v>
      </c>
    </row>
    <row r="16" spans="1:2" x14ac:dyDescent="0.55000000000000004">
      <c r="A16">
        <v>210017</v>
      </c>
      <c r="B16" t="s">
        <v>45</v>
      </c>
    </row>
    <row r="17" spans="1:2" x14ac:dyDescent="0.55000000000000004">
      <c r="A17">
        <v>210018</v>
      </c>
      <c r="B17" t="s">
        <v>46</v>
      </c>
    </row>
    <row r="18" spans="1:2" x14ac:dyDescent="0.55000000000000004">
      <c r="A18">
        <v>210019</v>
      </c>
      <c r="B18" t="s">
        <v>47</v>
      </c>
    </row>
    <row r="19" spans="1:2" x14ac:dyDescent="0.55000000000000004">
      <c r="A19">
        <v>210022</v>
      </c>
      <c r="B19" t="s">
        <v>48</v>
      </c>
    </row>
    <row r="20" spans="1:2" x14ac:dyDescent="0.55000000000000004">
      <c r="A20">
        <v>210023</v>
      </c>
      <c r="B20" t="s">
        <v>49</v>
      </c>
    </row>
    <row r="21" spans="1:2" x14ac:dyDescent="0.55000000000000004">
      <c r="A21">
        <v>210024</v>
      </c>
      <c r="B21" t="s">
        <v>50</v>
      </c>
    </row>
    <row r="22" spans="1:2" x14ac:dyDescent="0.55000000000000004">
      <c r="A22">
        <v>210027</v>
      </c>
      <c r="B22" t="s">
        <v>51</v>
      </c>
    </row>
    <row r="23" spans="1:2" x14ac:dyDescent="0.55000000000000004">
      <c r="A23">
        <v>210028</v>
      </c>
      <c r="B23" t="s">
        <v>52</v>
      </c>
    </row>
    <row r="24" spans="1:2" x14ac:dyDescent="0.55000000000000004">
      <c r="A24">
        <v>210029</v>
      </c>
      <c r="B24" t="s">
        <v>53</v>
      </c>
    </row>
    <row r="25" spans="1:2" x14ac:dyDescent="0.55000000000000004">
      <c r="A25">
        <v>210030</v>
      </c>
      <c r="B25" t="s">
        <v>54</v>
      </c>
    </row>
    <row r="26" spans="1:2" x14ac:dyDescent="0.55000000000000004">
      <c r="A26">
        <v>210032</v>
      </c>
      <c r="B26" t="s">
        <v>100</v>
      </c>
    </row>
    <row r="27" spans="1:2" x14ac:dyDescent="0.55000000000000004">
      <c r="A27">
        <v>210033</v>
      </c>
      <c r="B27" t="s">
        <v>55</v>
      </c>
    </row>
    <row r="28" spans="1:2" x14ac:dyDescent="0.55000000000000004">
      <c r="A28">
        <v>210034</v>
      </c>
      <c r="B28" t="s">
        <v>56</v>
      </c>
    </row>
    <row r="29" spans="1:2" x14ac:dyDescent="0.55000000000000004">
      <c r="A29">
        <v>210035</v>
      </c>
      <c r="B29" t="s">
        <v>57</v>
      </c>
    </row>
    <row r="30" spans="1:2" x14ac:dyDescent="0.55000000000000004">
      <c r="A30">
        <v>210037</v>
      </c>
      <c r="B30" t="s">
        <v>58</v>
      </c>
    </row>
    <row r="31" spans="1:2" x14ac:dyDescent="0.55000000000000004">
      <c r="A31">
        <v>210038</v>
      </c>
      <c r="B31" t="s">
        <v>59</v>
      </c>
    </row>
    <row r="32" spans="1:2" x14ac:dyDescent="0.55000000000000004">
      <c r="A32">
        <v>210039</v>
      </c>
      <c r="B32" t="s">
        <v>60</v>
      </c>
    </row>
    <row r="33" spans="1:2" x14ac:dyDescent="0.55000000000000004">
      <c r="A33">
        <v>210040</v>
      </c>
      <c r="B33" t="s">
        <v>61</v>
      </c>
    </row>
    <row r="34" spans="1:2" x14ac:dyDescent="0.55000000000000004">
      <c r="A34">
        <v>210043</v>
      </c>
      <c r="B34" t="s">
        <v>62</v>
      </c>
    </row>
    <row r="35" spans="1:2" x14ac:dyDescent="0.55000000000000004">
      <c r="A35">
        <v>210044</v>
      </c>
      <c r="B35" t="s">
        <v>63</v>
      </c>
    </row>
    <row r="36" spans="1:2" x14ac:dyDescent="0.55000000000000004">
      <c r="A36">
        <v>210045</v>
      </c>
      <c r="B36" t="s">
        <v>64</v>
      </c>
    </row>
    <row r="37" spans="1:2" x14ac:dyDescent="0.55000000000000004">
      <c r="A37">
        <v>210048</v>
      </c>
      <c r="B37" t="s">
        <v>65</v>
      </c>
    </row>
    <row r="38" spans="1:2" x14ac:dyDescent="0.55000000000000004">
      <c r="A38">
        <v>210049</v>
      </c>
      <c r="B38" t="s">
        <v>66</v>
      </c>
    </row>
    <row r="39" spans="1:2" x14ac:dyDescent="0.55000000000000004">
      <c r="A39">
        <v>210051</v>
      </c>
      <c r="B39" t="s">
        <v>67</v>
      </c>
    </row>
    <row r="40" spans="1:2" x14ac:dyDescent="0.55000000000000004">
      <c r="A40">
        <v>210055</v>
      </c>
      <c r="B40" t="s">
        <v>68</v>
      </c>
    </row>
    <row r="41" spans="1:2" x14ac:dyDescent="0.55000000000000004">
      <c r="A41">
        <v>210056</v>
      </c>
      <c r="B41" t="s">
        <v>69</v>
      </c>
    </row>
    <row r="42" spans="1:2" x14ac:dyDescent="0.55000000000000004">
      <c r="A42">
        <v>210057</v>
      </c>
      <c r="B42" t="s">
        <v>70</v>
      </c>
    </row>
    <row r="43" spans="1:2" x14ac:dyDescent="0.55000000000000004">
      <c r="A43">
        <v>210058</v>
      </c>
      <c r="B43" t="s">
        <v>71</v>
      </c>
    </row>
    <row r="44" spans="1:2" x14ac:dyDescent="0.55000000000000004">
      <c r="A44">
        <v>210060</v>
      </c>
      <c r="B44" t="s">
        <v>72</v>
      </c>
    </row>
    <row r="45" spans="1:2" x14ac:dyDescent="0.55000000000000004">
      <c r="A45">
        <v>210061</v>
      </c>
      <c r="B45" t="s">
        <v>73</v>
      </c>
    </row>
    <row r="46" spans="1:2" x14ac:dyDescent="0.55000000000000004">
      <c r="A46">
        <v>210062</v>
      </c>
      <c r="B46" t="s">
        <v>74</v>
      </c>
    </row>
    <row r="47" spans="1:2" x14ac:dyDescent="0.55000000000000004">
      <c r="A47">
        <v>210063</v>
      </c>
      <c r="B47" t="s">
        <v>75</v>
      </c>
    </row>
    <row r="48" spans="1:2" x14ac:dyDescent="0.55000000000000004">
      <c r="A48">
        <v>210064</v>
      </c>
      <c r="B48" t="s">
        <v>101</v>
      </c>
    </row>
    <row r="49" spans="1:2" x14ac:dyDescent="0.55000000000000004">
      <c r="A49">
        <v>210065</v>
      </c>
      <c r="B49" t="s">
        <v>76</v>
      </c>
    </row>
    <row r="50" spans="1:2" x14ac:dyDescent="0.55000000000000004">
      <c r="A50">
        <v>210087</v>
      </c>
      <c r="B50" t="s">
        <v>77</v>
      </c>
    </row>
    <row r="51" spans="1:2" x14ac:dyDescent="0.55000000000000004">
      <c r="A51">
        <v>210088</v>
      </c>
      <c r="B51" t="s">
        <v>78</v>
      </c>
    </row>
    <row r="52" spans="1:2" x14ac:dyDescent="0.55000000000000004">
      <c r="A52">
        <v>210333</v>
      </c>
      <c r="B52" t="s">
        <v>79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B00FE-0617-4BAC-B31B-FC61709CC952}">
  <dimension ref="A2:AD63"/>
  <sheetViews>
    <sheetView topLeftCell="A12" zoomScale="85" zoomScaleNormal="85" workbookViewId="0">
      <pane xSplit="1" topLeftCell="T1" activePane="topRight" state="frozen"/>
      <selection pane="topRight" activeCell="AA32" sqref="AA32"/>
    </sheetView>
  </sheetViews>
  <sheetFormatPr defaultRowHeight="14.4" x14ac:dyDescent="0.55000000000000004"/>
  <cols>
    <col min="1" max="1" width="13.68359375" style="31" customWidth="1"/>
    <col min="2" max="3" width="13.68359375" customWidth="1"/>
    <col min="4" max="4" width="16" style="1" customWidth="1"/>
    <col min="5" max="5" width="13.68359375" style="2" customWidth="1"/>
    <col min="6" max="18" width="13.68359375" style="1" customWidth="1"/>
    <col min="19" max="19" width="13.68359375" style="24" customWidth="1"/>
    <col min="20" max="25" width="13.68359375" style="1" customWidth="1"/>
    <col min="26" max="26" width="15.3125" style="1" customWidth="1"/>
    <col min="27" max="27" width="13.68359375" style="1" customWidth="1"/>
    <col min="28" max="28" width="15.1015625" style="1" customWidth="1"/>
    <col min="29" max="29" width="13.68359375" style="1" customWidth="1"/>
    <col min="30" max="30" width="14.3125" style="1" customWidth="1"/>
  </cols>
  <sheetData>
    <row r="2" spans="1:30" x14ac:dyDescent="0.55000000000000004">
      <c r="A2" s="30" t="s">
        <v>27</v>
      </c>
      <c r="B2" s="4" t="s">
        <v>88</v>
      </c>
      <c r="C2" s="1"/>
      <c r="D2"/>
    </row>
    <row r="3" spans="1:30" x14ac:dyDescent="0.55000000000000004">
      <c r="A3" s="37">
        <v>2015</v>
      </c>
      <c r="B3" s="9" t="str" vm="1085">
        <f>CUBEMEMBER("ThisWorkbookDataModel","[Base CY With Inf].[Calendar Year].&amp;[" &amp; $A3 &amp; "]", $A3)</f>
        <v>2015</v>
      </c>
      <c r="C3" s="1"/>
    </row>
    <row r="4" spans="1:30" x14ac:dyDescent="0.55000000000000004">
      <c r="B4" s="9" t="str" vm="1084">
        <f>CUBEMEMBER("ThisWorkbookDataModel","[Base CY With Inf].[Dollar Year].&amp;[" &amp; $A3 &amp; "]", $A3)</f>
        <v>2015</v>
      </c>
      <c r="C4" s="1"/>
    </row>
    <row r="5" spans="1:30" x14ac:dyDescent="0.55000000000000004">
      <c r="A5" s="31" t="s">
        <v>31</v>
      </c>
      <c r="B5" t="str">
        <f>"CY"&amp;RIGHT($A$3, 2)</f>
        <v>CY15</v>
      </c>
      <c r="D5"/>
    </row>
    <row r="6" spans="1:30" x14ac:dyDescent="0.55000000000000004">
      <c r="AA6" s="49"/>
    </row>
    <row r="7" spans="1:30" s="10" customFormat="1" ht="19.2" customHeight="1" x14ac:dyDescent="0.55000000000000004">
      <c r="A7" s="32"/>
      <c r="D7" s="11"/>
      <c r="E7" s="20" t="s" vm="26">
        <v>104</v>
      </c>
      <c r="F7" s="11"/>
      <c r="G7" s="11"/>
      <c r="H7" s="11"/>
      <c r="I7" s="11"/>
      <c r="J7" s="11"/>
      <c r="K7" s="11" t="s">
        <v>83</v>
      </c>
      <c r="L7" s="11"/>
      <c r="M7" s="11"/>
      <c r="N7" s="12"/>
      <c r="O7" s="12"/>
      <c r="P7" s="11"/>
      <c r="Q7" s="12"/>
      <c r="R7" s="12"/>
      <c r="S7" s="25"/>
      <c r="T7" s="12"/>
      <c r="U7" s="12" t="s">
        <v>83</v>
      </c>
      <c r="V7" s="12" t="s">
        <v>83</v>
      </c>
      <c r="W7" s="12"/>
      <c r="X7" s="12"/>
      <c r="Y7" s="12"/>
      <c r="Z7" s="12"/>
      <c r="AA7" s="12" t="s">
        <v>90</v>
      </c>
      <c r="AB7" s="12"/>
      <c r="AC7" s="12"/>
      <c r="AD7" s="12"/>
    </row>
    <row r="8" spans="1:30" s="8" customFormat="1" ht="71.400000000000006" customHeight="1" x14ac:dyDescent="0.55000000000000004">
      <c r="A8" s="33" t="s">
        <v>2</v>
      </c>
      <c r="B8" s="7" t="s">
        <v>88</v>
      </c>
      <c r="C8" s="7" t="s">
        <v>32</v>
      </c>
      <c r="D8" s="13" t="str">
        <f>IF($A$3=2022, "FY23 Blended Permanent Revenue", "")</f>
        <v/>
      </c>
      <c r="E8" s="21" t="str">
        <f>B5&amp;" ECMAD Growth"</f>
        <v>CY15 ECMAD Growth</v>
      </c>
      <c r="F8" s="13" t="str">
        <f>B5&amp;" Marketshift"</f>
        <v>CY15 Marketshift</v>
      </c>
      <c r="G8" s="13" t="str">
        <f>B5&amp;" Unrecognized"</f>
        <v>CY15 Unrecognized</v>
      </c>
      <c r="H8" s="13" t="s">
        <v>6</v>
      </c>
      <c r="I8" s="14" t="s">
        <v>34</v>
      </c>
      <c r="J8" s="13" t="s">
        <v>16</v>
      </c>
      <c r="K8" s="13" t="s">
        <v>84</v>
      </c>
      <c r="L8" s="13" t="str">
        <f>B5&amp;" PAU Volume"</f>
        <v>CY15 PAU Volume</v>
      </c>
      <c r="M8" s="15" t="s">
        <v>14</v>
      </c>
      <c r="N8" s="16" t="s">
        <v>15</v>
      </c>
      <c r="O8" s="16" t="s">
        <v>17</v>
      </c>
      <c r="P8" s="13" t="s">
        <v>35</v>
      </c>
      <c r="Q8" s="16" t="s">
        <v>8</v>
      </c>
      <c r="R8" s="16" t="s">
        <v>9</v>
      </c>
      <c r="S8" s="26" t="s">
        <v>18</v>
      </c>
      <c r="T8" s="16" t="s">
        <v>19</v>
      </c>
      <c r="U8" s="16" t="s">
        <v>85</v>
      </c>
      <c r="V8" s="16" t="s">
        <v>86</v>
      </c>
      <c r="W8" s="16" t="s">
        <v>87</v>
      </c>
      <c r="X8" s="16" t="s">
        <v>21</v>
      </c>
      <c r="Y8" s="16" t="s">
        <v>23</v>
      </c>
      <c r="Z8" s="16" t="s">
        <v>24</v>
      </c>
      <c r="AA8" s="16" t="s">
        <v>89</v>
      </c>
      <c r="AB8" s="16" t="s">
        <v>25</v>
      </c>
      <c r="AC8" s="16" t="s">
        <v>12</v>
      </c>
      <c r="AD8" s="16" t="s">
        <v>26</v>
      </c>
    </row>
    <row r="9" spans="1:30" s="6" customFormat="1" ht="28.2" customHeight="1" x14ac:dyDescent="0.55000000000000004">
      <c r="A9" s="34"/>
      <c r="B9" s="5"/>
      <c r="C9" s="5"/>
      <c r="D9" s="17" t="s">
        <v>33</v>
      </c>
      <c r="E9" s="22" t="s">
        <v>3</v>
      </c>
      <c r="F9" s="17" t="s">
        <v>4</v>
      </c>
      <c r="G9" s="17" t="s">
        <v>5</v>
      </c>
      <c r="H9" s="17" t="s">
        <v>6</v>
      </c>
      <c r="I9" s="17" t="s">
        <v>81</v>
      </c>
      <c r="J9" s="17" t="s">
        <v>16</v>
      </c>
      <c r="K9" s="17" t="s">
        <v>82</v>
      </c>
      <c r="L9" s="18" t="s">
        <v>13</v>
      </c>
      <c r="M9" s="19" t="s">
        <v>14</v>
      </c>
      <c r="N9" s="17" t="s">
        <v>15</v>
      </c>
      <c r="O9" s="17" t="s">
        <v>17</v>
      </c>
      <c r="P9" s="17" t="s">
        <v>7</v>
      </c>
      <c r="Q9" s="17" t="s">
        <v>8</v>
      </c>
      <c r="R9" s="17" t="s">
        <v>9</v>
      </c>
      <c r="S9" s="27" t="s">
        <v>91</v>
      </c>
      <c r="T9" s="17" t="s">
        <v>19</v>
      </c>
      <c r="U9" s="17" t="s">
        <v>20</v>
      </c>
      <c r="V9" s="17" t="s">
        <v>22</v>
      </c>
      <c r="W9" s="17" t="s">
        <v>10</v>
      </c>
      <c r="X9" s="17" t="s">
        <v>21</v>
      </c>
      <c r="Y9" s="17" t="s">
        <v>23</v>
      </c>
      <c r="Z9" s="17" t="s">
        <v>24</v>
      </c>
      <c r="AA9" s="17" t="s">
        <v>11</v>
      </c>
      <c r="AB9" s="17" t="s">
        <v>25</v>
      </c>
      <c r="AC9" s="17" t="s">
        <v>12</v>
      </c>
      <c r="AD9" s="17" t="s">
        <v>26</v>
      </c>
    </row>
    <row r="10" spans="1:30" s="6" customFormat="1" ht="28.2" customHeight="1" x14ac:dyDescent="0.55000000000000004">
      <c r="A10" s="34"/>
      <c r="B10" s="5"/>
      <c r="C10" s="5"/>
      <c r="D10" s="17" t="str" vm="27">
        <f>IF(D$9&lt;&gt;"", CUBEMEMBER("ThisWorkbookDataModel","[Measures].["&amp;IF(D$9&lt;&gt;"get_% Attributable to OOS", "Sum of ", "")&amp;D$9&amp;IF(AND(D$9&lt;&gt;"ECMAD Growth", D$9&lt;&gt;"get_% Attributable to OOS"), "_inf", "")&amp;"]"), "")</f>
        <v>Sum of FY23 Blended Permanent Revenue_inf</v>
      </c>
      <c r="E10" s="17" t="str" vm="26">
        <f t="shared" ref="E10:AD10" si="0">IF(E$9&lt;&gt;"", CUBEMEMBER("ThisWorkbookDataModel","[Measures].["&amp;IF(E$9&lt;&gt;"get_% Attributable to OOS", "Sum of ", "")&amp;E$9&amp;IF(AND(E$9&lt;&gt;"ECMAD Growth", E$9&lt;&gt;"get_% Attributable to OOS"), "_inf", "")&amp;"]"), "")</f>
        <v>Sum of ECMAD Growth</v>
      </c>
      <c r="F10" s="17" t="str" vm="25">
        <f t="shared" si="0"/>
        <v>Sum of MSA_inf</v>
      </c>
      <c r="G10" s="17" t="str" vm="24">
        <f t="shared" si="0"/>
        <v>Sum of Unrecognized_inf</v>
      </c>
      <c r="H10" s="17" t="str" vm="23">
        <f t="shared" si="0"/>
        <v>Sum of Expected FFS_inf</v>
      </c>
      <c r="I10" s="17" t="str" vm="22">
        <f t="shared" si="0"/>
        <v>Sum of Demographic Adjustments_inf</v>
      </c>
      <c r="J10" s="17" t="str" vm="21">
        <f t="shared" si="0"/>
        <v>Sum of Observed GBR Volume Policies_inf</v>
      </c>
      <c r="K10" s="17" t="str" vm="20">
        <f t="shared" si="0"/>
        <v>Sum of Over (Under) Funding Relative to Volume Variable System with MS &amp; Demographic_inf</v>
      </c>
      <c r="L10" s="17" t="str" vm="19">
        <f t="shared" si="0"/>
        <v>Sum of PAU Volume_inf</v>
      </c>
      <c r="M10" s="17" t="str" vm="18">
        <f t="shared" si="0"/>
        <v>Sum of PAU Marketshift_inf</v>
      </c>
      <c r="N10" s="17" t="str" vm="17">
        <f t="shared" si="0"/>
        <v>Sum of PAU Unrecognized - MS_inf</v>
      </c>
      <c r="O10" s="17" t="str" vm="16">
        <f t="shared" si="0"/>
        <v>Sum of Total Anticipated Instate PAU Adjustment under FFS_inf</v>
      </c>
      <c r="P10" s="17" t="str" vm="15">
        <f t="shared" si="0"/>
        <v>Sum of PAU Shared Savings_inf</v>
      </c>
      <c r="Q10" s="17" t="str" vm="14">
        <f t="shared" si="0"/>
        <v>Sum of Total PAU Revenue_inf</v>
      </c>
      <c r="R10" s="17" t="str" vm="13">
        <f t="shared" si="0"/>
        <v>Sum of OOS PAU Revenue_inf</v>
      </c>
      <c r="S10" s="27" t="str" vm="30">
        <f t="shared" si="0"/>
        <v>get_% Attributable to OOS</v>
      </c>
      <c r="T10" s="17" t="str" vm="12">
        <f t="shared" si="0"/>
        <v>Sum of PAU IS Shared Savings_inf</v>
      </c>
      <c r="U10" s="17" t="str" vm="11">
        <f t="shared" si="0"/>
        <v>Sum of Over / (Under) Funding for In-State PAU_inf</v>
      </c>
      <c r="V10" s="17" t="str" vm="10">
        <f t="shared" si="0"/>
        <v>Sum of Over (under) funding with Marketshift and InState PAU_inf</v>
      </c>
      <c r="W10" s="17" t="str" vm="9">
        <f t="shared" si="0"/>
        <v>Sum of OOS Over/(Under Funding) - OOS File_inf</v>
      </c>
      <c r="X10" s="17" t="str" vm="3">
        <f t="shared" si="0"/>
        <v>Sum of PAU OOS Shared Savings_inf</v>
      </c>
      <c r="Y10" s="17" t="str" vm="2">
        <f t="shared" si="0"/>
        <v>Sum of OOS Funding Excess or Deficit + OOS PAU_inf</v>
      </c>
      <c r="Z10" s="17" t="str" vm="8">
        <f t="shared" si="0"/>
        <v>Sum of Total Volume Efficacy_inf</v>
      </c>
      <c r="AA10" s="17" t="str" vm="7">
        <f t="shared" si="0"/>
        <v>Sum of Other Volume Adjustments (Dereg/Other FY Data)_inf</v>
      </c>
      <c r="AB10" s="17" t="str" vm="6">
        <f t="shared" si="0"/>
        <v>Sum of Total Volume Efficacy with Other Volume Adjustments_inf</v>
      </c>
      <c r="AC10" s="17" t="str" vm="5">
        <f t="shared" si="0"/>
        <v>Sum of Efficiency Adjustments_inf</v>
      </c>
      <c r="AD10" s="17" t="str" vm="4">
        <f t="shared" si="0"/>
        <v>Sum of Total Volume Efficacy with Other Volume Adjustments &amp; Efficiency Adjustments_inf</v>
      </c>
    </row>
    <row r="11" spans="1:30" x14ac:dyDescent="0.55000000000000004">
      <c r="A11" s="43">
        <v>210001</v>
      </c>
      <c r="B11" s="29" t="str" vm="28">
        <f>CUBEMEMBER("ThisWorkbookDataModel","[Base CY With Inf].[HOSPID].&amp;[" &amp; $A11 &amp; "]", $A11)</f>
        <v>210001</v>
      </c>
      <c r="C11" t="str">
        <f>INDEX('Latest Hospital Name'!$B:$B, MATCH($A11,'Latest Hospital Name'!$A:$A,0))</f>
        <v>Meritus</v>
      </c>
      <c r="D11" s="1" t="str">
        <f>IF($A$3=2022, CUBEVALUE("ThisWorkbookDataModel", $B$3, $B$4, $B11, D$10), "")</f>
        <v/>
      </c>
      <c r="E11" s="23" vm="2381">
        <f t="shared" ref="E11:AD20" si="1">CUBEVALUE("ThisWorkbookDataModel", $B$3, $B$4, $B11, E$10)</f>
        <v>438.0109106380998</v>
      </c>
      <c r="F11" s="1" vm="2354">
        <f t="shared" si="1"/>
        <v>1114165.2893059668</v>
      </c>
      <c r="G11" s="1" vm="2263">
        <f t="shared" si="1"/>
        <v>1707555.0524944062</v>
      </c>
      <c r="H11" s="1" vm="2327">
        <f t="shared" si="1"/>
        <v>2821720.341800373</v>
      </c>
      <c r="I11" s="1" vm="1447">
        <f t="shared" si="1"/>
        <v>1139883</v>
      </c>
      <c r="J11" s="1" vm="1446">
        <f t="shared" si="1"/>
        <v>2254048.2893059668</v>
      </c>
      <c r="K11" s="1" vm="1364">
        <f t="shared" si="1"/>
        <v>-567672.05249440623</v>
      </c>
      <c r="L11" s="1" vm="1360">
        <f t="shared" si="1"/>
        <v>7</v>
      </c>
      <c r="M11" s="1" vm="2295">
        <f t="shared" si="1"/>
        <v>29283</v>
      </c>
      <c r="N11" s="1" vm="2243">
        <f t="shared" si="1"/>
        <v>-2070</v>
      </c>
      <c r="O11" s="1" vm="2240">
        <f t="shared" si="1"/>
        <v>27213</v>
      </c>
      <c r="P11" s="1" vm="1165">
        <f t="shared" si="1"/>
        <v>-2503138</v>
      </c>
      <c r="Q11" s="1" vm="2119">
        <f t="shared" si="1"/>
        <v>39446924</v>
      </c>
      <c r="R11" s="1" vm="2185">
        <f t="shared" si="1"/>
        <v>2890304</v>
      </c>
      <c r="S11" s="24" vm="2110">
        <f t="shared" si="1"/>
        <v>7.3270706734953533E-2</v>
      </c>
      <c r="T11" s="1" vm="2152">
        <f t="shared" si="1"/>
        <v>-2319731.3096848819</v>
      </c>
      <c r="U11" s="1" vm="1361">
        <f t="shared" si="1"/>
        <v>-2346944.3096848819</v>
      </c>
      <c r="V11" s="1" vm="2113">
        <f t="shared" si="1"/>
        <v>0</v>
      </c>
      <c r="W11" s="1" vm="2111">
        <f t="shared" si="1"/>
        <v>0</v>
      </c>
      <c r="X11" s="1" vm="1619">
        <f>CUBEVALUE("ThisWorkbookDataModel", $B$3, $B$4, $B11, X$10)</f>
        <v>0</v>
      </c>
      <c r="Y11" s="1" vm="2047">
        <f t="shared" si="1"/>
        <v>0</v>
      </c>
      <c r="Z11" s="1" vm="1166">
        <f t="shared" si="1"/>
        <v>-2914616.3621792882</v>
      </c>
      <c r="AA11" s="1" vm="2074">
        <f t="shared" si="1"/>
        <v>3910603</v>
      </c>
      <c r="AB11" s="1" vm="2035">
        <f t="shared" si="1"/>
        <v>995986.63782071183</v>
      </c>
      <c r="AC11" s="1" vm="2007">
        <f t="shared" si="1"/>
        <v>0</v>
      </c>
      <c r="AD11" s="1" vm="1983">
        <f t="shared" si="1"/>
        <v>995986.63782071183</v>
      </c>
    </row>
    <row r="12" spans="1:30" x14ac:dyDescent="0.55000000000000004">
      <c r="A12">
        <v>210002</v>
      </c>
      <c r="B12" s="29" t="str" vm="90">
        <f t="shared" ref="B12:B60" si="2">CUBEMEMBER("ThisWorkbookDataModel","[Base CY With Inf].[HOSPID].&amp;[" &amp; $A12 &amp; "]", $A12)</f>
        <v>210002</v>
      </c>
      <c r="C12" t="str">
        <f>INDEX('Latest Hospital Name'!$B:$B, MATCH($A12,'Latest Hospital Name'!$A:$A,0))</f>
        <v>UMMC</v>
      </c>
      <c r="D12" s="1" t="str">
        <f t="shared" ref="D12:D60" si="3">IF($A$3=2022, CUBEVALUE("ThisWorkbookDataModel", $B$3, $B$4, $B12, D$10), "")</f>
        <v/>
      </c>
      <c r="E12" s="23" vm="1220">
        <f t="shared" si="1"/>
        <v>-693.51649383480094</v>
      </c>
      <c r="F12" s="1" vm="1280">
        <f t="shared" si="1"/>
        <v>-4600613.5983846337</v>
      </c>
      <c r="G12" s="1" vm="1368">
        <f t="shared" si="1"/>
        <v>-1037074.1252928665</v>
      </c>
      <c r="H12" s="1" vm="1453">
        <f t="shared" si="1"/>
        <v>-5637687.7236775002</v>
      </c>
      <c r="I12" s="1" vm="1536">
        <f t="shared" si="1"/>
        <v>4553665</v>
      </c>
      <c r="J12" s="1" vm="1620">
        <f t="shared" si="1"/>
        <v>-46948.59838463366</v>
      </c>
      <c r="K12" s="1" vm="2214">
        <f t="shared" si="1"/>
        <v>5590739.1252928665</v>
      </c>
      <c r="L12" s="1" vm="1668">
        <f t="shared" si="1"/>
        <v>46</v>
      </c>
      <c r="M12" s="1" vm="1719">
        <f t="shared" si="1"/>
        <v>82641</v>
      </c>
      <c r="N12" s="1" vm="1770">
        <f t="shared" si="1"/>
        <v>153106</v>
      </c>
      <c r="O12" s="1" vm="1827">
        <f t="shared" si="1"/>
        <v>235747</v>
      </c>
      <c r="P12" s="1" vm="2248">
        <f t="shared" si="1"/>
        <v>-4256973</v>
      </c>
      <c r="Q12" s="1" vm="1879">
        <f t="shared" si="1"/>
        <v>108249957</v>
      </c>
      <c r="R12" s="1" vm="1086">
        <f t="shared" si="1"/>
        <v>7005884</v>
      </c>
      <c r="S12" s="24" vm="1176">
        <f t="shared" si="1"/>
        <v>6.4719508387425961E-2</v>
      </c>
      <c r="T12" s="1" vm="2269">
        <f t="shared" si="1"/>
        <v>-3981463.8002214544</v>
      </c>
      <c r="U12" s="1" vm="1221">
        <f t="shared" si="1"/>
        <v>-4217210.8002214544</v>
      </c>
      <c r="V12" s="1" vm="1281">
        <f t="shared" si="1"/>
        <v>0</v>
      </c>
      <c r="W12" s="1" vm="1369">
        <f t="shared" si="1"/>
        <v>0</v>
      </c>
      <c r="X12" s="1" vm="1454">
        <f t="shared" si="1"/>
        <v>0</v>
      </c>
      <c r="Y12" s="1" vm="1537">
        <f t="shared" si="1"/>
        <v>0</v>
      </c>
      <c r="Z12" s="1" vm="1621">
        <f t="shared" si="1"/>
        <v>1373528.3250714121</v>
      </c>
      <c r="AA12" s="1" vm="2301">
        <f t="shared" si="1"/>
        <v>0</v>
      </c>
      <c r="AB12" s="1" vm="1669">
        <f t="shared" si="1"/>
        <v>1373528.3250714121</v>
      </c>
      <c r="AC12" s="1" vm="1720">
        <f t="shared" si="1"/>
        <v>0</v>
      </c>
      <c r="AD12" s="1" vm="1771">
        <f t="shared" si="1"/>
        <v>1373528.3250714121</v>
      </c>
    </row>
    <row r="13" spans="1:30" x14ac:dyDescent="0.55000000000000004">
      <c r="A13">
        <v>210003</v>
      </c>
      <c r="B13" s="29" t="str" vm="89">
        <f t="shared" si="2"/>
        <v>210003</v>
      </c>
      <c r="C13" t="str">
        <f>INDEX('Latest Hospital Name'!$B:$B, MATCH($A13,'Latest Hospital Name'!$A:$A,0))</f>
        <v>UM-PGHC</v>
      </c>
      <c r="D13" s="1" t="str">
        <f t="shared" si="3"/>
        <v/>
      </c>
      <c r="E13" s="23" vm="1828">
        <f t="shared" si="1"/>
        <v>476.37529580929998</v>
      </c>
      <c r="F13" s="1" vm="2333">
        <f t="shared" si="1"/>
        <v>699192.09530814551</v>
      </c>
      <c r="G13" s="1" vm="1880">
        <f t="shared" si="1"/>
        <v>2222630.2743362915</v>
      </c>
      <c r="H13" s="1" vm="1087">
        <f t="shared" si="1"/>
        <v>2921822.369644437</v>
      </c>
      <c r="I13" s="1" vm="1177">
        <f t="shared" si="1"/>
        <v>1079855</v>
      </c>
      <c r="J13" s="1" vm="2350">
        <f t="shared" si="1"/>
        <v>1779047.0953081455</v>
      </c>
      <c r="K13" s="1" vm="1222">
        <f t="shared" si="1"/>
        <v>-1142775.2743362915</v>
      </c>
      <c r="L13" s="1" vm="1282">
        <f t="shared" si="1"/>
        <v>168</v>
      </c>
      <c r="M13" s="1" vm="1370">
        <f t="shared" si="1"/>
        <v>342497</v>
      </c>
      <c r="N13" s="1" vm="1455">
        <f t="shared" si="1"/>
        <v>928234</v>
      </c>
      <c r="O13" s="1" vm="1538">
        <f t="shared" si="1"/>
        <v>1270731</v>
      </c>
      <c r="P13" s="1" vm="1622">
        <f t="shared" si="1"/>
        <v>-2063630</v>
      </c>
      <c r="Q13" s="1" vm="2355">
        <f t="shared" si="1"/>
        <v>39218396</v>
      </c>
      <c r="R13" s="1" vm="1670">
        <f t="shared" si="1"/>
        <v>5472073</v>
      </c>
      <c r="S13" s="24" vm="1721">
        <f t="shared" si="1"/>
        <v>0.13952822037902826</v>
      </c>
      <c r="T13" s="1" vm="1772">
        <f t="shared" si="1"/>
        <v>-1775695.3785792259</v>
      </c>
      <c r="U13" s="1" vm="1829">
        <f t="shared" si="1"/>
        <v>-3046426.3785792259</v>
      </c>
      <c r="V13" s="1" vm="1957">
        <f t="shared" si="1"/>
        <v>0</v>
      </c>
      <c r="W13" s="1" vm="1881">
        <f t="shared" si="1"/>
        <v>0</v>
      </c>
      <c r="X13" s="1" vm="1088">
        <f t="shared" si="1"/>
        <v>0</v>
      </c>
      <c r="Y13" s="1" vm="1178">
        <f t="shared" si="1"/>
        <v>0</v>
      </c>
      <c r="Z13" s="1" vm="1984">
        <f t="shared" si="1"/>
        <v>-4189201.6529155173</v>
      </c>
      <c r="AA13" s="1" vm="1223">
        <f t="shared" si="1"/>
        <v>0</v>
      </c>
      <c r="AB13" s="1" vm="1283">
        <f t="shared" si="1"/>
        <v>-4189201.6529155173</v>
      </c>
      <c r="AC13" s="1" vm="1371">
        <f t="shared" si="1"/>
        <v>0</v>
      </c>
      <c r="AD13" s="1" vm="1456">
        <f t="shared" si="1"/>
        <v>-4189201.6529155173</v>
      </c>
    </row>
    <row r="14" spans="1:30" x14ac:dyDescent="0.55000000000000004">
      <c r="A14">
        <v>210004</v>
      </c>
      <c r="B14" s="29" t="str" vm="88">
        <f t="shared" si="2"/>
        <v>210004</v>
      </c>
      <c r="C14" t="str">
        <f>INDEX('Latest Hospital Name'!$B:$B, MATCH($A14,'Latest Hospital Name'!$A:$A,0))</f>
        <v>Holy Cross</v>
      </c>
      <c r="D14" s="1" t="str">
        <f t="shared" si="3"/>
        <v/>
      </c>
      <c r="E14" s="23" vm="1539">
        <f t="shared" si="1"/>
        <v>-769.98100542579971</v>
      </c>
      <c r="F14" s="1" vm="1623">
        <f t="shared" si="1"/>
        <v>-3651012.89874605</v>
      </c>
      <c r="G14" s="1" vm="2009">
        <f t="shared" si="1"/>
        <v>-126622.41032911971</v>
      </c>
      <c r="H14" s="1" vm="1671">
        <f t="shared" si="1"/>
        <v>-3777635.3090751697</v>
      </c>
      <c r="I14" s="1" vm="1722">
        <f t="shared" si="1"/>
        <v>1841654</v>
      </c>
      <c r="J14" s="1" vm="1773">
        <f t="shared" si="1"/>
        <v>-1809358.89874605</v>
      </c>
      <c r="K14" s="1" vm="1830">
        <f t="shared" si="1"/>
        <v>1968276.4103291198</v>
      </c>
      <c r="L14" s="1" vm="2048">
        <f t="shared" si="1"/>
        <v>-51</v>
      </c>
      <c r="M14" s="1" vm="1882">
        <f t="shared" si="1"/>
        <v>-688835</v>
      </c>
      <c r="N14" s="1" vm="1089">
        <f t="shared" si="1"/>
        <v>372444</v>
      </c>
      <c r="O14" s="1" vm="1179">
        <f t="shared" si="1"/>
        <v>-316391</v>
      </c>
      <c r="P14" s="1" vm="2036">
        <f t="shared" si="1"/>
        <v>-3643561</v>
      </c>
      <c r="Q14" s="1" vm="1224">
        <f t="shared" si="1"/>
        <v>59380964</v>
      </c>
      <c r="R14" s="1" vm="1284">
        <f t="shared" si="1"/>
        <v>5268444</v>
      </c>
      <c r="S14" s="24" vm="1372">
        <f t="shared" si="1"/>
        <v>8.8722776545022072E-2</v>
      </c>
      <c r="T14" s="1" vm="1457">
        <f t="shared" si="1"/>
        <v>-3320294.1515688431</v>
      </c>
      <c r="U14" s="1" vm="1540">
        <f t="shared" si="1"/>
        <v>-3003903.1515688431</v>
      </c>
      <c r="V14" s="1" vm="1624">
        <f t="shared" si="1"/>
        <v>0</v>
      </c>
      <c r="W14" s="1" vm="2085">
        <f t="shared" si="1"/>
        <v>0</v>
      </c>
      <c r="X14" s="1" vm="1672">
        <f t="shared" si="1"/>
        <v>0</v>
      </c>
      <c r="Y14" s="1" vm="1723">
        <f t="shared" si="1"/>
        <v>0</v>
      </c>
      <c r="Z14" s="1" vm="1774">
        <f t="shared" si="1"/>
        <v>-1035626.7412397233</v>
      </c>
      <c r="AA14" s="1" vm="1831">
        <f t="shared" si="1"/>
        <v>0</v>
      </c>
      <c r="AB14" s="1" vm="2128">
        <f t="shared" si="1"/>
        <v>-1035626.7412397233</v>
      </c>
      <c r="AC14" s="1" vm="1883">
        <f t="shared" si="1"/>
        <v>0</v>
      </c>
      <c r="AD14" s="1" vm="1090">
        <f t="shared" si="1"/>
        <v>-1035626.7412397233</v>
      </c>
    </row>
    <row r="15" spans="1:30" x14ac:dyDescent="0.55000000000000004">
      <c r="A15">
        <v>210005</v>
      </c>
      <c r="B15" s="29" t="str" vm="87">
        <f t="shared" si="2"/>
        <v>210005</v>
      </c>
      <c r="C15" t="str">
        <f>INDEX('Latest Hospital Name'!$B:$B, MATCH($A15,'Latest Hospital Name'!$A:$A,0))</f>
        <v>Frederick</v>
      </c>
      <c r="D15" s="1" t="str">
        <f t="shared" si="3"/>
        <v/>
      </c>
      <c r="E15" s="23" vm="1180">
        <f t="shared" si="1"/>
        <v>-404.41857167450007</v>
      </c>
      <c r="F15" s="1" vm="2164">
        <f t="shared" si="1"/>
        <v>-1004489.1137959549</v>
      </c>
      <c r="G15" s="1" vm="1225">
        <f t="shared" si="1"/>
        <v>-403648.87304920307</v>
      </c>
      <c r="H15" s="1" vm="1285">
        <f t="shared" si="1"/>
        <v>-1408137.986845158</v>
      </c>
      <c r="I15" s="1" vm="1373">
        <f t="shared" si="1"/>
        <v>1989613</v>
      </c>
      <c r="J15" s="1" vm="1458">
        <f t="shared" si="1"/>
        <v>985123.88620404515</v>
      </c>
      <c r="K15" s="1" vm="1541">
        <f t="shared" si="1"/>
        <v>2393261.8730492033</v>
      </c>
      <c r="L15" s="1" vm="1625">
        <f t="shared" si="1"/>
        <v>-112</v>
      </c>
      <c r="M15" s="1" vm="2193">
        <f t="shared" si="1"/>
        <v>-248088</v>
      </c>
      <c r="N15" s="1" vm="1673">
        <f t="shared" si="1"/>
        <v>-394401</v>
      </c>
      <c r="O15" s="1" vm="1724">
        <f t="shared" si="1"/>
        <v>-642489</v>
      </c>
      <c r="P15" s="1" vm="1775">
        <f t="shared" si="1"/>
        <v>-2560298</v>
      </c>
      <c r="Q15" s="1" vm="1832">
        <f t="shared" si="1"/>
        <v>38683588</v>
      </c>
      <c r="R15" s="1" vm="2215">
        <f t="shared" si="1"/>
        <v>1217334</v>
      </c>
      <c r="S15" s="24" vm="1884">
        <f t="shared" si="1"/>
        <v>3.1469004374671761E-2</v>
      </c>
      <c r="T15" s="1" vm="1091">
        <f t="shared" si="1"/>
        <v>-2479727.9710375369</v>
      </c>
      <c r="U15" s="1" vm="1181">
        <f t="shared" si="1"/>
        <v>-1837238.9710375369</v>
      </c>
      <c r="V15" s="1" vm="2249">
        <f t="shared" si="1"/>
        <v>0</v>
      </c>
      <c r="W15" s="1" vm="1226">
        <f t="shared" si="1"/>
        <v>0</v>
      </c>
      <c r="X15" s="1" vm="1286">
        <f t="shared" si="1"/>
        <v>0</v>
      </c>
      <c r="Y15" s="1" vm="1374">
        <f t="shared" si="1"/>
        <v>0</v>
      </c>
      <c r="Z15" s="1" vm="1459">
        <f t="shared" si="1"/>
        <v>556022.90201166645</v>
      </c>
      <c r="AA15" s="1" vm="1542">
        <f t="shared" si="1"/>
        <v>8158011</v>
      </c>
      <c r="AB15" s="1" vm="1626">
        <f t="shared" si="1"/>
        <v>8714033.9020116664</v>
      </c>
      <c r="AC15" s="1" vm="2270">
        <f t="shared" si="1"/>
        <v>0</v>
      </c>
      <c r="AD15" s="1" vm="1674">
        <f t="shared" si="1"/>
        <v>8714033.9020116664</v>
      </c>
    </row>
    <row r="16" spans="1:30" x14ac:dyDescent="0.55000000000000004">
      <c r="A16">
        <v>210006</v>
      </c>
      <c r="B16" s="29" t="str" vm="86">
        <f t="shared" si="2"/>
        <v>210006</v>
      </c>
      <c r="C16" t="str">
        <f>INDEX('Latest Hospital Name'!$B:$B, MATCH($A16,'Latest Hospital Name'!$A:$A,0))</f>
        <v>UM-Harford</v>
      </c>
      <c r="D16" s="1" t="str">
        <f t="shared" si="3"/>
        <v/>
      </c>
      <c r="E16" s="23" vm="1725">
        <f t="shared" si="1"/>
        <v>-317.95623042369999</v>
      </c>
      <c r="F16" s="1" vm="1776">
        <f t="shared" si="1"/>
        <v>-1860215.9887589165</v>
      </c>
      <c r="G16" s="1" vm="1833">
        <f t="shared" si="1"/>
        <v>-913446.17580867698</v>
      </c>
      <c r="H16" s="1" vm="2302">
        <f t="shared" si="1"/>
        <v>-2773662.1645675935</v>
      </c>
      <c r="I16" s="1" vm="1885">
        <f t="shared" si="1"/>
        <v>0</v>
      </c>
      <c r="J16" s="1" vm="1092">
        <f t="shared" si="1"/>
        <v>-1860215.9887589165</v>
      </c>
      <c r="K16" s="1" vm="1182">
        <f t="shared" si="1"/>
        <v>913446.17580867698</v>
      </c>
      <c r="L16" s="1" vm="2334">
        <f t="shared" si="1"/>
        <v>63</v>
      </c>
      <c r="M16" s="1" vm="1227">
        <f t="shared" si="1"/>
        <v>323929</v>
      </c>
      <c r="N16" s="1" vm="1287">
        <f t="shared" si="1"/>
        <v>79122</v>
      </c>
      <c r="O16" s="1" vm="1375">
        <f t="shared" si="1"/>
        <v>403051</v>
      </c>
      <c r="P16" s="1" vm="1460">
        <f t="shared" si="1"/>
        <v>-1637710</v>
      </c>
      <c r="Q16" s="1" vm="1543">
        <f t="shared" si="1"/>
        <v>18599406</v>
      </c>
      <c r="R16" s="1" vm="1627">
        <f t="shared" si="1"/>
        <v>406482</v>
      </c>
      <c r="S16" s="24" vm="2211">
        <f t="shared" si="1"/>
        <v>2.1854568903974674E-2</v>
      </c>
      <c r="T16" s="1" vm="1675">
        <f t="shared" si="1"/>
        <v>-1601918.5539602716</v>
      </c>
      <c r="U16" s="1" vm="1726">
        <f t="shared" si="1"/>
        <v>-2004969.5539602716</v>
      </c>
      <c r="V16" s="1" vm="1777">
        <f t="shared" si="1"/>
        <v>0</v>
      </c>
      <c r="W16" s="1" vm="1834">
        <f t="shared" si="1"/>
        <v>0</v>
      </c>
      <c r="X16" s="1" vm="2356">
        <f t="shared" si="1"/>
        <v>0</v>
      </c>
      <c r="Y16" s="1" vm="1886">
        <f t="shared" si="1"/>
        <v>0</v>
      </c>
      <c r="Z16" s="1" vm="1093">
        <f t="shared" si="1"/>
        <v>-1091523.3781515947</v>
      </c>
      <c r="AA16" s="1" vm="1183">
        <f t="shared" si="1"/>
        <v>0</v>
      </c>
      <c r="AB16" s="1" vm="1958">
        <f t="shared" si="1"/>
        <v>-1091523.3781515947</v>
      </c>
      <c r="AC16" s="1" vm="1228">
        <f t="shared" si="1"/>
        <v>0</v>
      </c>
      <c r="AD16" s="1" vm="1288">
        <f t="shared" si="1"/>
        <v>-1091523.3781515947</v>
      </c>
    </row>
    <row r="17" spans="1:30" x14ac:dyDescent="0.55000000000000004">
      <c r="A17">
        <v>210008</v>
      </c>
      <c r="B17" s="29" t="str" vm="85">
        <f t="shared" si="2"/>
        <v>210008</v>
      </c>
      <c r="C17" t="str">
        <f>INDEX('Latest Hospital Name'!$B:$B, MATCH($A17,'Latest Hospital Name'!$A:$A,0))</f>
        <v>Mercy</v>
      </c>
      <c r="D17" s="1" t="str">
        <f t="shared" si="3"/>
        <v/>
      </c>
      <c r="E17" s="23" vm="1376">
        <f t="shared" si="1"/>
        <v>1570.0978837838995</v>
      </c>
      <c r="F17" s="1" vm="1461">
        <f t="shared" si="1"/>
        <v>6588100.1220309595</v>
      </c>
      <c r="G17" s="1" vm="1544">
        <f t="shared" si="1"/>
        <v>1471682.0611273926</v>
      </c>
      <c r="H17" s="1" vm="1628">
        <f t="shared" si="1"/>
        <v>8059782.183158352</v>
      </c>
      <c r="I17" s="1" vm="1985">
        <f t="shared" si="1"/>
        <v>1848931</v>
      </c>
      <c r="J17" s="1" vm="1676">
        <f t="shared" si="1"/>
        <v>8437031.1220309585</v>
      </c>
      <c r="K17" s="1" vm="1727">
        <f t="shared" si="1"/>
        <v>377248.93887260649</v>
      </c>
      <c r="L17" s="1" vm="1778">
        <f t="shared" si="1"/>
        <v>-5</v>
      </c>
      <c r="M17" s="1" vm="1835">
        <f t="shared" si="1"/>
        <v>287244</v>
      </c>
      <c r="N17" s="1" vm="2010">
        <f t="shared" si="1"/>
        <v>-322438</v>
      </c>
      <c r="O17" s="1" vm="1887">
        <f t="shared" si="1"/>
        <v>-35194</v>
      </c>
      <c r="P17" s="1" vm="1094">
        <f t="shared" si="1"/>
        <v>-835190</v>
      </c>
      <c r="Q17" s="1" vm="1184">
        <f t="shared" si="1"/>
        <v>30088723</v>
      </c>
      <c r="R17" s="1" vm="2049">
        <f t="shared" si="1"/>
        <v>681907</v>
      </c>
      <c r="S17" s="24" vm="1229">
        <f t="shared" si="1"/>
        <v>2.2663208405355056E-2</v>
      </c>
      <c r="T17" s="1" vm="1289">
        <f t="shared" si="1"/>
        <v>-816261.91497193149</v>
      </c>
      <c r="U17" s="1" vm="1377">
        <f t="shared" si="1"/>
        <v>-781067.91497193149</v>
      </c>
      <c r="V17" s="1" vm="1462">
        <f t="shared" si="1"/>
        <v>0</v>
      </c>
      <c r="W17" s="1" vm="1545">
        <f t="shared" si="1"/>
        <v>0</v>
      </c>
      <c r="X17" s="1" vm="1629">
        <f t="shared" si="1"/>
        <v>0</v>
      </c>
      <c r="Y17" s="1" vm="2037">
        <f t="shared" si="1"/>
        <v>0</v>
      </c>
      <c r="Z17" s="1" vm="1677">
        <f t="shared" si="1"/>
        <v>-403818.97609932499</v>
      </c>
      <c r="AA17" s="1" vm="1728">
        <f t="shared" si="1"/>
        <v>0</v>
      </c>
      <c r="AB17" s="1" vm="1779">
        <f t="shared" si="1"/>
        <v>-403818.97609932499</v>
      </c>
      <c r="AC17" s="1" vm="1836">
        <f t="shared" si="1"/>
        <v>0</v>
      </c>
      <c r="AD17" s="1" vm="2086">
        <f t="shared" si="1"/>
        <v>-403818.97609932499</v>
      </c>
    </row>
    <row r="18" spans="1:30" x14ac:dyDescent="0.55000000000000004">
      <c r="A18">
        <v>210009</v>
      </c>
      <c r="B18" s="29" t="str" vm="84">
        <f t="shared" si="2"/>
        <v>210009</v>
      </c>
      <c r="C18" t="str">
        <f>INDEX('Latest Hospital Name'!$B:$B, MATCH($A18,'Latest Hospital Name'!$A:$A,0))</f>
        <v>Johns Hopkins</v>
      </c>
      <c r="D18" s="1" t="str">
        <f t="shared" si="3"/>
        <v/>
      </c>
      <c r="E18" s="23" vm="1888">
        <f t="shared" si="1"/>
        <v>1982.4487353168997</v>
      </c>
      <c r="F18" s="1" vm="1095">
        <f t="shared" si="1"/>
        <v>11493859.718604481</v>
      </c>
      <c r="G18" s="1" vm="1185">
        <f t="shared" si="1"/>
        <v>1933565.0136028607</v>
      </c>
      <c r="H18" s="1" vm="2129">
        <f t="shared" si="1"/>
        <v>13427424.732207341</v>
      </c>
      <c r="I18" s="1" vm="1230">
        <f t="shared" si="1"/>
        <v>4856086</v>
      </c>
      <c r="J18" s="1" vm="1290">
        <f t="shared" si="1"/>
        <v>16349945.718604481</v>
      </c>
      <c r="K18" s="1" vm="1378">
        <f t="shared" si="1"/>
        <v>2922520.9863971397</v>
      </c>
      <c r="L18" s="1" vm="1463">
        <f t="shared" si="1"/>
        <v>53</v>
      </c>
      <c r="M18" s="1" vm="1546">
        <f t="shared" si="1"/>
        <v>781642</v>
      </c>
      <c r="N18" s="1" vm="1630">
        <f t="shared" si="1"/>
        <v>-318103</v>
      </c>
      <c r="O18" s="1" vm="2165">
        <f t="shared" si="1"/>
        <v>463539</v>
      </c>
      <c r="P18" s="1" vm="1678">
        <f t="shared" si="1"/>
        <v>-7626466</v>
      </c>
      <c r="Q18" s="1" vm="1729">
        <f t="shared" si="1"/>
        <v>211100411</v>
      </c>
      <c r="R18" s="1" vm="1780">
        <f t="shared" si="1"/>
        <v>32683559</v>
      </c>
      <c r="S18" s="24" vm="1837">
        <f t="shared" si="1"/>
        <v>0.15482470567051621</v>
      </c>
      <c r="T18" s="1" vm="2194">
        <f t="shared" si="1"/>
        <v>-6445700.6462438013</v>
      </c>
      <c r="U18" s="1" vm="1889">
        <f t="shared" si="1"/>
        <v>-6909239.6462438013</v>
      </c>
      <c r="V18" s="1" vm="1096">
        <f t="shared" si="1"/>
        <v>0</v>
      </c>
      <c r="W18" s="1" vm="1186">
        <f t="shared" si="1"/>
        <v>0</v>
      </c>
      <c r="X18" s="1" vm="2216">
        <f t="shared" si="1"/>
        <v>0</v>
      </c>
      <c r="Y18" s="1" vm="1231">
        <f t="shared" si="1"/>
        <v>0</v>
      </c>
      <c r="Z18" s="1" vm="1291">
        <f t="shared" si="1"/>
        <v>-3986718.6598466616</v>
      </c>
      <c r="AA18" s="1" vm="1379">
        <f t="shared" si="1"/>
        <v>0</v>
      </c>
      <c r="AB18" s="1" vm="1464">
        <f t="shared" si="1"/>
        <v>-3986718.6598466616</v>
      </c>
      <c r="AC18" s="1" vm="1547">
        <f t="shared" si="1"/>
        <v>0</v>
      </c>
      <c r="AD18" s="1" vm="1631">
        <f t="shared" si="1"/>
        <v>-3986718.6598466616</v>
      </c>
    </row>
    <row r="19" spans="1:30" x14ac:dyDescent="0.55000000000000004">
      <c r="A19">
        <v>210010</v>
      </c>
      <c r="B19" s="29" t="str" vm="83">
        <f t="shared" si="2"/>
        <v>210010</v>
      </c>
      <c r="C19" t="str">
        <f>INDEX('Latest Hospital Name'!$B:$B, MATCH($A19,'Latest Hospital Name'!$A:$A,0))</f>
        <v>UM-Dorchester</v>
      </c>
      <c r="D19" s="1" t="str">
        <f t="shared" si="3"/>
        <v/>
      </c>
      <c r="E19" s="23" vm="2250">
        <f t="shared" si="1"/>
        <v>30.735212394300056</v>
      </c>
      <c r="F19" s="1" vm="1679">
        <f t="shared" si="1"/>
        <v>-454046.09546678571</v>
      </c>
      <c r="G19" s="1" vm="1730">
        <f t="shared" si="1"/>
        <v>142794.87759441556</v>
      </c>
      <c r="H19" s="1" vm="1781">
        <f t="shared" si="1"/>
        <v>-311251.21787237015</v>
      </c>
      <c r="I19" s="1" vm="1838">
        <f t="shared" si="1"/>
        <v>219308</v>
      </c>
      <c r="J19" s="1" vm="2271">
        <f t="shared" si="1"/>
        <v>-234738.09546678571</v>
      </c>
      <c r="K19" s="1" vm="1890">
        <f t="shared" si="1"/>
        <v>76513.122405584436</v>
      </c>
      <c r="L19" s="1" vm="1097">
        <f t="shared" si="1"/>
        <v>70</v>
      </c>
      <c r="M19" s="1" vm="1187">
        <f t="shared" si="1"/>
        <v>283535</v>
      </c>
      <c r="N19" s="1" vm="2303">
        <f t="shared" si="1"/>
        <v>413483</v>
      </c>
      <c r="O19" s="1" vm="1232">
        <f t="shared" si="1"/>
        <v>697018</v>
      </c>
      <c r="P19" s="1" vm="1292">
        <f t="shared" si="1"/>
        <v>-997208</v>
      </c>
      <c r="Q19" s="1" vm="1380">
        <f t="shared" si="1"/>
        <v>11675870</v>
      </c>
      <c r="R19" s="1" vm="1465">
        <f t="shared" si="1"/>
        <v>136588</v>
      </c>
      <c r="S19" s="24" vm="1548">
        <f t="shared" si="1"/>
        <v>1.1698314558144275E-2</v>
      </c>
      <c r="T19" s="1" vm="1632">
        <f t="shared" si="1"/>
        <v>-985542.34713610203</v>
      </c>
      <c r="U19" s="1" vm="2335">
        <f t="shared" si="1"/>
        <v>-1682560.3471361022</v>
      </c>
      <c r="V19" s="1" vm="1680">
        <f t="shared" si="1"/>
        <v>0</v>
      </c>
      <c r="W19" s="1" vm="1731">
        <f t="shared" si="1"/>
        <v>0</v>
      </c>
      <c r="X19" s="1" vm="1782">
        <f t="shared" si="1"/>
        <v>0</v>
      </c>
      <c r="Y19" s="1" vm="1839">
        <f t="shared" si="1"/>
        <v>0</v>
      </c>
      <c r="Z19" s="1" vm="2244">
        <f t="shared" si="1"/>
        <v>-1606047.2247305177</v>
      </c>
      <c r="AA19" s="1" vm="1891">
        <f t="shared" si="1"/>
        <v>-119310</v>
      </c>
      <c r="AB19" s="1" vm="1098">
        <f t="shared" si="1"/>
        <v>-1725357.2247305177</v>
      </c>
      <c r="AC19" s="1" vm="1188">
        <f t="shared" si="1"/>
        <v>-5771981</v>
      </c>
      <c r="AD19" s="1" vm="2357">
        <f t="shared" si="1"/>
        <v>-7497338.2247305177</v>
      </c>
    </row>
    <row r="20" spans="1:30" x14ac:dyDescent="0.55000000000000004">
      <c r="A20">
        <v>210011</v>
      </c>
      <c r="B20" s="29" t="str" vm="82">
        <f t="shared" si="2"/>
        <v>210011</v>
      </c>
      <c r="C20" t="str">
        <f>INDEX('Latest Hospital Name'!$B:$B, MATCH($A20,'Latest Hospital Name'!$A:$A,0))</f>
        <v xml:space="preserve">St. Agnes </v>
      </c>
      <c r="D20" s="1" t="str">
        <f t="shared" si="3"/>
        <v/>
      </c>
      <c r="E20" s="23" vm="1233">
        <f t="shared" si="1"/>
        <v>-281.71361970030017</v>
      </c>
      <c r="F20" s="1" vm="1293">
        <f t="shared" si="1"/>
        <v>454512.55400192965</v>
      </c>
      <c r="G20" s="1" vm="1381">
        <f t="shared" si="1"/>
        <v>-69568.50640954799</v>
      </c>
      <c r="H20" s="1" vm="1466">
        <f t="shared" si="1"/>
        <v>384944.04759238166</v>
      </c>
      <c r="I20" s="1" vm="1549">
        <f t="shared" si="1"/>
        <v>1581520</v>
      </c>
      <c r="J20" s="1" vm="1633">
        <f t="shared" si="1"/>
        <v>2036032.5540019297</v>
      </c>
      <c r="K20" s="1" vm="1959">
        <f t="shared" si="1"/>
        <v>1651088.506409548</v>
      </c>
      <c r="L20" s="1" vm="1681">
        <f t="shared" si="1"/>
        <v>-307</v>
      </c>
      <c r="M20" s="1" vm="1732">
        <f t="shared" si="1"/>
        <v>-640599</v>
      </c>
      <c r="N20" s="1" vm="1783">
        <f t="shared" si="1"/>
        <v>-1362137</v>
      </c>
      <c r="O20" s="1" vm="1840">
        <f t="shared" si="1"/>
        <v>-2002736</v>
      </c>
      <c r="P20" s="1" vm="1986">
        <f t="shared" si="1"/>
        <v>-4339370</v>
      </c>
      <c r="Q20" s="1" vm="1892">
        <f t="shared" si="1"/>
        <v>60594778</v>
      </c>
      <c r="R20" s="1" vm="1099">
        <f t="shared" si="1"/>
        <v>455082</v>
      </c>
      <c r="S20" s="24" vm="1189">
        <f t="shared" si="1"/>
        <v>7.5102511308812779E-3</v>
      </c>
      <c r="T20" s="1" vm="2011">
        <f t="shared" si="1"/>
        <v>-4306780.2415501876</v>
      </c>
      <c r="U20" s="1" vm="1234">
        <f t="shared" si="1"/>
        <v>-2304044.2415501876</v>
      </c>
      <c r="V20" s="1" vm="1294">
        <f t="shared" si="1"/>
        <v>0</v>
      </c>
      <c r="W20" s="1" vm="1382">
        <f t="shared" si="1"/>
        <v>0</v>
      </c>
      <c r="X20" s="1" vm="1467">
        <f t="shared" si="1"/>
        <v>0</v>
      </c>
      <c r="Y20" s="1" vm="1550">
        <f t="shared" si="1"/>
        <v>0</v>
      </c>
      <c r="Z20" s="1" vm="1634">
        <f t="shared" ref="Z20:AD20" si="4">CUBEVALUE("ThisWorkbookDataModel", $B$3, $B$4, $B20, Z$10)</f>
        <v>-652955.73514063959</v>
      </c>
      <c r="AA20" s="1" vm="2050">
        <f t="shared" si="4"/>
        <v>0</v>
      </c>
      <c r="AB20" s="1" vm="1682">
        <f t="shared" si="4"/>
        <v>-652955.73514063959</v>
      </c>
      <c r="AC20" s="1" vm="1733">
        <f t="shared" si="4"/>
        <v>0</v>
      </c>
      <c r="AD20" s="1" vm="1784">
        <f t="shared" si="4"/>
        <v>-652955.73514063959</v>
      </c>
    </row>
    <row r="21" spans="1:30" x14ac:dyDescent="0.55000000000000004">
      <c r="A21" s="43">
        <v>210012</v>
      </c>
      <c r="B21" s="29" t="str" vm="81">
        <f t="shared" si="2"/>
        <v>210012</v>
      </c>
      <c r="C21" t="str">
        <f>INDEX('Latest Hospital Name'!$B:$B, MATCH($A21,'Latest Hospital Name'!$A:$A,0))</f>
        <v>Sinai</v>
      </c>
      <c r="D21" s="1" t="str">
        <f t="shared" si="3"/>
        <v/>
      </c>
      <c r="E21" s="23" vm="1841">
        <f t="shared" ref="E21:T36" si="5">CUBEVALUE("ThisWorkbookDataModel", $B$3, $B$4, $B21, E$10)</f>
        <v>-1996.9555223336004</v>
      </c>
      <c r="F21" s="1" vm="2075">
        <f t="shared" si="5"/>
        <v>-9835831.7799408827</v>
      </c>
      <c r="G21" s="1" vm="1893">
        <f t="shared" si="5"/>
        <v>-4347826.6898284582</v>
      </c>
      <c r="H21" s="1" vm="1100">
        <f t="shared" si="5"/>
        <v>-14183658.46976934</v>
      </c>
      <c r="I21" s="1" vm="1190">
        <f t="shared" si="5"/>
        <v>2399422</v>
      </c>
      <c r="J21" s="1" vm="2087">
        <f t="shared" si="5"/>
        <v>-7436409.7799408827</v>
      </c>
      <c r="K21" s="1" vm="1235">
        <f t="shared" si="5"/>
        <v>6747248.6898284573</v>
      </c>
      <c r="L21" s="1" vm="1295">
        <f t="shared" si="5"/>
        <v>-146</v>
      </c>
      <c r="M21" s="1" vm="1383">
        <f t="shared" si="5"/>
        <v>-708969</v>
      </c>
      <c r="N21" s="1" vm="1468">
        <f t="shared" si="5"/>
        <v>-460009</v>
      </c>
      <c r="O21" s="1" vm="1551">
        <f t="shared" si="5"/>
        <v>-1168978</v>
      </c>
      <c r="P21" s="1" vm="1635">
        <f t="shared" si="5"/>
        <v>-3073999</v>
      </c>
      <c r="Q21" s="1" vm="2130">
        <f t="shared" si="5"/>
        <v>70193688</v>
      </c>
      <c r="R21" s="1" vm="1683">
        <f t="shared" si="5"/>
        <v>1211308</v>
      </c>
      <c r="S21" s="24" vm="1734">
        <f t="shared" si="5"/>
        <v>1.7256651338792742E-2</v>
      </c>
      <c r="T21" s="1" vm="1785">
        <f t="shared" si="5"/>
        <v>-3020952.0710412026</v>
      </c>
      <c r="U21" s="1" vm="1842">
        <f t="shared" ref="U21:AD35" si="6">CUBEVALUE("ThisWorkbookDataModel", $B$3, $B$4, $B21, U$10)</f>
        <v>-1851974.0710412026</v>
      </c>
      <c r="V21" s="1" vm="2166">
        <f t="shared" si="6"/>
        <v>0</v>
      </c>
      <c r="W21" s="1" vm="1894">
        <f t="shared" si="6"/>
        <v>0</v>
      </c>
      <c r="X21" s="1" vm="1101">
        <f t="shared" si="6"/>
        <v>0</v>
      </c>
      <c r="Y21" s="1" vm="1191">
        <f t="shared" si="6"/>
        <v>0</v>
      </c>
      <c r="Z21" s="1" vm="2195">
        <f t="shared" si="6"/>
        <v>4895274.6187872551</v>
      </c>
      <c r="AA21" s="1" vm="1236">
        <f t="shared" si="6"/>
        <v>0</v>
      </c>
      <c r="AB21" s="1" vm="1296">
        <f t="shared" si="6"/>
        <v>4895274.6187872551</v>
      </c>
      <c r="AC21" s="1" vm="1384">
        <f t="shared" si="6"/>
        <v>0</v>
      </c>
      <c r="AD21" s="1" vm="1469">
        <f t="shared" si="6"/>
        <v>4895274.6187872551</v>
      </c>
    </row>
    <row r="22" spans="1:30" x14ac:dyDescent="0.55000000000000004">
      <c r="A22">
        <v>210013</v>
      </c>
      <c r="B22" s="29" t="str" vm="80">
        <f t="shared" si="2"/>
        <v>210013</v>
      </c>
      <c r="C22" t="str">
        <f>INDEX('Latest Hospital Name'!$B:$B, MATCH($A22,'Latest Hospital Name'!$A:$A,0))</f>
        <v>Bon Secours</v>
      </c>
      <c r="D22" s="1" t="str">
        <f t="shared" si="3"/>
        <v/>
      </c>
      <c r="E22" s="23" vm="1552">
        <f t="shared" si="5"/>
        <v>-441.35307572700009</v>
      </c>
      <c r="F22" s="1" vm="1636">
        <f t="shared" si="5"/>
        <v>-157388.264153831</v>
      </c>
      <c r="G22" s="1" vm="2217">
        <f t="shared" si="5"/>
        <v>-1385939.5348733084</v>
      </c>
      <c r="H22" s="1" vm="1684">
        <f t="shared" si="5"/>
        <v>-1543327.7990271393</v>
      </c>
      <c r="I22" s="1" vm="1735">
        <f t="shared" si="5"/>
        <v>-930</v>
      </c>
      <c r="J22" s="1" vm="1786">
        <f t="shared" si="5"/>
        <v>-158318.264153831</v>
      </c>
      <c r="K22" s="1" vm="1843">
        <f t="shared" si="5"/>
        <v>1385009.5348733084</v>
      </c>
      <c r="L22" s="1" vm="2251">
        <f t="shared" si="5"/>
        <v>-378</v>
      </c>
      <c r="M22" s="1" vm="1895">
        <f t="shared" si="5"/>
        <v>-1378161</v>
      </c>
      <c r="N22" s="1" vm="1102">
        <f t="shared" si="5"/>
        <v>-1941490</v>
      </c>
      <c r="O22" s="1" vm="1192">
        <f t="shared" si="5"/>
        <v>-3319651</v>
      </c>
      <c r="P22" s="1" vm="2272">
        <f t="shared" si="5"/>
        <v>-844796</v>
      </c>
      <c r="Q22" s="1" vm="1237">
        <f t="shared" si="5"/>
        <v>20265921</v>
      </c>
      <c r="R22" s="1" vm="1297">
        <f t="shared" si="5"/>
        <v>80321</v>
      </c>
      <c r="S22" s="24" vm="1385">
        <f t="shared" si="5"/>
        <v>3.9633530595525367E-3</v>
      </c>
      <c r="T22" s="1" vm="1470">
        <f t="shared" si="5"/>
        <v>-841447.77518870228</v>
      </c>
      <c r="U22" s="1" vm="1553">
        <f t="shared" si="6"/>
        <v>2478203.2248112978</v>
      </c>
      <c r="V22" s="1" vm="1637">
        <f t="shared" si="6"/>
        <v>0</v>
      </c>
      <c r="W22" s="1" vm="2304">
        <f t="shared" si="6"/>
        <v>0</v>
      </c>
      <c r="X22" s="1" vm="1685">
        <f t="shared" si="6"/>
        <v>0</v>
      </c>
      <c r="Y22" s="1" vm="1736">
        <f t="shared" si="6"/>
        <v>0</v>
      </c>
      <c r="Z22" s="1" vm="1787">
        <f t="shared" si="6"/>
        <v>3863212.7596846065</v>
      </c>
      <c r="AA22" s="1" vm="1844">
        <f t="shared" si="6"/>
        <v>0</v>
      </c>
      <c r="AB22" s="1" vm="2336">
        <f t="shared" si="6"/>
        <v>3863212.7596846065</v>
      </c>
      <c r="AC22" s="1" vm="1896">
        <f t="shared" si="6"/>
        <v>0</v>
      </c>
      <c r="AD22" s="1" vm="1103">
        <f t="shared" si="6"/>
        <v>3863212.7596846065</v>
      </c>
    </row>
    <row r="23" spans="1:30" x14ac:dyDescent="0.55000000000000004">
      <c r="A23">
        <v>210015</v>
      </c>
      <c r="B23" s="29" t="str" vm="79">
        <f t="shared" si="2"/>
        <v>210015</v>
      </c>
      <c r="C23" t="str">
        <f>INDEX('Latest Hospital Name'!$B:$B, MATCH($A23,'Latest Hospital Name'!$A:$A,0))</f>
        <v>MedStar Fr Square</v>
      </c>
      <c r="D23" s="1" t="str">
        <f t="shared" si="3"/>
        <v/>
      </c>
      <c r="E23" s="23" vm="1193">
        <f t="shared" si="5"/>
        <v>-185.88197420620008</v>
      </c>
      <c r="F23" s="1" vm="2124">
        <f t="shared" si="5"/>
        <v>-1574726.2723971386</v>
      </c>
      <c r="G23" s="1" vm="1238">
        <f t="shared" si="5"/>
        <v>-259689.71027175474</v>
      </c>
      <c r="H23" s="1" vm="1298">
        <f t="shared" si="5"/>
        <v>-1834415.9826688934</v>
      </c>
      <c r="I23" s="1" vm="1386">
        <f t="shared" si="5"/>
        <v>1494491</v>
      </c>
      <c r="J23" s="1" vm="1471">
        <f t="shared" si="5"/>
        <v>-80235.272397138644</v>
      </c>
      <c r="K23" s="1" vm="1554">
        <f t="shared" si="5"/>
        <v>1754180.7102717548</v>
      </c>
      <c r="L23" s="1" vm="1638">
        <f t="shared" si="5"/>
        <v>135</v>
      </c>
      <c r="M23" s="1" vm="2358">
        <f t="shared" si="5"/>
        <v>604257</v>
      </c>
      <c r="N23" s="1" vm="1686">
        <f t="shared" si="5"/>
        <v>208659</v>
      </c>
      <c r="O23" s="1" vm="1737">
        <f t="shared" si="5"/>
        <v>812916</v>
      </c>
      <c r="P23" s="1" vm="1788">
        <f t="shared" si="5"/>
        <v>-3369149</v>
      </c>
      <c r="Q23" s="1" vm="1845">
        <f t="shared" si="5"/>
        <v>78555561</v>
      </c>
      <c r="R23" s="1" vm="1960">
        <f t="shared" si="5"/>
        <v>572442</v>
      </c>
      <c r="S23" s="24" vm="1897">
        <f t="shared" si="5"/>
        <v>7.2870970904274999E-3</v>
      </c>
      <c r="T23" s="1" vm="1104">
        <f t="shared" si="5"/>
        <v>-3344597.6841248833</v>
      </c>
      <c r="U23" s="1" vm="1167">
        <f t="shared" si="6"/>
        <v>-4157513.6841248833</v>
      </c>
      <c r="V23" s="1" vm="1987">
        <f t="shared" si="6"/>
        <v>0</v>
      </c>
      <c r="W23" s="1" vm="1239">
        <f t="shared" si="6"/>
        <v>0</v>
      </c>
      <c r="X23" s="1" vm="1299">
        <f t="shared" si="6"/>
        <v>0</v>
      </c>
      <c r="Y23" s="1" vm="1387">
        <f t="shared" si="6"/>
        <v>0</v>
      </c>
      <c r="Z23" s="1" vm="1472">
        <f t="shared" si="6"/>
        <v>-2403332.9738531285</v>
      </c>
      <c r="AA23" s="1" vm="1555">
        <f t="shared" si="6"/>
        <v>9000000</v>
      </c>
      <c r="AB23" s="1" vm="1639">
        <f t="shared" si="6"/>
        <v>6596667.026146872</v>
      </c>
      <c r="AC23" s="1" vm="2012">
        <f t="shared" si="6"/>
        <v>0</v>
      </c>
      <c r="AD23" s="1" vm="1687">
        <f t="shared" si="6"/>
        <v>6596667.026146872</v>
      </c>
    </row>
    <row r="24" spans="1:30" x14ac:dyDescent="0.55000000000000004">
      <c r="A24" s="43">
        <v>210016</v>
      </c>
      <c r="B24" s="29" t="str" vm="78">
        <f t="shared" si="2"/>
        <v>210016</v>
      </c>
      <c r="C24" t="str">
        <f>INDEX('Latest Hospital Name'!$B:$B, MATCH($A24,'Latest Hospital Name'!$A:$A,0))</f>
        <v>Washington Adventist</v>
      </c>
      <c r="D24" s="1" t="str">
        <f t="shared" si="3"/>
        <v/>
      </c>
      <c r="E24" s="23" vm="1738">
        <f t="shared" si="5"/>
        <v>286.30601611359992</v>
      </c>
      <c r="F24" s="1" vm="1789">
        <f t="shared" si="5"/>
        <v>944076.67509209411</v>
      </c>
      <c r="G24" s="1" vm="1846">
        <f t="shared" si="5"/>
        <v>1342131.6931911595</v>
      </c>
      <c r="H24" s="1" vm="2051">
        <f t="shared" si="5"/>
        <v>2286208.3682832536</v>
      </c>
      <c r="I24" s="1" vm="1898">
        <f t="shared" si="5"/>
        <v>1384918</v>
      </c>
      <c r="J24" s="1" vm="1105">
        <f t="shared" si="5"/>
        <v>2328994.6750920941</v>
      </c>
      <c r="K24" s="1" vm="1194">
        <f t="shared" si="5"/>
        <v>42786.306808840483</v>
      </c>
      <c r="L24" s="1" vm="2038">
        <f t="shared" si="5"/>
        <v>49</v>
      </c>
      <c r="M24" s="1" vm="1240">
        <f t="shared" si="5"/>
        <v>43412</v>
      </c>
      <c r="N24" s="1" vm="1300">
        <f t="shared" si="5"/>
        <v>301074</v>
      </c>
      <c r="O24" s="1" vm="1388">
        <f t="shared" si="5"/>
        <v>344486</v>
      </c>
      <c r="P24" s="1" vm="1473">
        <f t="shared" si="5"/>
        <v>-1748090</v>
      </c>
      <c r="Q24" s="1" vm="1556">
        <f t="shared" si="5"/>
        <v>34927393</v>
      </c>
      <c r="R24" s="1" vm="1640">
        <f t="shared" si="5"/>
        <v>3060781</v>
      </c>
      <c r="S24" s="24" vm="2088">
        <f t="shared" si="5"/>
        <v>8.7632678453842802E-2</v>
      </c>
      <c r="T24" s="1" vm="1688">
        <f t="shared" si="5"/>
        <v>-1594900.191121622</v>
      </c>
      <c r="U24" s="1" vm="1739">
        <f t="shared" si="6"/>
        <v>-1939386.191121622</v>
      </c>
      <c r="V24" s="1" vm="1790">
        <f t="shared" si="6"/>
        <v>0</v>
      </c>
      <c r="W24" s="1" vm="1847">
        <f t="shared" si="6"/>
        <v>0</v>
      </c>
      <c r="X24" s="1" vm="2131">
        <f t="shared" si="6"/>
        <v>0</v>
      </c>
      <c r="Y24" s="1" vm="1899">
        <f t="shared" si="6"/>
        <v>0</v>
      </c>
      <c r="Z24" s="1" vm="1106">
        <f t="shared" si="6"/>
        <v>-1896599.8843127815</v>
      </c>
      <c r="AA24" s="1" vm="1195">
        <f t="shared" si="6"/>
        <v>0</v>
      </c>
      <c r="AB24" s="1" vm="2167">
        <f t="shared" si="6"/>
        <v>-1896599.8843127815</v>
      </c>
      <c r="AC24" s="1" vm="1241">
        <f t="shared" si="6"/>
        <v>0</v>
      </c>
      <c r="AD24" s="1" vm="1301">
        <f t="shared" si="6"/>
        <v>-1896599.8843127815</v>
      </c>
    </row>
    <row r="25" spans="1:30" x14ac:dyDescent="0.55000000000000004">
      <c r="A25">
        <v>210017</v>
      </c>
      <c r="B25" s="29" t="str" vm="77">
        <f t="shared" si="2"/>
        <v>210017</v>
      </c>
      <c r="C25" t="str">
        <f>INDEX('Latest Hospital Name'!$B:$B, MATCH($A25,'Latest Hospital Name'!$A:$A,0))</f>
        <v>Garrett</v>
      </c>
      <c r="D25" s="1" t="str">
        <f t="shared" si="3"/>
        <v/>
      </c>
      <c r="E25" s="23" vm="1389">
        <f t="shared" si="5"/>
        <v>239.44670616379997</v>
      </c>
      <c r="F25" s="1" vm="1474">
        <f t="shared" si="5"/>
        <v>292376.45112728089</v>
      </c>
      <c r="G25" s="1" vm="1557">
        <f t="shared" si="5"/>
        <v>900816.73129241471</v>
      </c>
      <c r="H25" s="1" vm="1641">
        <f t="shared" si="5"/>
        <v>1193193.1824196957</v>
      </c>
      <c r="I25" s="1" vm="2196">
        <f t="shared" si="5"/>
        <v>115095</v>
      </c>
      <c r="J25" s="1" vm="1689">
        <f t="shared" si="5"/>
        <v>407471.45112728089</v>
      </c>
      <c r="K25" s="1" vm="1740">
        <f t="shared" si="5"/>
        <v>-785721.73129241471</v>
      </c>
      <c r="L25" s="1" vm="1791">
        <f t="shared" si="5"/>
        <v>5</v>
      </c>
      <c r="M25" s="1" vm="1848">
        <f t="shared" si="5"/>
        <v>22437</v>
      </c>
      <c r="N25" s="1" vm="2218">
        <f t="shared" si="5"/>
        <v>20455</v>
      </c>
      <c r="O25" s="1" vm="1900">
        <f t="shared" si="5"/>
        <v>42892</v>
      </c>
      <c r="P25" s="1" vm="1107">
        <f t="shared" si="5"/>
        <v>-374251</v>
      </c>
      <c r="Q25" s="1" vm="1196">
        <f t="shared" si="5"/>
        <v>4293699</v>
      </c>
      <c r="R25" s="1" vm="2252">
        <f t="shared" si="5"/>
        <v>1177050</v>
      </c>
      <c r="S25" s="24" vm="1242">
        <f t="shared" si="5"/>
        <v>0.2741342604593382</v>
      </c>
      <c r="T25" s="1" vm="1302">
        <f t="shared" si="5"/>
        <v>-271655.97888883221</v>
      </c>
      <c r="U25" s="1" vm="1390">
        <f t="shared" si="6"/>
        <v>-314547.97888883221</v>
      </c>
      <c r="V25" s="1" vm="1475">
        <f t="shared" si="6"/>
        <v>0</v>
      </c>
      <c r="W25" s="1" vm="1558">
        <f t="shared" si="6"/>
        <v>0</v>
      </c>
      <c r="X25" s="1" vm="1642">
        <f t="shared" si="6"/>
        <v>0</v>
      </c>
      <c r="Y25" s="1" vm="2273">
        <f t="shared" si="6"/>
        <v>0</v>
      </c>
      <c r="Z25" s="1" vm="1690">
        <f t="shared" si="6"/>
        <v>-1100269.710181247</v>
      </c>
      <c r="AA25" s="1" vm="1741">
        <f t="shared" si="6"/>
        <v>0</v>
      </c>
      <c r="AB25" s="1" vm="1792">
        <f t="shared" si="6"/>
        <v>-1100269.710181247</v>
      </c>
      <c r="AC25" s="1" vm="1849">
        <f t="shared" si="6"/>
        <v>0</v>
      </c>
      <c r="AD25" s="1" vm="2305">
        <f t="shared" si="6"/>
        <v>-1100269.710181247</v>
      </c>
    </row>
    <row r="26" spans="1:30" x14ac:dyDescent="0.55000000000000004">
      <c r="A26">
        <v>210018</v>
      </c>
      <c r="B26" s="29" t="str" vm="76">
        <f t="shared" si="2"/>
        <v>210018</v>
      </c>
      <c r="C26" t="str">
        <f>INDEX('Latest Hospital Name'!$B:$B, MATCH($A26,'Latest Hospital Name'!$A:$A,0))</f>
        <v>MedStar Montgomery</v>
      </c>
      <c r="D26" s="1" t="str">
        <f t="shared" si="3"/>
        <v/>
      </c>
      <c r="E26" s="23" vm="1901">
        <f t="shared" si="5"/>
        <v>-557.74167052380005</v>
      </c>
      <c r="F26" s="1" vm="1108">
        <f t="shared" si="5"/>
        <v>-2961096.7906344789</v>
      </c>
      <c r="G26" s="1" vm="1197">
        <f t="shared" si="5"/>
        <v>-36952.105445028472</v>
      </c>
      <c r="H26" s="1" vm="2337">
        <f t="shared" si="5"/>
        <v>-2998048.8960795072</v>
      </c>
      <c r="I26" s="1" vm="1243">
        <f t="shared" si="5"/>
        <v>1097362</v>
      </c>
      <c r="J26" s="1" vm="1303">
        <f t="shared" si="5"/>
        <v>-1863734.7906344789</v>
      </c>
      <c r="K26" s="1" vm="1391">
        <f t="shared" si="5"/>
        <v>1134314.1054450283</v>
      </c>
      <c r="L26" s="1" vm="1476">
        <f t="shared" si="5"/>
        <v>35</v>
      </c>
      <c r="M26" s="1" vm="1559">
        <f t="shared" si="5"/>
        <v>82707</v>
      </c>
      <c r="N26" s="1" vm="1643">
        <f t="shared" si="5"/>
        <v>130636</v>
      </c>
      <c r="O26" s="1" vm="2264">
        <f t="shared" si="5"/>
        <v>213343</v>
      </c>
      <c r="P26" s="1" vm="1691">
        <f t="shared" si="5"/>
        <v>-1516059</v>
      </c>
      <c r="Q26" s="1" vm="1742">
        <f t="shared" si="5"/>
        <v>20898683</v>
      </c>
      <c r="R26" s="1" vm="1793">
        <f t="shared" si="5"/>
        <v>445814</v>
      </c>
      <c r="S26" s="24" vm="1850">
        <f t="shared" si="5"/>
        <v>2.1332157629263049E-2</v>
      </c>
      <c r="T26" s="1" vm="2359">
        <f t="shared" si="5"/>
        <v>-1483718.1904367369</v>
      </c>
      <c r="U26" s="1" vm="1902">
        <f t="shared" si="6"/>
        <v>-1697061.1904367369</v>
      </c>
      <c r="V26" s="1" vm="1109">
        <f t="shared" si="6"/>
        <v>0</v>
      </c>
      <c r="W26" s="1" vm="1198">
        <f t="shared" si="6"/>
        <v>0</v>
      </c>
      <c r="X26" s="1" vm="1961">
        <f t="shared" si="6"/>
        <v>0</v>
      </c>
      <c r="Y26" s="1" vm="1244">
        <f t="shared" si="6"/>
        <v>0</v>
      </c>
      <c r="Z26" s="1" vm="1304">
        <f t="shared" si="6"/>
        <v>-562747.08499170863</v>
      </c>
      <c r="AA26" s="1" vm="1392">
        <f t="shared" si="6"/>
        <v>0</v>
      </c>
      <c r="AB26" s="1" vm="1477">
        <f t="shared" si="6"/>
        <v>-562747.08499170863</v>
      </c>
      <c r="AC26" s="1" vm="1560">
        <f t="shared" si="6"/>
        <v>0</v>
      </c>
      <c r="AD26" s="1" vm="1644">
        <f t="shared" si="6"/>
        <v>-562747.08499170863</v>
      </c>
    </row>
    <row r="27" spans="1:30" x14ac:dyDescent="0.55000000000000004">
      <c r="A27">
        <v>210019</v>
      </c>
      <c r="B27" s="29" t="str" vm="75">
        <f t="shared" si="2"/>
        <v>210019</v>
      </c>
      <c r="C27" t="str">
        <f>INDEX('Latest Hospital Name'!$B:$B, MATCH($A27,'Latest Hospital Name'!$A:$A,0))</f>
        <v>Peninsula</v>
      </c>
      <c r="D27" s="1" t="str">
        <f t="shared" si="3"/>
        <v/>
      </c>
      <c r="E27" s="23" vm="1988">
        <f t="shared" si="5"/>
        <v>-359.17540754069972</v>
      </c>
      <c r="F27" s="1" vm="1692">
        <f t="shared" si="5"/>
        <v>-941331.85587569117</v>
      </c>
      <c r="G27" s="1" vm="1743">
        <f t="shared" si="5"/>
        <v>-989493.88375990686</v>
      </c>
      <c r="H27" s="1" vm="1794">
        <f t="shared" si="5"/>
        <v>-1930825.7396355979</v>
      </c>
      <c r="I27" s="1" vm="1851">
        <f t="shared" si="5"/>
        <v>727617</v>
      </c>
      <c r="J27" s="1" vm="2013">
        <f t="shared" si="5"/>
        <v>-213714.85587569117</v>
      </c>
      <c r="K27" s="1" vm="1903">
        <f t="shared" si="5"/>
        <v>1717110.8837599067</v>
      </c>
      <c r="L27" s="1" vm="1110">
        <f t="shared" si="5"/>
        <v>-65</v>
      </c>
      <c r="M27" s="1" vm="1199">
        <f t="shared" si="5"/>
        <v>-289353</v>
      </c>
      <c r="N27" s="1" vm="2052">
        <f t="shared" si="5"/>
        <v>-183942</v>
      </c>
      <c r="O27" s="1" vm="1245">
        <f t="shared" si="5"/>
        <v>-473295</v>
      </c>
      <c r="P27" s="1" vm="1305">
        <f t="shared" si="5"/>
        <v>-3391478</v>
      </c>
      <c r="Q27" s="1" vm="1393">
        <f t="shared" si="5"/>
        <v>50344442</v>
      </c>
      <c r="R27" s="1" vm="1478">
        <f t="shared" si="5"/>
        <v>9091946</v>
      </c>
      <c r="S27" s="24" vm="1561">
        <f t="shared" si="5"/>
        <v>0.18059483110369959</v>
      </c>
      <c r="T27" s="1" vm="1645">
        <f t="shared" si="5"/>
        <v>-2778994.6033980874</v>
      </c>
      <c r="U27" s="1" vm="2076">
        <f t="shared" si="6"/>
        <v>-2305699.6033980874</v>
      </c>
      <c r="V27" s="1" vm="1693">
        <f t="shared" si="6"/>
        <v>0</v>
      </c>
      <c r="W27" s="1" vm="1744">
        <f t="shared" si="6"/>
        <v>0</v>
      </c>
      <c r="X27" s="1" vm="1795">
        <f t="shared" si="6"/>
        <v>0</v>
      </c>
      <c r="Y27" s="1" vm="1852">
        <f t="shared" si="6"/>
        <v>0</v>
      </c>
      <c r="Z27" s="1" vm="2089">
        <f t="shared" si="6"/>
        <v>-588588.71963818069</v>
      </c>
      <c r="AA27" s="1" vm="1904">
        <f t="shared" si="6"/>
        <v>0</v>
      </c>
      <c r="AB27" s="1" vm="1111">
        <f t="shared" si="6"/>
        <v>-588588.71963818069</v>
      </c>
      <c r="AC27" s="1" vm="1200">
        <f t="shared" si="6"/>
        <v>0</v>
      </c>
      <c r="AD27" s="1" vm="2132">
        <f t="shared" si="6"/>
        <v>-588588.71963818069</v>
      </c>
    </row>
    <row r="28" spans="1:30" x14ac:dyDescent="0.55000000000000004">
      <c r="A28">
        <v>210022</v>
      </c>
      <c r="B28" s="29" t="str" vm="74">
        <f t="shared" si="2"/>
        <v>210022</v>
      </c>
      <c r="C28" t="str">
        <f>INDEX('Latest Hospital Name'!$B:$B, MATCH($A28,'Latest Hospital Name'!$A:$A,0))</f>
        <v>Suburban</v>
      </c>
      <c r="D28" s="1" t="str">
        <f t="shared" si="3"/>
        <v/>
      </c>
      <c r="E28" s="23" vm="1246">
        <f t="shared" si="5"/>
        <v>-236.26948709720025</v>
      </c>
      <c r="F28" s="1" vm="1306">
        <f t="shared" si="5"/>
        <v>-1856591.7038861609</v>
      </c>
      <c r="G28" s="1" vm="1394">
        <f t="shared" si="5"/>
        <v>347641.21184995153</v>
      </c>
      <c r="H28" s="1" vm="1479">
        <f t="shared" si="5"/>
        <v>-1508950.4920362094</v>
      </c>
      <c r="I28" s="1" vm="1562">
        <f t="shared" si="5"/>
        <v>1883732</v>
      </c>
      <c r="J28" s="1" vm="1646">
        <f t="shared" si="5"/>
        <v>27140.29611383914</v>
      </c>
      <c r="K28" s="1" vm="2168">
        <f t="shared" si="5"/>
        <v>1536090.7881500486</v>
      </c>
      <c r="L28" s="1" vm="1694">
        <f t="shared" si="5"/>
        <v>-8</v>
      </c>
      <c r="M28" s="1" vm="1745">
        <f t="shared" si="5"/>
        <v>-211415</v>
      </c>
      <c r="N28" s="1" vm="1796">
        <f t="shared" si="5"/>
        <v>137164</v>
      </c>
      <c r="O28" s="1" vm="1853">
        <f t="shared" si="5"/>
        <v>-74251</v>
      </c>
      <c r="P28" s="1" vm="2197">
        <f t="shared" si="5"/>
        <v>-1624015</v>
      </c>
      <c r="Q28" s="1" vm="1905">
        <f t="shared" si="5"/>
        <v>30326943</v>
      </c>
      <c r="R28" s="1" vm="1112">
        <f t="shared" si="5"/>
        <v>1864726</v>
      </c>
      <c r="S28" s="24" vm="1201">
        <f t="shared" si="5"/>
        <v>6.1487437095126933E-2</v>
      </c>
      <c r="T28" s="1" vm="2219">
        <f t="shared" si="5"/>
        <v>-1524158.4798459574</v>
      </c>
      <c r="U28" s="1" vm="1247">
        <f t="shared" si="6"/>
        <v>-1449907.4798459574</v>
      </c>
      <c r="V28" s="1" vm="1307">
        <f t="shared" si="6"/>
        <v>0</v>
      </c>
      <c r="W28" s="1" vm="1395">
        <f t="shared" si="6"/>
        <v>0</v>
      </c>
      <c r="X28" s="1" vm="1480">
        <f t="shared" si="6"/>
        <v>0</v>
      </c>
      <c r="Y28" s="1" vm="1563">
        <f t="shared" si="6"/>
        <v>0</v>
      </c>
      <c r="Z28" s="1" vm="1647">
        <f t="shared" si="6"/>
        <v>86183.308304091217</v>
      </c>
      <c r="AA28" s="1" vm="2253">
        <f t="shared" si="6"/>
        <v>0</v>
      </c>
      <c r="AB28" s="1" vm="1695">
        <f t="shared" si="6"/>
        <v>86183.308304091217</v>
      </c>
      <c r="AC28" s="1" vm="1746">
        <f t="shared" si="6"/>
        <v>0</v>
      </c>
      <c r="AD28" s="1" vm="1797">
        <f t="shared" si="6"/>
        <v>86183.308304091217</v>
      </c>
    </row>
    <row r="29" spans="1:30" x14ac:dyDescent="0.55000000000000004">
      <c r="A29">
        <v>210023</v>
      </c>
      <c r="B29" s="29" t="str" vm="73">
        <f t="shared" si="2"/>
        <v>210023</v>
      </c>
      <c r="C29" t="str">
        <f>INDEX('Latest Hospital Name'!$B:$B, MATCH($A29,'Latest Hospital Name'!$A:$A,0))</f>
        <v>Anne Arundel</v>
      </c>
      <c r="D29" s="1" t="str">
        <f t="shared" si="3"/>
        <v/>
      </c>
      <c r="E29" s="23" vm="1854">
        <f t="shared" si="5"/>
        <v>832.88716648479999</v>
      </c>
      <c r="F29" s="1" vm="2274">
        <f t="shared" si="5"/>
        <v>2207840.3916524225</v>
      </c>
      <c r="G29" s="1" vm="1906">
        <f t="shared" si="5"/>
        <v>269996.44727193401</v>
      </c>
      <c r="H29" s="1" vm="1113">
        <f t="shared" si="5"/>
        <v>2477836.8389243567</v>
      </c>
      <c r="I29" s="1" vm="1202">
        <f t="shared" si="5"/>
        <v>3552380</v>
      </c>
      <c r="J29" s="1" vm="2306">
        <f t="shared" si="5"/>
        <v>5760220.391652422</v>
      </c>
      <c r="K29" s="1" vm="1248">
        <f t="shared" si="5"/>
        <v>3282383.5527280653</v>
      </c>
      <c r="L29" s="1" vm="1308">
        <f t="shared" si="5"/>
        <v>426</v>
      </c>
      <c r="M29" s="1" vm="1396">
        <f t="shared" si="5"/>
        <v>1150306</v>
      </c>
      <c r="N29" s="1" vm="1481">
        <f t="shared" si="5"/>
        <v>1271448</v>
      </c>
      <c r="O29" s="1" vm="1564">
        <f t="shared" si="5"/>
        <v>2421754</v>
      </c>
      <c r="P29" s="1" vm="1648">
        <f t="shared" si="5"/>
        <v>-2769513</v>
      </c>
      <c r="Q29" s="1" vm="2338">
        <f t="shared" si="5"/>
        <v>52734788</v>
      </c>
      <c r="R29" s="1" vm="1696">
        <f t="shared" si="5"/>
        <v>1155232</v>
      </c>
      <c r="S29" s="24" vm="1747">
        <f t="shared" si="5"/>
        <v>2.1906450064803521E-2</v>
      </c>
      <c r="T29" s="1" vm="1798">
        <f t="shared" si="5"/>
        <v>-2708842.8017616756</v>
      </c>
      <c r="U29" s="1" vm="1855">
        <f t="shared" si="6"/>
        <v>-5130596.8017616756</v>
      </c>
      <c r="V29" s="1" vm="2351">
        <f t="shared" si="6"/>
        <v>0</v>
      </c>
      <c r="W29" s="1" vm="1907">
        <f t="shared" si="6"/>
        <v>0</v>
      </c>
      <c r="X29" s="1" vm="1114">
        <f t="shared" si="6"/>
        <v>0</v>
      </c>
      <c r="Y29" s="1" vm="1203">
        <f t="shared" si="6"/>
        <v>0</v>
      </c>
      <c r="Z29" s="1" vm="2360">
        <f t="shared" si="6"/>
        <v>-1848213.2490336103</v>
      </c>
      <c r="AA29" s="1" vm="1249">
        <f t="shared" si="6"/>
        <v>0</v>
      </c>
      <c r="AB29" s="1" vm="1309">
        <f t="shared" si="6"/>
        <v>-1848213.2490336103</v>
      </c>
      <c r="AC29" s="1" vm="1397">
        <f t="shared" si="6"/>
        <v>0</v>
      </c>
      <c r="AD29" s="1" vm="1482">
        <f t="shared" si="6"/>
        <v>-1848213.2490336103</v>
      </c>
    </row>
    <row r="30" spans="1:30" x14ac:dyDescent="0.55000000000000004">
      <c r="A30">
        <v>210024</v>
      </c>
      <c r="B30" s="29" t="str" vm="72">
        <f t="shared" si="2"/>
        <v>210024</v>
      </c>
      <c r="C30" t="str">
        <f>INDEX('Latest Hospital Name'!$B:$B, MATCH($A30,'Latest Hospital Name'!$A:$A,0))</f>
        <v>MedStar Union Mem</v>
      </c>
      <c r="D30" s="1" t="str">
        <f t="shared" si="3"/>
        <v/>
      </c>
      <c r="E30" s="23" vm="1565">
        <f t="shared" si="5"/>
        <v>-986.61824465469965</v>
      </c>
      <c r="F30" s="1" vm="1649">
        <f t="shared" si="5"/>
        <v>-3165675.2417427655</v>
      </c>
      <c r="G30" s="1" vm="1962">
        <f t="shared" si="5"/>
        <v>-2264223.3393721785</v>
      </c>
      <c r="H30" s="1" vm="1697">
        <f t="shared" si="5"/>
        <v>-5429898.5811149441</v>
      </c>
      <c r="I30" s="1" vm="1748">
        <f t="shared" si="5"/>
        <v>1764854</v>
      </c>
      <c r="J30" s="1" vm="1799">
        <f t="shared" si="5"/>
        <v>-1400821.2417427655</v>
      </c>
      <c r="K30" s="1" vm="1856">
        <f t="shared" si="5"/>
        <v>4029077.3393721785</v>
      </c>
      <c r="L30" s="1" vm="1989">
        <f t="shared" si="5"/>
        <v>-121</v>
      </c>
      <c r="M30" s="1" vm="1908">
        <f t="shared" si="5"/>
        <v>-602026</v>
      </c>
      <c r="N30" s="1" vm="1115">
        <f t="shared" si="5"/>
        <v>-211363</v>
      </c>
      <c r="O30" s="1" vm="1204">
        <f t="shared" si="5"/>
        <v>-813389</v>
      </c>
      <c r="P30" s="1" vm="2014">
        <f t="shared" si="5"/>
        <v>-2799090</v>
      </c>
      <c r="Q30" s="1" vm="1250">
        <f t="shared" si="5"/>
        <v>46630346</v>
      </c>
      <c r="R30" s="1" vm="1310">
        <f t="shared" si="5"/>
        <v>474204</v>
      </c>
      <c r="S30" s="24" vm="1398">
        <f t="shared" si="5"/>
        <v>1.0169429152423618E-2</v>
      </c>
      <c r="T30" s="1" vm="1483">
        <f t="shared" si="5"/>
        <v>-2770624.8525537425</v>
      </c>
      <c r="U30" s="1" vm="1566">
        <f t="shared" si="6"/>
        <v>-1957235.8525537425</v>
      </c>
      <c r="V30" s="1" vm="1650">
        <f t="shared" si="6"/>
        <v>0</v>
      </c>
      <c r="W30" s="1" vm="2053">
        <f t="shared" si="6"/>
        <v>0</v>
      </c>
      <c r="X30" s="1" vm="1698">
        <f t="shared" si="6"/>
        <v>0</v>
      </c>
      <c r="Y30" s="1" vm="1749">
        <f t="shared" si="6"/>
        <v>0</v>
      </c>
      <c r="Z30" s="1" vm="1800">
        <f t="shared" si="6"/>
        <v>2071841.4868184361</v>
      </c>
      <c r="AA30" s="1" vm="1857">
        <f t="shared" si="6"/>
        <v>0</v>
      </c>
      <c r="AB30" s="1" vm="2039">
        <f t="shared" si="6"/>
        <v>2071841.4868184361</v>
      </c>
      <c r="AC30" s="1" vm="1909">
        <f t="shared" si="6"/>
        <v>0</v>
      </c>
      <c r="AD30" s="1" vm="1116">
        <f t="shared" si="6"/>
        <v>2071841.4868184361</v>
      </c>
    </row>
    <row r="31" spans="1:30" x14ac:dyDescent="0.55000000000000004">
      <c r="A31">
        <v>210027</v>
      </c>
      <c r="B31" s="29" t="str" vm="71">
        <f t="shared" si="2"/>
        <v>210027</v>
      </c>
      <c r="C31" t="str">
        <f>INDEX('Latest Hospital Name'!$B:$B, MATCH($A31,'Latest Hospital Name'!$A:$A,0))</f>
        <v>Western Maryland</v>
      </c>
      <c r="D31" s="1" t="str">
        <f t="shared" si="3"/>
        <v/>
      </c>
      <c r="E31" s="23" vm="1205">
        <f t="shared" si="5"/>
        <v>528.15745458879996</v>
      </c>
      <c r="F31" s="1" vm="2090">
        <f t="shared" si="5"/>
        <v>-80295.538431960158</v>
      </c>
      <c r="G31" s="1" vm="1251">
        <f t="shared" si="5"/>
        <v>1553499.8959953852</v>
      </c>
      <c r="H31" s="1" vm="1311">
        <f t="shared" si="5"/>
        <v>1473204.3575634251</v>
      </c>
      <c r="I31" s="1" vm="1399">
        <f t="shared" si="5"/>
        <v>462034</v>
      </c>
      <c r="J31" s="1" vm="1484">
        <f t="shared" si="5"/>
        <v>381738.46156803984</v>
      </c>
      <c r="K31" s="1" vm="1567">
        <f t="shared" si="5"/>
        <v>-1091465.8959953852</v>
      </c>
      <c r="L31" s="1" vm="1651">
        <f t="shared" si="5"/>
        <v>278</v>
      </c>
      <c r="M31" s="1" vm="2133">
        <f t="shared" si="5"/>
        <v>321846</v>
      </c>
      <c r="N31" s="1" vm="1699">
        <f t="shared" si="5"/>
        <v>1692786</v>
      </c>
      <c r="O31" s="1" vm="1750">
        <f t="shared" si="5"/>
        <v>2014632</v>
      </c>
      <c r="P31" s="1" vm="1801">
        <f t="shared" si="5"/>
        <v>-2032334</v>
      </c>
      <c r="Q31" s="1" vm="1858">
        <f t="shared" si="5"/>
        <v>35280302</v>
      </c>
      <c r="R31" s="1" vm="2169">
        <f t="shared" si="5"/>
        <v>7578301</v>
      </c>
      <c r="S31" s="24" vm="1910">
        <f t="shared" si="5"/>
        <v>0.21480261138354201</v>
      </c>
      <c r="T31" s="1" vm="1117">
        <f t="shared" si="5"/>
        <v>-1595783.3495964406</v>
      </c>
      <c r="U31" s="1" vm="1206">
        <f t="shared" si="6"/>
        <v>-3610415.3495964408</v>
      </c>
      <c r="V31" s="1" vm="2198">
        <f t="shared" si="6"/>
        <v>0</v>
      </c>
      <c r="W31" s="1" vm="1252">
        <f t="shared" si="6"/>
        <v>0</v>
      </c>
      <c r="X31" s="1" vm="1312">
        <f t="shared" si="6"/>
        <v>0</v>
      </c>
      <c r="Y31" s="1" vm="1400">
        <f t="shared" si="6"/>
        <v>0</v>
      </c>
      <c r="Z31" s="1" vm="1485">
        <f t="shared" si="6"/>
        <v>-4701881.2455918258</v>
      </c>
      <c r="AA31" s="1" vm="1568">
        <f t="shared" si="6"/>
        <v>-2056541</v>
      </c>
      <c r="AB31" s="1" vm="1652">
        <f t="shared" si="6"/>
        <v>-6758422.2455918258</v>
      </c>
      <c r="AC31" s="1" vm="2220">
        <f t="shared" si="6"/>
        <v>0</v>
      </c>
      <c r="AD31" s="1" vm="1700">
        <f t="shared" si="6"/>
        <v>-6758422.2455918258</v>
      </c>
    </row>
    <row r="32" spans="1:30" x14ac:dyDescent="0.55000000000000004">
      <c r="A32">
        <v>210028</v>
      </c>
      <c r="B32" s="29" t="str" vm="70">
        <f t="shared" si="2"/>
        <v>210028</v>
      </c>
      <c r="C32" t="str">
        <f>INDEX('Latest Hospital Name'!$B:$B, MATCH($A32,'Latest Hospital Name'!$A:$A,0))</f>
        <v>MedStar St. Mary's</v>
      </c>
      <c r="D32" s="1" t="str">
        <f t="shared" si="3"/>
        <v/>
      </c>
      <c r="E32" s="23" vm="1751">
        <f t="shared" si="5"/>
        <v>620.93751621000001</v>
      </c>
      <c r="F32" s="1" vm="1802">
        <f t="shared" si="5"/>
        <v>1429963.7858799938</v>
      </c>
      <c r="G32" s="1" vm="1859">
        <f t="shared" si="5"/>
        <v>1330562.8120841086</v>
      </c>
      <c r="H32" s="1" vm="2254">
        <f t="shared" si="5"/>
        <v>2760526.5979641024</v>
      </c>
      <c r="I32" s="1" vm="1911">
        <f t="shared" si="5"/>
        <v>769786</v>
      </c>
      <c r="J32" s="1" vm="1118">
        <f t="shared" si="5"/>
        <v>2199749.7858799938</v>
      </c>
      <c r="K32" s="1" vm="1207">
        <f t="shared" si="5"/>
        <v>-560776.81208410859</v>
      </c>
      <c r="L32" s="1" vm="2275">
        <f t="shared" si="5"/>
        <v>40</v>
      </c>
      <c r="M32" s="1" vm="1253">
        <f t="shared" si="5"/>
        <v>122534</v>
      </c>
      <c r="N32" s="1" vm="1313">
        <f t="shared" si="5"/>
        <v>85168</v>
      </c>
      <c r="O32" s="1" vm="1401">
        <f t="shared" si="5"/>
        <v>207702</v>
      </c>
      <c r="P32" s="1" vm="1486">
        <f t="shared" si="5"/>
        <v>-1496006</v>
      </c>
      <c r="Q32" s="1" vm="1569">
        <f t="shared" si="5"/>
        <v>18842053</v>
      </c>
      <c r="R32" s="1" vm="1653">
        <f t="shared" si="5"/>
        <v>187530</v>
      </c>
      <c r="S32" s="24" vm="2307">
        <f t="shared" si="5"/>
        <v>9.9527371035417426E-3</v>
      </c>
      <c r="T32" s="1" vm="1701">
        <f t="shared" si="5"/>
        <v>-1481116.6455766789</v>
      </c>
      <c r="U32" s="1" vm="1752">
        <f t="shared" si="6"/>
        <v>-1688818.6455766789</v>
      </c>
      <c r="V32" s="1" vm="1803">
        <f t="shared" si="6"/>
        <v>0</v>
      </c>
      <c r="W32" s="1" vm="1860">
        <f t="shared" si="6"/>
        <v>0</v>
      </c>
      <c r="X32" s="1" vm="2339">
        <f t="shared" si="6"/>
        <v>0</v>
      </c>
      <c r="Y32" s="1" vm="1912">
        <f t="shared" si="6"/>
        <v>0</v>
      </c>
      <c r="Z32" s="1" vm="1119">
        <f t="shared" si="6"/>
        <v>-2249595.4576607877</v>
      </c>
      <c r="AA32" s="1" vm="1208">
        <f t="shared" si="6"/>
        <v>7000000</v>
      </c>
      <c r="AB32" s="1" vm="2161">
        <f t="shared" si="6"/>
        <v>4750404.5423392123</v>
      </c>
      <c r="AC32" s="1" vm="1254">
        <f t="shared" si="6"/>
        <v>0</v>
      </c>
      <c r="AD32" s="1" vm="1314">
        <f t="shared" si="6"/>
        <v>4750404.5423392123</v>
      </c>
    </row>
    <row r="33" spans="1:30" x14ac:dyDescent="0.55000000000000004">
      <c r="A33">
        <v>210029</v>
      </c>
      <c r="B33" s="29" t="str" vm="69">
        <f t="shared" si="2"/>
        <v>210029</v>
      </c>
      <c r="C33" t="str">
        <f>INDEX('Latest Hospital Name'!$B:$B, MATCH($A33,'Latest Hospital Name'!$A:$A,0))</f>
        <v>JH Bayview</v>
      </c>
      <c r="D33" s="1" t="str">
        <f t="shared" si="3"/>
        <v/>
      </c>
      <c r="E33" s="23" vm="1402">
        <f t="shared" si="5"/>
        <v>-302.8311259789001</v>
      </c>
      <c r="F33" s="1" vm="1487">
        <f t="shared" si="5"/>
        <v>1080656.6419432655</v>
      </c>
      <c r="G33" s="1" vm="1570">
        <f t="shared" si="5"/>
        <v>-940609.12724990444</v>
      </c>
      <c r="H33" s="1" vm="1654">
        <f t="shared" si="5"/>
        <v>140047.51469336101</v>
      </c>
      <c r="I33" s="1" vm="2361">
        <f t="shared" si="5"/>
        <v>1523716</v>
      </c>
      <c r="J33" s="1" vm="1702">
        <f t="shared" si="5"/>
        <v>2604372.6419432657</v>
      </c>
      <c r="K33" s="1" vm="1753">
        <f t="shared" si="5"/>
        <v>2464325.1272499049</v>
      </c>
      <c r="L33" s="1" vm="1804">
        <f t="shared" si="5"/>
        <v>-187</v>
      </c>
      <c r="M33" s="1" vm="1861">
        <f t="shared" si="5"/>
        <v>-342559</v>
      </c>
      <c r="N33" s="1" vm="1963">
        <f t="shared" si="5"/>
        <v>-1108771</v>
      </c>
      <c r="O33" s="1" vm="1913">
        <f t="shared" si="5"/>
        <v>-1451330</v>
      </c>
      <c r="P33" s="1" vm="1120">
        <f t="shared" si="5"/>
        <v>-4211923</v>
      </c>
      <c r="Q33" s="1" vm="1209">
        <f t="shared" si="5"/>
        <v>73781474</v>
      </c>
      <c r="R33" s="1" vm="1990">
        <f t="shared" si="5"/>
        <v>2122803</v>
      </c>
      <c r="S33" s="24" vm="1255">
        <f t="shared" si="5"/>
        <v>2.8771490794559079E-2</v>
      </c>
      <c r="T33" s="1" vm="1315">
        <f t="shared" si="5"/>
        <v>-4090739.6961781085</v>
      </c>
      <c r="U33" s="1" vm="1403">
        <f t="shared" si="6"/>
        <v>-2639409.6961781085</v>
      </c>
      <c r="V33" s="1" vm="1488">
        <f t="shared" si="6"/>
        <v>0</v>
      </c>
      <c r="W33" s="1" vm="1571">
        <f t="shared" si="6"/>
        <v>0</v>
      </c>
      <c r="X33" s="1" vm="1655">
        <f t="shared" si="6"/>
        <v>0</v>
      </c>
      <c r="Y33" s="1" vm="2015">
        <f t="shared" si="6"/>
        <v>0</v>
      </c>
      <c r="Z33" s="1" vm="1703">
        <f t="shared" si="6"/>
        <v>-175084.56892820355</v>
      </c>
      <c r="AA33" s="1" vm="1754">
        <f t="shared" si="6"/>
        <v>0</v>
      </c>
      <c r="AB33" s="1" vm="1805">
        <f t="shared" si="6"/>
        <v>-175084.56892820355</v>
      </c>
      <c r="AC33" s="1" vm="1862">
        <f t="shared" si="6"/>
        <v>0</v>
      </c>
      <c r="AD33" s="1" vm="2054">
        <f t="shared" si="6"/>
        <v>-175084.56892820355</v>
      </c>
    </row>
    <row r="34" spans="1:30" x14ac:dyDescent="0.55000000000000004">
      <c r="A34">
        <v>210030</v>
      </c>
      <c r="B34" s="29" t="str" vm="68">
        <f t="shared" si="2"/>
        <v>210030</v>
      </c>
      <c r="C34" t="str">
        <f>INDEX('Latest Hospital Name'!$B:$B, MATCH($A34,'Latest Hospital Name'!$A:$A,0))</f>
        <v>UM-Chestertown</v>
      </c>
      <c r="D34" s="1" t="str">
        <f t="shared" si="3"/>
        <v/>
      </c>
      <c r="E34" s="23" vm="1914">
        <f t="shared" si="5"/>
        <v>-115.89823296440001</v>
      </c>
      <c r="F34" s="1" vm="1121">
        <f t="shared" si="5"/>
        <v>-174364.17034555931</v>
      </c>
      <c r="G34" s="1" vm="1168">
        <f t="shared" si="5"/>
        <v>-436226.37966044713</v>
      </c>
      <c r="H34" s="1" vm="2077">
        <f t="shared" si="5"/>
        <v>-610590.55000600638</v>
      </c>
      <c r="I34" s="1" vm="1256">
        <f t="shared" si="5"/>
        <v>277952</v>
      </c>
      <c r="J34" s="1" vm="1316">
        <f t="shared" si="5"/>
        <v>103587.82965444069</v>
      </c>
      <c r="K34" s="1" vm="1404">
        <f t="shared" si="5"/>
        <v>714178.37966044713</v>
      </c>
      <c r="L34" s="1" vm="1489">
        <f t="shared" si="5"/>
        <v>-48</v>
      </c>
      <c r="M34" s="1" vm="1572">
        <f t="shared" si="5"/>
        <v>-207349</v>
      </c>
      <c r="N34" s="1" vm="1656">
        <f t="shared" si="5"/>
        <v>-172958</v>
      </c>
      <c r="O34" s="1" vm="2091">
        <f t="shared" si="5"/>
        <v>-380307</v>
      </c>
      <c r="P34" s="1" vm="1704">
        <f t="shared" si="5"/>
        <v>-583169</v>
      </c>
      <c r="Q34" s="1" vm="1755">
        <f t="shared" si="5"/>
        <v>8347701</v>
      </c>
      <c r="R34" s="1" vm="1806">
        <f t="shared" si="5"/>
        <v>67007</v>
      </c>
      <c r="S34" s="24" vm="1863">
        <f t="shared" si="5"/>
        <v>8.027000487918769E-3</v>
      </c>
      <c r="T34" s="1" vm="2134">
        <f t="shared" si="5"/>
        <v>-578487.90215246088</v>
      </c>
      <c r="U34" s="1" vm="1915">
        <f t="shared" si="6"/>
        <v>-198180.90215246088</v>
      </c>
      <c r="V34" s="1" vm="1122">
        <f t="shared" si="6"/>
        <v>0</v>
      </c>
      <c r="W34" s="1" vm="1210">
        <f t="shared" si="6"/>
        <v>0</v>
      </c>
      <c r="X34" s="1" vm="2170">
        <f t="shared" si="6"/>
        <v>0</v>
      </c>
      <c r="Y34" s="1" vm="1257">
        <f t="shared" si="6"/>
        <v>0</v>
      </c>
      <c r="Z34" s="1" vm="1317">
        <f t="shared" si="6"/>
        <v>515997.47750798624</v>
      </c>
      <c r="AA34" s="1" vm="1405">
        <f t="shared" si="6"/>
        <v>0</v>
      </c>
      <c r="AB34" s="1" vm="1490">
        <f t="shared" si="6"/>
        <v>515997.47750798624</v>
      </c>
      <c r="AC34" s="1" vm="1573">
        <f t="shared" si="6"/>
        <v>-6144269</v>
      </c>
      <c r="AD34" s="1" vm="1657">
        <f t="shared" si="6"/>
        <v>-5628271.5224920139</v>
      </c>
    </row>
    <row r="35" spans="1:30" x14ac:dyDescent="0.55000000000000004">
      <c r="A35">
        <v>210032</v>
      </c>
      <c r="B35" s="29" t="str" vm="67">
        <f t="shared" si="2"/>
        <v>210032</v>
      </c>
      <c r="C35" t="str">
        <f>INDEX('Latest Hospital Name'!$B:$B, MATCH($A35,'Latest Hospital Name'!$A:$A,0))</f>
        <v>Union of Cecil</v>
      </c>
      <c r="D35" s="1" t="str">
        <f t="shared" si="3"/>
        <v/>
      </c>
      <c r="E35" s="23" vm="2199">
        <f t="shared" si="5"/>
        <v>239.48178589649996</v>
      </c>
      <c r="F35" s="1" vm="1705">
        <f t="shared" si="5"/>
        <v>-19606.59277016166</v>
      </c>
      <c r="G35" s="1" vm="1756">
        <f t="shared" si="5"/>
        <v>-169665.03012855811</v>
      </c>
      <c r="H35" s="1" vm="1807">
        <f t="shared" si="5"/>
        <v>-189271.62289871977</v>
      </c>
      <c r="I35" s="1" vm="1864">
        <f t="shared" si="5"/>
        <v>890276</v>
      </c>
      <c r="J35" s="1" vm="2221">
        <f t="shared" si="5"/>
        <v>870669.40722983831</v>
      </c>
      <c r="K35" s="1" vm="1916">
        <f t="shared" si="5"/>
        <v>1059941.0301285582</v>
      </c>
      <c r="L35" s="1" vm="1123">
        <f t="shared" si="5"/>
        <v>276</v>
      </c>
      <c r="M35" s="1" vm="1211">
        <f t="shared" si="5"/>
        <v>707286</v>
      </c>
      <c r="N35" s="1" vm="2255">
        <f t="shared" si="5"/>
        <v>1313129</v>
      </c>
      <c r="O35" s="1" vm="1258">
        <f t="shared" si="5"/>
        <v>2020415</v>
      </c>
      <c r="P35" s="1" vm="1318">
        <f t="shared" si="5"/>
        <v>-1428373</v>
      </c>
      <c r="Q35" s="1" vm="1406">
        <f t="shared" si="5"/>
        <v>21534598</v>
      </c>
      <c r="R35" s="1" vm="1491">
        <f t="shared" si="5"/>
        <v>1109348</v>
      </c>
      <c r="S35" s="24" vm="1574">
        <f t="shared" si="5"/>
        <v>5.1514683487474434E-2</v>
      </c>
      <c r="T35" s="1" vm="1658">
        <f t="shared" si="5"/>
        <v>-1354790.8170029456</v>
      </c>
      <c r="U35" s="1" vm="2276">
        <f t="shared" si="6"/>
        <v>-3375205.8170029456</v>
      </c>
      <c r="V35" s="1" vm="1706">
        <f t="shared" si="6"/>
        <v>0</v>
      </c>
      <c r="W35" s="1" vm="1757">
        <f t="shared" si="6"/>
        <v>0</v>
      </c>
      <c r="X35" s="1" vm="1808">
        <f t="shared" si="6"/>
        <v>0</v>
      </c>
      <c r="Y35" s="1" vm="1865">
        <f t="shared" si="6"/>
        <v>0</v>
      </c>
      <c r="Z35" s="1" vm="2308">
        <f t="shared" si="6"/>
        <v>-2315264.7868743874</v>
      </c>
      <c r="AA35" s="1" vm="1917">
        <f t="shared" si="6"/>
        <v>0</v>
      </c>
      <c r="AB35" s="1" vm="1124">
        <f t="shared" si="6"/>
        <v>-2315264.7868743874</v>
      </c>
      <c r="AC35" s="1" vm="1169">
        <f t="shared" si="6"/>
        <v>0</v>
      </c>
      <c r="AD35" s="1" vm="2340">
        <f t="shared" si="6"/>
        <v>-2315264.7868743874</v>
      </c>
    </row>
    <row r="36" spans="1:30" x14ac:dyDescent="0.55000000000000004">
      <c r="A36" s="43">
        <v>210033</v>
      </c>
      <c r="B36" s="29" t="str" vm="66">
        <f t="shared" si="2"/>
        <v>210033</v>
      </c>
      <c r="C36" t="str">
        <f>INDEX('Latest Hospital Name'!$B:$B, MATCH($A36,'Latest Hospital Name'!$A:$A,0))</f>
        <v>Carroll</v>
      </c>
      <c r="D36" s="1" t="str">
        <f t="shared" si="3"/>
        <v/>
      </c>
      <c r="E36" s="23" vm="1259">
        <f t="shared" si="5"/>
        <v>289.59283920149983</v>
      </c>
      <c r="F36" s="1" vm="1319">
        <f t="shared" si="5"/>
        <v>797464.34176026064</v>
      </c>
      <c r="G36" s="1" vm="1407">
        <f t="shared" si="5"/>
        <v>545566.95745905442</v>
      </c>
      <c r="H36" s="1" vm="1492">
        <f t="shared" si="5"/>
        <v>1343031.2992193149</v>
      </c>
      <c r="I36" s="1" vm="1575">
        <f t="shared" si="5"/>
        <v>1229933</v>
      </c>
      <c r="J36" s="1" vm="1659">
        <f t="shared" si="5"/>
        <v>2027397.3417602605</v>
      </c>
      <c r="K36" s="1" vm="2331">
        <f t="shared" si="5"/>
        <v>684366.04254094558</v>
      </c>
      <c r="L36" s="1" vm="1707">
        <f t="shared" si="5"/>
        <v>118</v>
      </c>
      <c r="M36" s="1" vm="1758">
        <f t="shared" si="5"/>
        <v>383024</v>
      </c>
      <c r="N36" s="1" vm="1809">
        <f t="shared" si="5"/>
        <v>433748</v>
      </c>
      <c r="O36" s="1" vm="1866">
        <f t="shared" si="5"/>
        <v>816772</v>
      </c>
      <c r="P36" s="1" vm="2362">
        <f t="shared" si="5"/>
        <v>-2631970</v>
      </c>
      <c r="Q36" s="1" vm="1918">
        <f t="shared" si="5"/>
        <v>35946187</v>
      </c>
      <c r="R36" s="1" vm="1125">
        <f t="shared" si="5"/>
        <v>820436</v>
      </c>
      <c r="S36" s="24" vm="1212">
        <f t="shared" si="5"/>
        <v>2.2824006340366503E-2</v>
      </c>
      <c r="T36" s="1" vm="1964">
        <f t="shared" ref="T36:AD51" si="7">CUBEVALUE("ThisWorkbookDataModel", $B$3, $B$4, $B36, T$10)</f>
        <v>-2571897.9000323457</v>
      </c>
      <c r="U36" s="1" vm="1260">
        <f t="shared" si="7"/>
        <v>-3388669.9000323457</v>
      </c>
      <c r="V36" s="1" vm="1320">
        <f t="shared" si="7"/>
        <v>0</v>
      </c>
      <c r="W36" s="1" vm="1408">
        <f t="shared" si="7"/>
        <v>0</v>
      </c>
      <c r="X36" s="1" vm="1493">
        <f t="shared" si="7"/>
        <v>0</v>
      </c>
      <c r="Y36" s="1" vm="1576">
        <f t="shared" si="7"/>
        <v>0</v>
      </c>
      <c r="Z36" s="1" vm="1660">
        <f t="shared" si="7"/>
        <v>-2704303.8574914001</v>
      </c>
      <c r="AA36" s="1" vm="1991">
        <f t="shared" si="7"/>
        <v>0</v>
      </c>
      <c r="AB36" s="1" vm="1708">
        <f t="shared" si="7"/>
        <v>-2704303.8574914001</v>
      </c>
      <c r="AC36" s="1" vm="1759">
        <f t="shared" si="7"/>
        <v>0</v>
      </c>
      <c r="AD36" s="1" vm="1810">
        <f t="shared" si="7"/>
        <v>-2704303.8574914001</v>
      </c>
    </row>
    <row r="37" spans="1:30" x14ac:dyDescent="0.55000000000000004">
      <c r="A37">
        <v>210034</v>
      </c>
      <c r="B37" s="29" t="str" vm="65">
        <f t="shared" si="2"/>
        <v>210034</v>
      </c>
      <c r="C37" t="str">
        <f>INDEX('Latest Hospital Name'!$B:$B, MATCH($A37,'Latest Hospital Name'!$A:$A,0))</f>
        <v>MedStar Harbor</v>
      </c>
      <c r="D37" s="1" t="str">
        <f t="shared" si="3"/>
        <v/>
      </c>
      <c r="E37" s="23" vm="1867">
        <f t="shared" ref="E37:T52" si="8">CUBEVALUE("ThisWorkbookDataModel", $B$3, $B$4, $B37, E$10)</f>
        <v>-904.30463707929994</v>
      </c>
      <c r="F37" s="1" vm="2016">
        <f t="shared" si="8"/>
        <v>-4339182.242250002</v>
      </c>
      <c r="G37" s="1" vm="1919">
        <f t="shared" si="8"/>
        <v>-2757613.5671987412</v>
      </c>
      <c r="H37" s="1" vm="1126">
        <f t="shared" si="8"/>
        <v>-7096795.8094487432</v>
      </c>
      <c r="I37" s="1" vm="1170">
        <f t="shared" si="8"/>
        <v>474558</v>
      </c>
      <c r="J37" s="1" vm="2055">
        <f t="shared" si="8"/>
        <v>-3864624.242250002</v>
      </c>
      <c r="K37" s="1" vm="1261">
        <f t="shared" si="8"/>
        <v>3232171.5671987412</v>
      </c>
      <c r="L37" s="1" vm="1321">
        <f t="shared" si="8"/>
        <v>-2</v>
      </c>
      <c r="M37" s="1" vm="1409">
        <f t="shared" si="8"/>
        <v>18210</v>
      </c>
      <c r="N37" s="1" vm="1494">
        <f t="shared" si="8"/>
        <v>-28497</v>
      </c>
      <c r="O37" s="1" vm="1577">
        <f t="shared" si="8"/>
        <v>-10287</v>
      </c>
      <c r="P37" s="1" vm="1366">
        <f t="shared" si="8"/>
        <v>-1312374</v>
      </c>
      <c r="Q37" s="1" vm="2040">
        <f t="shared" si="8"/>
        <v>27069565</v>
      </c>
      <c r="R37" s="1" vm="1709">
        <f t="shared" si="8"/>
        <v>171082</v>
      </c>
      <c r="S37" s="24" vm="1760">
        <f t="shared" si="8"/>
        <v>6.3200867838105268E-3</v>
      </c>
      <c r="T37" s="1" vm="1811">
        <f t="shared" si="8"/>
        <v>-1304079.6824271835</v>
      </c>
      <c r="U37" s="1" vm="1868">
        <f t="shared" si="7"/>
        <v>-1293792.6824271835</v>
      </c>
      <c r="V37" s="1" vm="2092">
        <f t="shared" si="7"/>
        <v>0</v>
      </c>
      <c r="W37" s="1" vm="1920">
        <f t="shared" si="7"/>
        <v>0</v>
      </c>
      <c r="X37" s="1" vm="1127">
        <f t="shared" si="7"/>
        <v>0</v>
      </c>
      <c r="Y37" s="1" vm="1213">
        <f t="shared" si="7"/>
        <v>0</v>
      </c>
      <c r="Z37" s="1" vm="2135">
        <f t="shared" si="7"/>
        <v>1938378.8847715578</v>
      </c>
      <c r="AA37" s="1" vm="1262">
        <f t="shared" si="7"/>
        <v>-12727918</v>
      </c>
      <c r="AB37" s="1" vm="1322">
        <f t="shared" si="7"/>
        <v>-10789539.115228442</v>
      </c>
      <c r="AC37" s="1" vm="1410">
        <f t="shared" si="7"/>
        <v>0</v>
      </c>
      <c r="AD37" s="1" vm="1495">
        <f t="shared" si="7"/>
        <v>-10789539.115228442</v>
      </c>
    </row>
    <row r="38" spans="1:30" x14ac:dyDescent="0.55000000000000004">
      <c r="A38">
        <v>210035</v>
      </c>
      <c r="B38" s="29" t="str" vm="64">
        <f t="shared" si="2"/>
        <v>210035</v>
      </c>
      <c r="C38" t="str">
        <f>INDEX('Latest Hospital Name'!$B:$B, MATCH($A38,'Latest Hospital Name'!$A:$A,0))</f>
        <v>UM-Charles Regional</v>
      </c>
      <c r="D38" s="1" t="str">
        <f t="shared" si="3"/>
        <v/>
      </c>
      <c r="E38" s="23" vm="1578">
        <f t="shared" si="8"/>
        <v>-768.28310256040004</v>
      </c>
      <c r="F38" s="1" vm="1532">
        <f t="shared" si="8"/>
        <v>-1794058.0312843074</v>
      </c>
      <c r="G38" s="1" vm="2171">
        <f t="shared" si="8"/>
        <v>-414354.50298164762</v>
      </c>
      <c r="H38" s="1" vm="1710">
        <f t="shared" si="8"/>
        <v>-2208412.534265955</v>
      </c>
      <c r="I38" s="1" vm="1761">
        <f t="shared" si="8"/>
        <v>1187077</v>
      </c>
      <c r="J38" s="1" vm="1812">
        <f t="shared" si="8"/>
        <v>-606981.03128430736</v>
      </c>
      <c r="K38" s="1" vm="1869">
        <f t="shared" si="8"/>
        <v>1601431.5029816476</v>
      </c>
      <c r="L38" s="1" vm="2200">
        <f t="shared" si="8"/>
        <v>-304</v>
      </c>
      <c r="M38" s="1" vm="1921">
        <f t="shared" si="8"/>
        <v>-561523</v>
      </c>
      <c r="N38" s="1" vm="1128">
        <f t="shared" si="8"/>
        <v>-1121012</v>
      </c>
      <c r="O38" s="1" vm="1171">
        <f t="shared" si="8"/>
        <v>-1682535</v>
      </c>
      <c r="P38" s="1" vm="2222">
        <f t="shared" si="8"/>
        <v>-1619462</v>
      </c>
      <c r="Q38" s="1" vm="1263">
        <f t="shared" si="8"/>
        <v>22303891</v>
      </c>
      <c r="R38" s="1" vm="1323">
        <f t="shared" si="8"/>
        <v>487173</v>
      </c>
      <c r="S38" s="24" vm="1411">
        <f t="shared" si="8"/>
        <v>2.184251169448416E-2</v>
      </c>
      <c r="T38" s="1" vm="1496">
        <f t="shared" si="8"/>
        <v>-1584088.8823262274</v>
      </c>
      <c r="U38" s="1" vm="1579">
        <f t="shared" si="7"/>
        <v>98446.11767377262</v>
      </c>
      <c r="V38" s="1" vm="1661">
        <f t="shared" si="7"/>
        <v>0</v>
      </c>
      <c r="W38" s="1" vm="2256">
        <f t="shared" si="7"/>
        <v>0</v>
      </c>
      <c r="X38" s="1" vm="1711">
        <f t="shared" si="7"/>
        <v>0</v>
      </c>
      <c r="Y38" s="1" vm="1762">
        <f t="shared" si="7"/>
        <v>0</v>
      </c>
      <c r="Z38" s="1" vm="1813">
        <f t="shared" si="7"/>
        <v>1699877.6206554202</v>
      </c>
      <c r="AA38" s="1" vm="1870">
        <f t="shared" si="7"/>
        <v>-443432</v>
      </c>
      <c r="AB38" s="1" vm="2277">
        <f t="shared" si="7"/>
        <v>1256445.6206554202</v>
      </c>
      <c r="AC38" s="1" vm="1922">
        <f t="shared" si="7"/>
        <v>0</v>
      </c>
      <c r="AD38" s="1" vm="1129">
        <f t="shared" si="7"/>
        <v>1256445.6206554202</v>
      </c>
    </row>
    <row r="39" spans="1:30" x14ac:dyDescent="0.55000000000000004">
      <c r="A39">
        <v>210037</v>
      </c>
      <c r="B39" s="29" t="str" vm="63">
        <f t="shared" si="2"/>
        <v>210037</v>
      </c>
      <c r="C39" t="str">
        <f>INDEX('Latest Hospital Name'!$B:$B, MATCH($A39,'Latest Hospital Name'!$A:$A,0))</f>
        <v>UM-Easton</v>
      </c>
      <c r="D39" s="1" t="str">
        <f t="shared" si="3"/>
        <v/>
      </c>
      <c r="E39" s="23" vm="1214">
        <f t="shared" si="8"/>
        <v>-138.01825973479998</v>
      </c>
      <c r="F39" s="1" vm="2309">
        <f t="shared" si="8"/>
        <v>-205114.59566638441</v>
      </c>
      <c r="G39" s="1" vm="1264">
        <f t="shared" si="8"/>
        <v>-761034.56342898263</v>
      </c>
      <c r="H39" s="1" vm="1324">
        <f t="shared" si="8"/>
        <v>-966149.15909536707</v>
      </c>
      <c r="I39" s="1" vm="1412">
        <f t="shared" si="8"/>
        <v>754371</v>
      </c>
      <c r="J39" s="1" vm="1497">
        <f t="shared" si="8"/>
        <v>549256.40433361556</v>
      </c>
      <c r="K39" s="1" vm="1580">
        <f t="shared" si="8"/>
        <v>1515405.5634289826</v>
      </c>
      <c r="L39" s="1" vm="1616">
        <f t="shared" si="8"/>
        <v>18</v>
      </c>
      <c r="M39" s="1" vm="2341">
        <f t="shared" si="8"/>
        <v>104815</v>
      </c>
      <c r="N39" s="1" vm="1712">
        <f t="shared" si="8"/>
        <v>24571</v>
      </c>
      <c r="O39" s="1" vm="1763">
        <f t="shared" si="8"/>
        <v>129386</v>
      </c>
      <c r="P39" s="1" vm="1814">
        <f t="shared" si="8"/>
        <v>-1651974</v>
      </c>
      <c r="Q39" s="1" vm="1871">
        <f t="shared" si="8"/>
        <v>23081514</v>
      </c>
      <c r="R39" s="1" vm="2125">
        <f t="shared" si="8"/>
        <v>414854</v>
      </c>
      <c r="S39" s="24" vm="1923">
        <f t="shared" si="8"/>
        <v>1.7973431032297101E-2</v>
      </c>
      <c r="T39" s="1" vm="1130">
        <f t="shared" si="8"/>
        <v>-1622282.3592438521</v>
      </c>
      <c r="U39" s="1" vm="1172">
        <f t="shared" si="7"/>
        <v>-1751668.3592438521</v>
      </c>
      <c r="V39" s="1" vm="2363">
        <f t="shared" si="7"/>
        <v>0</v>
      </c>
      <c r="W39" s="1" vm="1265">
        <f t="shared" si="7"/>
        <v>0</v>
      </c>
      <c r="X39" s="1" vm="1325">
        <f t="shared" si="7"/>
        <v>0</v>
      </c>
      <c r="Y39" s="1" vm="1413">
        <f t="shared" si="7"/>
        <v>0</v>
      </c>
      <c r="Z39" s="1" vm="1498">
        <f t="shared" si="7"/>
        <v>-236262.79581486946</v>
      </c>
      <c r="AA39" s="1" vm="1581">
        <f t="shared" si="7"/>
        <v>-134812</v>
      </c>
      <c r="AB39" s="1" vm="1448">
        <f t="shared" si="7"/>
        <v>-371074.79581486946</v>
      </c>
      <c r="AC39" s="1" vm="1965">
        <f t="shared" si="7"/>
        <v>4416250</v>
      </c>
      <c r="AD39" s="1" vm="1713">
        <f t="shared" si="7"/>
        <v>4045175.2041851305</v>
      </c>
    </row>
    <row r="40" spans="1:30" x14ac:dyDescent="0.55000000000000004">
      <c r="A40">
        <v>210038</v>
      </c>
      <c r="B40" s="29" t="str" vm="62">
        <f t="shared" si="2"/>
        <v>210038</v>
      </c>
      <c r="C40" t="str">
        <f>INDEX('Latest Hospital Name'!$B:$B, MATCH($A40,'Latest Hospital Name'!$A:$A,0))</f>
        <v>UMMC Midtown</v>
      </c>
      <c r="D40" s="1" t="str">
        <f t="shared" si="3"/>
        <v/>
      </c>
      <c r="E40" s="23" vm="1764">
        <f t="shared" si="8"/>
        <v>-654.35995583409988</v>
      </c>
      <c r="F40" s="1" vm="1815">
        <f t="shared" si="8"/>
        <v>229915.78163855709</v>
      </c>
      <c r="G40" s="1" vm="1872">
        <f t="shared" si="8"/>
        <v>-1372226.971945765</v>
      </c>
      <c r="H40" s="1" vm="1992">
        <f t="shared" si="8"/>
        <v>-1142311.1903072079</v>
      </c>
      <c r="I40" s="1" vm="1924">
        <f t="shared" si="8"/>
        <v>328816</v>
      </c>
      <c r="J40" s="1" vm="1131">
        <f t="shared" si="8"/>
        <v>558731.78163855709</v>
      </c>
      <c r="K40" s="1" vm="1215">
        <f t="shared" si="8"/>
        <v>1701042.971945765</v>
      </c>
      <c r="L40" s="1" vm="2017">
        <f t="shared" si="8"/>
        <v>-373</v>
      </c>
      <c r="M40" s="1" vm="1266">
        <f t="shared" si="8"/>
        <v>-1212654</v>
      </c>
      <c r="N40" s="1" vm="1326">
        <f t="shared" si="8"/>
        <v>-1570130</v>
      </c>
      <c r="O40" s="1" vm="1414">
        <f t="shared" si="8"/>
        <v>-2782784</v>
      </c>
      <c r="P40" s="1" vm="1499">
        <f t="shared" si="8"/>
        <v>-1543993</v>
      </c>
      <c r="Q40" s="1" vm="1582">
        <f t="shared" si="8"/>
        <v>33938295</v>
      </c>
      <c r="R40" s="1" vm="1662">
        <f t="shared" si="8"/>
        <v>285195</v>
      </c>
      <c r="S40" s="24" vm="2056">
        <f t="shared" si="8"/>
        <v>8.4033390599026845E-3</v>
      </c>
      <c r="T40" s="1" vm="1714">
        <f t="shared" si="8"/>
        <v>-1531018.3033148837</v>
      </c>
      <c r="U40" s="1" vm="1765">
        <f t="shared" si="7"/>
        <v>1251765.6966851163</v>
      </c>
      <c r="V40" s="1" vm="1816">
        <f t="shared" si="7"/>
        <v>0</v>
      </c>
      <c r="W40" s="1" vm="1873">
        <f t="shared" si="7"/>
        <v>0</v>
      </c>
      <c r="X40" s="1" vm="2078">
        <f t="shared" si="7"/>
        <v>0</v>
      </c>
      <c r="Y40" s="1" vm="1925">
        <f t="shared" si="7"/>
        <v>0</v>
      </c>
      <c r="Z40" s="1" vm="1132">
        <f t="shared" si="7"/>
        <v>2952808.6686308812</v>
      </c>
      <c r="AA40" s="1" vm="1173">
        <f t="shared" si="7"/>
        <v>0</v>
      </c>
      <c r="AB40" s="1" vm="2093">
        <f t="shared" si="7"/>
        <v>2952808.6686308812</v>
      </c>
      <c r="AC40" s="1" vm="1267">
        <f t="shared" si="7"/>
        <v>0</v>
      </c>
      <c r="AD40" s="1" vm="1327">
        <f t="shared" si="7"/>
        <v>2952808.6686308812</v>
      </c>
    </row>
    <row r="41" spans="1:30" x14ac:dyDescent="0.55000000000000004">
      <c r="A41">
        <v>210039</v>
      </c>
      <c r="B41" s="29" t="str" vm="61">
        <f t="shared" si="2"/>
        <v>210039</v>
      </c>
      <c r="C41" t="str">
        <f>INDEX('Latest Hospital Name'!$B:$B, MATCH($A41,'Latest Hospital Name'!$A:$A,0))</f>
        <v>Calvert</v>
      </c>
      <c r="D41" s="1" t="str">
        <f t="shared" si="3"/>
        <v/>
      </c>
      <c r="E41" s="23" vm="1415">
        <f t="shared" si="8"/>
        <v>217.80889801640012</v>
      </c>
      <c r="F41" s="1" vm="1500">
        <f t="shared" si="8"/>
        <v>-348387.52004761877</v>
      </c>
      <c r="G41" s="1" vm="1583">
        <f t="shared" si="8"/>
        <v>624801.3499751559</v>
      </c>
      <c r="H41" s="1" vm="1663">
        <f t="shared" si="8"/>
        <v>276413.82992753712</v>
      </c>
      <c r="I41" s="1" vm="2136">
        <f t="shared" si="8"/>
        <v>715674</v>
      </c>
      <c r="J41" s="1" vm="1715">
        <f t="shared" si="8"/>
        <v>367286.47995238123</v>
      </c>
      <c r="K41" s="1" vm="1766">
        <f t="shared" si="8"/>
        <v>90872.650024844101</v>
      </c>
      <c r="L41" s="1" vm="1817">
        <f t="shared" si="8"/>
        <v>135</v>
      </c>
      <c r="M41" s="1" vm="1874">
        <f t="shared" si="8"/>
        <v>232040</v>
      </c>
      <c r="N41" s="1" vm="2172">
        <f t="shared" si="8"/>
        <v>669228</v>
      </c>
      <c r="O41" s="1" vm="1926">
        <f t="shared" si="8"/>
        <v>901268</v>
      </c>
      <c r="P41" s="1" vm="1133">
        <f t="shared" si="8"/>
        <v>-1403294</v>
      </c>
      <c r="Q41" s="1" vm="1216">
        <f t="shared" si="8"/>
        <v>16970626</v>
      </c>
      <c r="R41" s="1" vm="2201">
        <f t="shared" si="8"/>
        <v>120273</v>
      </c>
      <c r="S41" s="24" vm="1268">
        <f t="shared" si="8"/>
        <v>7.0871280764775559E-3</v>
      </c>
      <c r="T41" s="1" vm="1328">
        <f t="shared" si="8"/>
        <v>-1393348.6756930475</v>
      </c>
      <c r="U41" s="1" vm="1416">
        <f t="shared" si="7"/>
        <v>-2294616.6756930472</v>
      </c>
      <c r="V41" s="1" vm="1501">
        <f t="shared" si="7"/>
        <v>0</v>
      </c>
      <c r="W41" s="1" vm="1584">
        <f t="shared" si="7"/>
        <v>0</v>
      </c>
      <c r="X41" s="1" vm="1664">
        <f t="shared" si="7"/>
        <v>0</v>
      </c>
      <c r="Y41" s="1" vm="2223">
        <f t="shared" si="7"/>
        <v>0</v>
      </c>
      <c r="Z41" s="1" vm="1716">
        <f t="shared" si="7"/>
        <v>-2203744.0256682029</v>
      </c>
      <c r="AA41" s="1" vm="1767">
        <f t="shared" si="7"/>
        <v>0</v>
      </c>
      <c r="AB41" s="1" vm="1818">
        <f t="shared" si="7"/>
        <v>-2203744.0256682029</v>
      </c>
      <c r="AC41" s="1" vm="1875">
        <f t="shared" si="7"/>
        <v>0</v>
      </c>
      <c r="AD41" s="1" vm="2241">
        <f t="shared" si="7"/>
        <v>-2203744.0256682029</v>
      </c>
    </row>
    <row r="42" spans="1:30" x14ac:dyDescent="0.55000000000000004">
      <c r="A42">
        <v>210040</v>
      </c>
      <c r="B42" s="29" t="str" vm="60">
        <f t="shared" si="2"/>
        <v>210040</v>
      </c>
      <c r="C42" t="str">
        <f>INDEX('Latest Hospital Name'!$B:$B, MATCH($A42,'Latest Hospital Name'!$A:$A,0))</f>
        <v>Northwest</v>
      </c>
      <c r="D42" s="1" t="str">
        <f t="shared" si="3"/>
        <v/>
      </c>
      <c r="E42" s="23" vm="1927">
        <f t="shared" si="8"/>
        <v>-715.87020364729983</v>
      </c>
      <c r="F42" s="1" vm="1134">
        <f t="shared" si="8"/>
        <v>-2315897.6027984344</v>
      </c>
      <c r="G42" s="1" vm="1174">
        <f t="shared" si="8"/>
        <v>-1374945.3082601205</v>
      </c>
      <c r="H42" s="1" vm="2278">
        <f t="shared" si="8"/>
        <v>-3690842.9110585549</v>
      </c>
      <c r="I42" s="1" vm="1269">
        <f t="shared" si="8"/>
        <v>1113144</v>
      </c>
      <c r="J42" s="1" vm="1329">
        <f t="shared" si="8"/>
        <v>-1202753.6027984344</v>
      </c>
      <c r="K42" s="1" vm="1417">
        <f t="shared" si="8"/>
        <v>2488089.3082601205</v>
      </c>
      <c r="L42" s="1" vm="1502">
        <f t="shared" si="8"/>
        <v>-134</v>
      </c>
      <c r="M42" s="1" vm="1585">
        <f t="shared" si="8"/>
        <v>-277257</v>
      </c>
      <c r="N42" s="1" vm="1449">
        <f t="shared" si="8"/>
        <v>-610266</v>
      </c>
      <c r="O42" s="1" vm="2310">
        <f t="shared" si="8"/>
        <v>-887523</v>
      </c>
      <c r="P42" s="1" vm="1717">
        <f t="shared" si="8"/>
        <v>-3063505</v>
      </c>
      <c r="Q42" s="1" vm="1768">
        <f t="shared" si="8"/>
        <v>42025289</v>
      </c>
      <c r="R42" s="1" vm="1819">
        <f t="shared" si="8"/>
        <v>243625</v>
      </c>
      <c r="S42" s="24" vm="1876">
        <f t="shared" si="8"/>
        <v>5.7971046909397819E-3</v>
      </c>
      <c r="T42" s="1" vm="2342">
        <f t="shared" si="8"/>
        <v>-3045745.5407937826</v>
      </c>
      <c r="U42" s="1" vm="1928">
        <f t="shared" si="7"/>
        <v>-2158222.5407937826</v>
      </c>
      <c r="V42" s="1" vm="1135">
        <f t="shared" si="7"/>
        <v>0</v>
      </c>
      <c r="W42" s="1" vm="1217">
        <f t="shared" si="7"/>
        <v>0</v>
      </c>
      <c r="X42" s="1" vm="2212">
        <f t="shared" si="7"/>
        <v>0</v>
      </c>
      <c r="Y42" s="1" vm="1270">
        <f t="shared" si="7"/>
        <v>0</v>
      </c>
      <c r="Z42" s="1" vm="1330">
        <f t="shared" si="7"/>
        <v>329866.76746633789</v>
      </c>
      <c r="AA42" s="1" vm="1418">
        <f t="shared" si="7"/>
        <v>0</v>
      </c>
      <c r="AB42" s="1" vm="1503">
        <f t="shared" si="7"/>
        <v>329866.76746633789</v>
      </c>
      <c r="AC42" s="1" vm="1586">
        <f t="shared" si="7"/>
        <v>0</v>
      </c>
      <c r="AD42" s="1" vm="1665">
        <f t="shared" si="7"/>
        <v>329866.76746633789</v>
      </c>
    </row>
    <row r="43" spans="1:30" x14ac:dyDescent="0.55000000000000004">
      <c r="A43">
        <v>210043</v>
      </c>
      <c r="B43" s="29" t="str" vm="59">
        <f t="shared" si="2"/>
        <v>210043</v>
      </c>
      <c r="C43" t="str">
        <f>INDEX('Latest Hospital Name'!$B:$B, MATCH($A43,'Latest Hospital Name'!$A:$A,0))</f>
        <v>UM-BWMC</v>
      </c>
      <c r="D43" s="1" t="str">
        <f t="shared" si="3"/>
        <v/>
      </c>
      <c r="E43" s="23" vm="2364">
        <f t="shared" si="8"/>
        <v>-255.36969086460002</v>
      </c>
      <c r="F43" s="1" vm="1718">
        <f t="shared" si="8"/>
        <v>-596708.51083186758</v>
      </c>
      <c r="G43" s="1" vm="1769">
        <f t="shared" si="8"/>
        <v>-1971644.8158180369</v>
      </c>
      <c r="H43" s="1" vm="1820">
        <f t="shared" si="8"/>
        <v>-2568353.3266499043</v>
      </c>
      <c r="I43" s="1" vm="1877">
        <f t="shared" si="8"/>
        <v>2842543</v>
      </c>
      <c r="J43" s="1" vm="1966">
        <f t="shared" si="8"/>
        <v>2245834.4891681327</v>
      </c>
      <c r="K43" s="1" vm="1929">
        <f t="shared" si="8"/>
        <v>4814187.8158180369</v>
      </c>
      <c r="L43" s="1" vm="1136">
        <f t="shared" si="8"/>
        <v>176</v>
      </c>
      <c r="M43" s="1" vm="1175">
        <f t="shared" si="8"/>
        <v>326612</v>
      </c>
      <c r="N43" s="1" vm="1993">
        <f t="shared" si="8"/>
        <v>654383</v>
      </c>
      <c r="O43" s="1" vm="1271">
        <f t="shared" si="8"/>
        <v>980995</v>
      </c>
      <c r="P43" s="1" vm="1331">
        <f t="shared" si="8"/>
        <v>-4520764</v>
      </c>
      <c r="Q43" s="1" vm="1419">
        <f t="shared" si="8"/>
        <v>63936368</v>
      </c>
      <c r="R43" s="1" vm="1504">
        <f t="shared" si="8"/>
        <v>499599</v>
      </c>
      <c r="S43" s="24" vm="1587">
        <f t="shared" si="8"/>
        <v>7.8140034479281025E-3</v>
      </c>
      <c r="T43" s="1" vm="1617">
        <f t="shared" si="8"/>
        <v>-4485438.7345167305</v>
      </c>
      <c r="U43" s="1" vm="2018">
        <f t="shared" si="7"/>
        <v>-5466433.7345167305</v>
      </c>
      <c r="V43" s="1" vm="2057">
        <f t="shared" si="7"/>
        <v>0</v>
      </c>
      <c r="W43" s="1" vm="2041">
        <f t="shared" si="7"/>
        <v>0</v>
      </c>
      <c r="X43" s="1" vm="1821">
        <f t="shared" si="7"/>
        <v>0</v>
      </c>
      <c r="Y43" s="1" vm="1878">
        <f t="shared" si="7"/>
        <v>0</v>
      </c>
      <c r="Z43" s="1" vm="2094">
        <f t="shared" si="7"/>
        <v>-652245.91869869363</v>
      </c>
      <c r="AA43" s="1" vm="1930">
        <f t="shared" si="7"/>
        <v>0</v>
      </c>
      <c r="AB43" s="1" vm="1137">
        <f t="shared" si="7"/>
        <v>-652245.91869869363</v>
      </c>
      <c r="AC43" s="1" vm="1218">
        <f t="shared" si="7"/>
        <v>0</v>
      </c>
      <c r="AD43" s="1" vm="2137">
        <f t="shared" si="7"/>
        <v>-652245.91869869363</v>
      </c>
    </row>
    <row r="44" spans="1:30" x14ac:dyDescent="0.55000000000000004">
      <c r="A44" s="43">
        <v>210044</v>
      </c>
      <c r="B44" s="29" t="str" vm="58">
        <f t="shared" si="2"/>
        <v>210044</v>
      </c>
      <c r="C44" t="str">
        <f>INDEX('Latest Hospital Name'!$B:$B, MATCH($A44,'Latest Hospital Name'!$A:$A,0))</f>
        <v>GBMC</v>
      </c>
      <c r="D44" s="1" t="str">
        <f t="shared" si="3"/>
        <v/>
      </c>
      <c r="E44" s="23" vm="1272">
        <f t="shared" si="8"/>
        <v>-570.00475799089963</v>
      </c>
      <c r="F44" s="1" vm="1332">
        <f t="shared" si="8"/>
        <v>-1400354.2657727234</v>
      </c>
      <c r="G44" s="1" vm="1420">
        <f t="shared" si="8"/>
        <v>-2759540.207014286</v>
      </c>
      <c r="H44" s="1" vm="1505">
        <f t="shared" si="8"/>
        <v>-4159894.4727870096</v>
      </c>
      <c r="I44" s="1" vm="1588">
        <f t="shared" si="8"/>
        <v>1633148</v>
      </c>
      <c r="J44" s="1" vm="1666">
        <f t="shared" si="8"/>
        <v>232793.73422727664</v>
      </c>
      <c r="K44" s="1" vm="2173">
        <f t="shared" si="8"/>
        <v>4392688.207014286</v>
      </c>
      <c r="L44" s="1" vm="2116">
        <f t="shared" si="8"/>
        <v>132</v>
      </c>
      <c r="M44" s="1" vm="2224">
        <f t="shared" si="8"/>
        <v>884112</v>
      </c>
      <c r="N44" s="1" vm="1822">
        <f t="shared" si="8"/>
        <v>-3236</v>
      </c>
      <c r="O44" s="1" vm="2257">
        <f t="shared" si="8"/>
        <v>880876</v>
      </c>
      <c r="P44" s="1" vm="2279">
        <f t="shared" si="8"/>
        <v>-2326645</v>
      </c>
      <c r="Q44" s="1" vm="1931">
        <f t="shared" si="8"/>
        <v>37198978</v>
      </c>
      <c r="R44" s="1" vm="1138">
        <f t="shared" si="8"/>
        <v>1108830</v>
      </c>
      <c r="S44" s="24" vm="1219">
        <f t="shared" si="8"/>
        <v>2.9808076985340833E-2</v>
      </c>
      <c r="T44" s="1" vm="2311">
        <f t="shared" si="8"/>
        <v>-2257292.1867224416</v>
      </c>
      <c r="U44" s="1" vm="1273">
        <f t="shared" si="7"/>
        <v>-3138168.1867224416</v>
      </c>
      <c r="V44" s="1" vm="1333">
        <f t="shared" si="7"/>
        <v>0</v>
      </c>
      <c r="W44" s="1" vm="1421">
        <f t="shared" si="7"/>
        <v>0</v>
      </c>
      <c r="X44" s="1" vm="1506">
        <f t="shared" si="7"/>
        <v>0</v>
      </c>
      <c r="Y44" s="1" vm="1589">
        <f t="shared" si="7"/>
        <v>0</v>
      </c>
      <c r="Z44" s="1" vm="1533">
        <f t="shared" si="7"/>
        <v>1254520.0202918444</v>
      </c>
      <c r="AA44" s="1" vm="2343">
        <f t="shared" si="7"/>
        <v>0</v>
      </c>
      <c r="AB44" s="1" vm="2299">
        <f t="shared" si="7"/>
        <v>1254520.0202918444</v>
      </c>
      <c r="AC44" s="1" vm="2365">
        <f t="shared" si="7"/>
        <v>0</v>
      </c>
      <c r="AD44" s="1" vm="1823">
        <f t="shared" si="7"/>
        <v>1254520.0202918444</v>
      </c>
    </row>
    <row r="45" spans="1:30" x14ac:dyDescent="0.55000000000000004">
      <c r="A45">
        <v>210045</v>
      </c>
      <c r="B45" s="29" t="str" vm="57">
        <f t="shared" si="2"/>
        <v>210045</v>
      </c>
      <c r="C45" t="str">
        <f>INDEX('Latest Hospital Name'!$B:$B, MATCH($A45,'Latest Hospital Name'!$A:$A,0))</f>
        <v>McCready</v>
      </c>
      <c r="D45" s="1" t="str">
        <f t="shared" si="3"/>
        <v/>
      </c>
      <c r="E45" s="23" vm="1967">
        <f t="shared" si="8"/>
        <v>3.1613947936000066</v>
      </c>
      <c r="F45" s="1" vm="1994">
        <f t="shared" si="8"/>
        <v>166958.80986689788</v>
      </c>
      <c r="G45" s="1" vm="1932">
        <f t="shared" si="8"/>
        <v>77257.995942372989</v>
      </c>
      <c r="H45" s="1" vm="1139">
        <f t="shared" si="8"/>
        <v>244216.80580927088</v>
      </c>
      <c r="I45" s="1" vm="2019">
        <f t="shared" si="8"/>
        <v>33097</v>
      </c>
      <c r="J45" s="1" vm="2058">
        <f t="shared" si="8"/>
        <v>200055.80986689788</v>
      </c>
      <c r="K45" s="1" vm="1274">
        <f t="shared" si="8"/>
        <v>-44160.995942373003</v>
      </c>
      <c r="L45" s="1" vm="1334">
        <f t="shared" si="8"/>
        <v>-28</v>
      </c>
      <c r="M45" s="1" vm="1422">
        <f t="shared" si="8"/>
        <v>-122465</v>
      </c>
      <c r="N45" s="1" vm="1507">
        <f t="shared" si="8"/>
        <v>-65364</v>
      </c>
      <c r="O45" s="1" vm="1590">
        <f t="shared" si="8"/>
        <v>-187829</v>
      </c>
      <c r="P45" s="1" vm="1367">
        <f t="shared" si="8"/>
        <v>-93922</v>
      </c>
      <c r="Q45" s="1" vm="2079">
        <f t="shared" si="8"/>
        <v>1060695</v>
      </c>
      <c r="R45" s="1" vm="2095">
        <f t="shared" si="8"/>
        <v>31146</v>
      </c>
      <c r="S45" s="24" vm="2138">
        <f t="shared" si="8"/>
        <v>2.9363766209890684E-2</v>
      </c>
      <c r="T45" s="1" vm="1824">
        <f t="shared" si="8"/>
        <v>-91164.096350034655</v>
      </c>
      <c r="U45" s="1" vm="2174">
        <f t="shared" si="7"/>
        <v>96664.903649965345</v>
      </c>
      <c r="V45" s="1" vm="2155">
        <f t="shared" si="7"/>
        <v>0</v>
      </c>
      <c r="W45" s="1" vm="1933">
        <f t="shared" si="7"/>
        <v>0</v>
      </c>
      <c r="X45" s="1" vm="1140">
        <f t="shared" si="7"/>
        <v>0</v>
      </c>
      <c r="Y45" s="1" vm="2225">
        <f t="shared" si="7"/>
        <v>0</v>
      </c>
      <c r="Z45" s="1" vm="2258">
        <f t="shared" si="7"/>
        <v>52503.907707592341</v>
      </c>
      <c r="AA45" s="1" vm="1275">
        <f t="shared" si="7"/>
        <v>0</v>
      </c>
      <c r="AB45" s="1" vm="1335">
        <f t="shared" si="7"/>
        <v>52503.907707592341</v>
      </c>
      <c r="AC45" s="1" vm="1423">
        <f t="shared" si="7"/>
        <v>0</v>
      </c>
      <c r="AD45" s="1" vm="1508">
        <f t="shared" si="7"/>
        <v>52503.907707592341</v>
      </c>
    </row>
    <row r="46" spans="1:30" x14ac:dyDescent="0.55000000000000004">
      <c r="A46">
        <v>210048</v>
      </c>
      <c r="B46" s="29" t="str" vm="56">
        <f t="shared" si="2"/>
        <v>210048</v>
      </c>
      <c r="C46" t="str">
        <f>INDEX('Latest Hospital Name'!$B:$B, MATCH($A46,'Latest Hospital Name'!$A:$A,0))</f>
        <v>Howard County</v>
      </c>
      <c r="D46" s="1" t="str">
        <f t="shared" si="3"/>
        <v/>
      </c>
      <c r="E46" s="23" vm="1591">
        <f t="shared" si="8"/>
        <v>945.09601081870005</v>
      </c>
      <c r="F46" s="1" vm="1450">
        <f t="shared" si="8"/>
        <v>2610894.6336594876</v>
      </c>
      <c r="G46" s="1" vm="2280">
        <f t="shared" si="8"/>
        <v>1497028.5920404426</v>
      </c>
      <c r="H46" s="1" vm="2312">
        <f t="shared" si="8"/>
        <v>4107923.2256999305</v>
      </c>
      <c r="I46" s="1" vm="2344">
        <f t="shared" si="8"/>
        <v>1881857</v>
      </c>
      <c r="J46" s="1" vm="1825">
        <f t="shared" si="8"/>
        <v>4492751.6336594876</v>
      </c>
      <c r="K46" s="1" vm="2265">
        <f t="shared" si="8"/>
        <v>384828.40795955714</v>
      </c>
      <c r="L46" s="1" vm="2366">
        <f t="shared" si="8"/>
        <v>223</v>
      </c>
      <c r="M46" s="1" vm="1934">
        <f t="shared" si="8"/>
        <v>699026</v>
      </c>
      <c r="N46" s="1" vm="1141">
        <f t="shared" si="8"/>
        <v>533690</v>
      </c>
      <c r="O46" s="1" vm="1968">
        <f t="shared" si="8"/>
        <v>1232716</v>
      </c>
      <c r="P46" s="1" vm="1995">
        <f t="shared" si="8"/>
        <v>-2389169</v>
      </c>
      <c r="Q46" s="1" vm="1276">
        <f t="shared" si="8"/>
        <v>35920235</v>
      </c>
      <c r="R46" s="1" vm="1336">
        <f t="shared" si="8"/>
        <v>662404</v>
      </c>
      <c r="S46" s="24" vm="1424">
        <f t="shared" si="8"/>
        <v>1.8440970667368963E-2</v>
      </c>
      <c r="T46" s="1" vm="1509">
        <f t="shared" si="8"/>
        <v>-2345110.4045516127</v>
      </c>
      <c r="U46" s="1" vm="1592">
        <f t="shared" si="7"/>
        <v>-3577826.4045516127</v>
      </c>
      <c r="V46" s="1" vm="1667">
        <f t="shared" si="7"/>
        <v>0</v>
      </c>
      <c r="W46" s="1" vm="2020">
        <f t="shared" si="7"/>
        <v>0</v>
      </c>
      <c r="X46" s="1" vm="2059">
        <f t="shared" si="7"/>
        <v>0</v>
      </c>
      <c r="Y46" s="1" vm="2042">
        <f t="shared" si="7"/>
        <v>0</v>
      </c>
      <c r="Z46" s="1" vm="1826">
        <f t="shared" si="7"/>
        <v>-3192997.9965920555</v>
      </c>
      <c r="AA46" s="1" vm="2096">
        <f t="shared" si="7"/>
        <v>0</v>
      </c>
      <c r="AB46" s="1" vm="2139">
        <f t="shared" si="7"/>
        <v>-3192997.9965920555</v>
      </c>
      <c r="AC46" s="1" vm="1935">
        <f t="shared" si="7"/>
        <v>0</v>
      </c>
      <c r="AD46" s="1" vm="1142">
        <f t="shared" si="7"/>
        <v>-3192997.9965920555</v>
      </c>
    </row>
    <row r="47" spans="1:30" x14ac:dyDescent="0.55000000000000004">
      <c r="A47">
        <v>210049</v>
      </c>
      <c r="B47" s="29" t="str" vm="55">
        <f t="shared" si="2"/>
        <v>210049</v>
      </c>
      <c r="C47" t="str">
        <f>INDEX('Latest Hospital Name'!$B:$B, MATCH($A47,'Latest Hospital Name'!$A:$A,0))</f>
        <v>UM-Upper Chesapeake</v>
      </c>
      <c r="D47" s="1" t="str">
        <f t="shared" si="3"/>
        <v/>
      </c>
      <c r="E47" s="23" vm="2175">
        <f t="shared" si="8"/>
        <v>621.70226826089993</v>
      </c>
      <c r="F47" s="1" vm="2186">
        <f t="shared" si="8"/>
        <v>3208085.5239144983</v>
      </c>
      <c r="G47" s="1" vm="1277">
        <f t="shared" si="8"/>
        <v>1156779.6911913138</v>
      </c>
      <c r="H47" s="1" vm="1337">
        <f t="shared" si="8"/>
        <v>4364865.2151058121</v>
      </c>
      <c r="I47" s="1" vm="1425">
        <f t="shared" si="8"/>
        <v>2511134</v>
      </c>
      <c r="J47" s="1" vm="1510">
        <f t="shared" si="8"/>
        <v>5719219.5239144983</v>
      </c>
      <c r="K47" s="1" vm="1593">
        <f t="shared" si="8"/>
        <v>1354354.3088086862</v>
      </c>
      <c r="L47" s="1" vm="1618">
        <f t="shared" si="8"/>
        <v>-86</v>
      </c>
      <c r="M47" s="1" vm="2226">
        <f t="shared" si="8"/>
        <v>-34497</v>
      </c>
      <c r="N47" s="1" vm="2259">
        <f t="shared" si="8"/>
        <v>-461403</v>
      </c>
      <c r="O47" s="1" vm="2281">
        <f t="shared" si="8"/>
        <v>-495900</v>
      </c>
      <c r="P47" s="1" vm="2313">
        <f t="shared" si="8"/>
        <v>-2743942</v>
      </c>
      <c r="Q47" s="1" vm="2296">
        <f t="shared" si="8"/>
        <v>38282107</v>
      </c>
      <c r="R47" s="1" vm="2245">
        <f t="shared" si="8"/>
        <v>1066724</v>
      </c>
      <c r="S47" s="24" vm="1936">
        <f t="shared" si="8"/>
        <v>2.7864819457298941E-2</v>
      </c>
      <c r="T47" s="1" vm="1143">
        <f t="shared" si="8"/>
        <v>-2667482.5515687005</v>
      </c>
      <c r="U47" s="1" vm="2367">
        <f t="shared" si="7"/>
        <v>-2171582.5515687005</v>
      </c>
      <c r="V47" s="1" vm="1969">
        <f t="shared" si="7"/>
        <v>0</v>
      </c>
      <c r="W47" s="1" vm="1278">
        <f t="shared" si="7"/>
        <v>0</v>
      </c>
      <c r="X47" s="1" vm="1338">
        <f t="shared" si="7"/>
        <v>0</v>
      </c>
      <c r="Y47" s="1" vm="1426">
        <f t="shared" si="7"/>
        <v>0</v>
      </c>
      <c r="Z47" s="1" vm="1511">
        <f t="shared" si="7"/>
        <v>-817228.24276001425</v>
      </c>
      <c r="AA47" s="1" vm="1594">
        <f t="shared" si="7"/>
        <v>0</v>
      </c>
      <c r="AB47" s="1" vm="1534">
        <f t="shared" si="7"/>
        <v>-817228.24276001425</v>
      </c>
      <c r="AC47" s="1" vm="1996">
        <f t="shared" si="7"/>
        <v>0</v>
      </c>
      <c r="AD47" s="1" vm="2021">
        <f t="shared" si="7"/>
        <v>-817228.24276001425</v>
      </c>
    </row>
    <row r="48" spans="1:30" x14ac:dyDescent="0.55000000000000004">
      <c r="A48">
        <v>210051</v>
      </c>
      <c r="B48" s="29" t="str" vm="54">
        <f t="shared" si="2"/>
        <v>210051</v>
      </c>
      <c r="C48" t="str">
        <f>INDEX('Latest Hospital Name'!$B:$B, MATCH($A48,'Latest Hospital Name'!$A:$A,0))</f>
        <v>Doctors</v>
      </c>
      <c r="D48" s="1" t="str">
        <f t="shared" si="3"/>
        <v/>
      </c>
      <c r="E48" s="23" vm="2060">
        <f t="shared" si="8"/>
        <v>363.81013685879992</v>
      </c>
      <c r="F48" s="1" vm="2080">
        <f t="shared" si="8"/>
        <v>-829535.13971203915</v>
      </c>
      <c r="G48" s="1" vm="2097">
        <f t="shared" si="8"/>
        <v>1105699.7829790411</v>
      </c>
      <c r="H48" s="1" vm="2140">
        <f t="shared" si="8"/>
        <v>276164.64326700196</v>
      </c>
      <c r="I48" s="1" vm="1937">
        <f t="shared" si="8"/>
        <v>1909196</v>
      </c>
      <c r="J48" s="1" vm="1144">
        <f t="shared" si="8"/>
        <v>1079660.8602879609</v>
      </c>
      <c r="K48" s="1" vm="2176">
        <f t="shared" si="8"/>
        <v>803496.21702095889</v>
      </c>
      <c r="L48" s="1" vm="2202">
        <f t="shared" si="8"/>
        <v>276</v>
      </c>
      <c r="M48" s="1" vm="1279">
        <f t="shared" si="8"/>
        <v>758874</v>
      </c>
      <c r="N48" s="1" vm="1339">
        <f t="shared" si="8"/>
        <v>994364</v>
      </c>
      <c r="O48" s="1" vm="1427">
        <f t="shared" si="8"/>
        <v>1753238</v>
      </c>
      <c r="P48" s="1" vm="1512">
        <f t="shared" si="8"/>
        <v>-3054196</v>
      </c>
      <c r="Q48" s="1" vm="1595">
        <f t="shared" si="8"/>
        <v>38912123</v>
      </c>
      <c r="R48" s="1" vm="1451">
        <f t="shared" si="8"/>
        <v>2549043</v>
      </c>
      <c r="S48" s="24" vm="2227">
        <f t="shared" si="8"/>
        <v>6.5507682528655659E-2</v>
      </c>
      <c r="T48" s="1" vm="2260">
        <f t="shared" si="8"/>
        <v>-2854122.6980517101</v>
      </c>
      <c r="U48" s="1" vm="2282">
        <f t="shared" si="7"/>
        <v>-4607360.6980517097</v>
      </c>
      <c r="V48" s="1" vm="2314">
        <f t="shared" si="7"/>
        <v>0</v>
      </c>
      <c r="W48" s="1" vm="2328">
        <f t="shared" si="7"/>
        <v>0</v>
      </c>
      <c r="X48" s="1" vm="2352">
        <f t="shared" si="7"/>
        <v>0</v>
      </c>
      <c r="Y48" s="1" vm="1938">
        <f t="shared" si="7"/>
        <v>0</v>
      </c>
      <c r="Z48" s="1" vm="1145">
        <f t="shared" si="7"/>
        <v>-3803864.481030751</v>
      </c>
      <c r="AA48" s="1" vm="2368">
        <f t="shared" si="7"/>
        <v>0</v>
      </c>
      <c r="AB48" s="1" vm="1970">
        <f t="shared" si="7"/>
        <v>-3803864.481030751</v>
      </c>
      <c r="AC48" s="1" vm="1997">
        <f t="shared" si="7"/>
        <v>0</v>
      </c>
      <c r="AD48" s="1" vm="1340">
        <f t="shared" si="7"/>
        <v>-3803864.481030751</v>
      </c>
    </row>
    <row r="49" spans="1:30" x14ac:dyDescent="0.55000000000000004">
      <c r="A49">
        <v>210055</v>
      </c>
      <c r="B49" s="29" t="str" vm="53">
        <f t="shared" si="2"/>
        <v>210055</v>
      </c>
      <c r="C49" t="str">
        <f>INDEX('Latest Hospital Name'!$B:$B, MATCH($A49,'Latest Hospital Name'!$A:$A,0))</f>
        <v>UM-Laurel</v>
      </c>
      <c r="D49" s="1" t="str">
        <f t="shared" si="3"/>
        <v/>
      </c>
      <c r="E49" s="23" vm="1428">
        <f t="shared" si="8"/>
        <v>-334.92318620049991</v>
      </c>
      <c r="F49" s="1" vm="1513">
        <f t="shared" si="8"/>
        <v>-2298143.5204740344</v>
      </c>
      <c r="G49" s="1" vm="1596">
        <f t="shared" si="8"/>
        <v>-275929.73269404366</v>
      </c>
      <c r="H49" s="1" vm="2022">
        <f t="shared" si="8"/>
        <v>-2574073.2531680781</v>
      </c>
      <c r="I49" s="1" vm="2061">
        <f t="shared" si="8"/>
        <v>644315</v>
      </c>
      <c r="J49" s="1" vm="2043">
        <f t="shared" si="8"/>
        <v>-1653828.5204740344</v>
      </c>
      <c r="K49" s="1" vm="2098">
        <f t="shared" si="8"/>
        <v>920244.73269404378</v>
      </c>
      <c r="L49" s="1" vm="2141">
        <f t="shared" si="8"/>
        <v>45</v>
      </c>
      <c r="M49" s="1" vm="2177">
        <f t="shared" si="8"/>
        <v>59277</v>
      </c>
      <c r="N49" s="1" vm="2203">
        <f t="shared" si="8"/>
        <v>186136</v>
      </c>
      <c r="O49" s="1" vm="1939">
        <f t="shared" si="8"/>
        <v>245413</v>
      </c>
      <c r="P49" s="1" vm="1146">
        <f t="shared" si="8"/>
        <v>-698887</v>
      </c>
      <c r="Q49" s="1" vm="2228">
        <f t="shared" si="8"/>
        <v>12657050</v>
      </c>
      <c r="R49" s="1" vm="2190">
        <f t="shared" si="8"/>
        <v>545614</v>
      </c>
      <c r="S49" s="24" vm="2283">
        <f t="shared" si="8"/>
        <v>4.3107517154471225E-2</v>
      </c>
      <c r="T49" s="1" vm="1341">
        <f t="shared" si="8"/>
        <v>-668759.716658463</v>
      </c>
      <c r="U49" s="1" vm="1429">
        <f t="shared" si="7"/>
        <v>-914172.716658463</v>
      </c>
      <c r="V49" s="1" vm="1514">
        <f t="shared" si="7"/>
        <v>0</v>
      </c>
      <c r="W49" s="1" vm="1597">
        <f t="shared" si="7"/>
        <v>0</v>
      </c>
      <c r="X49" s="1" vm="2315">
        <f t="shared" si="7"/>
        <v>0</v>
      </c>
      <c r="Y49" s="1" vm="2345">
        <f t="shared" si="7"/>
        <v>0</v>
      </c>
      <c r="Z49" s="1" vm="2126">
        <f t="shared" si="7"/>
        <v>6072.0160355807748</v>
      </c>
      <c r="AA49" s="1" vm="2369">
        <f t="shared" si="7"/>
        <v>-3020957</v>
      </c>
      <c r="AB49" s="1" vm="1971">
        <f t="shared" si="7"/>
        <v>-3014884.983964419</v>
      </c>
      <c r="AC49" s="1" vm="1998">
        <f t="shared" si="7"/>
        <v>0</v>
      </c>
      <c r="AD49" s="1" vm="2023">
        <f t="shared" si="7"/>
        <v>-3014884.983964419</v>
      </c>
    </row>
    <row r="50" spans="1:30" x14ac:dyDescent="0.55000000000000004">
      <c r="A50">
        <v>210056</v>
      </c>
      <c r="B50" s="29" t="str" vm="52">
        <f t="shared" si="2"/>
        <v>210056</v>
      </c>
      <c r="C50" t="str">
        <f>INDEX('Latest Hospital Name'!$B:$B, MATCH($A50,'Latest Hospital Name'!$A:$A,0))</f>
        <v>MedStar Good Sam</v>
      </c>
      <c r="D50" s="1" t="str">
        <f t="shared" si="3"/>
        <v/>
      </c>
      <c r="E50" s="23" vm="1940">
        <f t="shared" si="8"/>
        <v>-1225.3477832133999</v>
      </c>
      <c r="F50" s="1" vm="1147">
        <f t="shared" si="8"/>
        <v>-2832266.4709839253</v>
      </c>
      <c r="G50" s="1" vm="2062">
        <f t="shared" si="8"/>
        <v>-3141833.0580923562</v>
      </c>
      <c r="H50" s="1" vm="2081">
        <f t="shared" si="8"/>
        <v>-5974099.5290762819</v>
      </c>
      <c r="I50" s="1" vm="2099">
        <f t="shared" si="8"/>
        <v>1010933</v>
      </c>
      <c r="J50" s="1" vm="1342">
        <f t="shared" si="8"/>
        <v>-1821333.4709839253</v>
      </c>
      <c r="K50" s="1" vm="1430">
        <f t="shared" si="8"/>
        <v>4152766.0580923567</v>
      </c>
      <c r="L50" s="1" vm="1515">
        <f t="shared" si="8"/>
        <v>-302</v>
      </c>
      <c r="M50" s="1" vm="1598">
        <f t="shared" si="8"/>
        <v>-1118108</v>
      </c>
      <c r="N50" s="1" vm="2142">
        <f t="shared" si="8"/>
        <v>-650610</v>
      </c>
      <c r="O50" s="1" vm="2178">
        <f t="shared" si="8"/>
        <v>-1768718</v>
      </c>
      <c r="P50" s="1" vm="2204">
        <f t="shared" si="8"/>
        <v>-3230493</v>
      </c>
      <c r="Q50" s="1" vm="2229">
        <f t="shared" si="8"/>
        <v>47443371</v>
      </c>
      <c r="R50" s="1" vm="2261">
        <f t="shared" si="8"/>
        <v>404837</v>
      </c>
      <c r="S50" s="24" vm="2284">
        <f t="shared" si="8"/>
        <v>8.5330572315360977E-3</v>
      </c>
      <c r="T50" s="1" vm="2316">
        <f t="shared" si="8"/>
        <v>-3202927.0183449234</v>
      </c>
      <c r="U50" s="1" vm="1941">
        <f t="shared" si="7"/>
        <v>-1434209.0183449234</v>
      </c>
      <c r="V50" s="1" vm="1148">
        <f t="shared" si="7"/>
        <v>0</v>
      </c>
      <c r="W50" s="1" vm="2346">
        <f t="shared" si="7"/>
        <v>0</v>
      </c>
      <c r="X50" s="1" vm="2192">
        <f t="shared" si="7"/>
        <v>0</v>
      </c>
      <c r="Y50" s="1" vm="2370">
        <f t="shared" si="7"/>
        <v>0</v>
      </c>
      <c r="Z50" s="1" vm="1343">
        <f t="shared" si="7"/>
        <v>2718557.0397474333</v>
      </c>
      <c r="AA50" s="1" vm="1431">
        <f t="shared" si="7"/>
        <v>0</v>
      </c>
      <c r="AB50" s="1" vm="1516">
        <f t="shared" si="7"/>
        <v>2718557.0397474333</v>
      </c>
      <c r="AC50" s="1" vm="1599">
        <f t="shared" si="7"/>
        <v>0</v>
      </c>
      <c r="AD50" s="1" vm="1972">
        <f t="shared" si="7"/>
        <v>2718557.0397474333</v>
      </c>
    </row>
    <row r="51" spans="1:30" x14ac:dyDescent="0.55000000000000004">
      <c r="A51">
        <v>210057</v>
      </c>
      <c r="B51" s="29" t="str" vm="51">
        <f t="shared" si="2"/>
        <v>210057</v>
      </c>
      <c r="C51" t="str">
        <f>INDEX('Latest Hospital Name'!$B:$B, MATCH($A51,'Latest Hospital Name'!$A:$A,0))</f>
        <v>Shady Grove</v>
      </c>
      <c r="D51" s="1" t="str">
        <f t="shared" si="3"/>
        <v/>
      </c>
      <c r="E51" s="23" vm="1999">
        <f t="shared" si="8"/>
        <v>-1876.4098550873998</v>
      </c>
      <c r="F51" s="1" vm="2024">
        <f t="shared" si="8"/>
        <v>-6506867.9558555465</v>
      </c>
      <c r="G51" s="1" vm="2063">
        <f t="shared" si="8"/>
        <v>-1759391.6512288749</v>
      </c>
      <c r="H51" s="1" vm="2044">
        <f t="shared" si="8"/>
        <v>-8266259.6070844214</v>
      </c>
      <c r="I51" s="1" vm="2100">
        <f t="shared" si="8"/>
        <v>1889101</v>
      </c>
      <c r="J51" s="1" vm="2143">
        <f t="shared" si="8"/>
        <v>-4617766.9558555465</v>
      </c>
      <c r="K51" s="1" vm="1942">
        <f t="shared" si="8"/>
        <v>3648492.6512288749</v>
      </c>
      <c r="L51" s="1" vm="1149">
        <f t="shared" si="8"/>
        <v>-408</v>
      </c>
      <c r="M51" s="1" vm="2179">
        <f t="shared" si="8"/>
        <v>-2033778</v>
      </c>
      <c r="N51" s="1" vm="2187">
        <f t="shared" si="8"/>
        <v>-228706</v>
      </c>
      <c r="O51" s="1" vm="2230">
        <f t="shared" si="8"/>
        <v>-2262484</v>
      </c>
      <c r="P51" s="1" vm="1344">
        <f t="shared" si="8"/>
        <v>-2472523</v>
      </c>
      <c r="Q51" s="1" vm="1432">
        <f t="shared" si="8"/>
        <v>40829962</v>
      </c>
      <c r="R51" s="1" vm="1517">
        <f t="shared" si="8"/>
        <v>1114411</v>
      </c>
      <c r="S51" s="24" vm="1600">
        <f t="shared" si="8"/>
        <v>2.7293951436937414E-2</v>
      </c>
      <c r="T51" s="1" vm="2158">
        <f t="shared" si="8"/>
        <v>-2405038.077311289</v>
      </c>
      <c r="U51" s="1" vm="2285">
        <f t="shared" si="7"/>
        <v>-142554.07731128903</v>
      </c>
      <c r="V51" s="1" vm="2317">
        <f t="shared" si="7"/>
        <v>0</v>
      </c>
      <c r="W51" s="1" vm="2347">
        <f t="shared" si="7"/>
        <v>0</v>
      </c>
      <c r="X51" s="1" vm="2266">
        <f t="shared" si="7"/>
        <v>0</v>
      </c>
      <c r="Y51" s="1" vm="2371">
        <f t="shared" si="7"/>
        <v>0</v>
      </c>
      <c r="Z51" s="1" vm="1973">
        <f t="shared" si="7"/>
        <v>3505938.5739175859</v>
      </c>
      <c r="AA51" s="1" vm="1943">
        <f t="shared" si="7"/>
        <v>0</v>
      </c>
      <c r="AB51" s="1" vm="1150">
        <f t="shared" si="7"/>
        <v>3505938.5739175859</v>
      </c>
      <c r="AC51" s="1" vm="2000">
        <f t="shared" si="7"/>
        <v>0</v>
      </c>
      <c r="AD51" s="1" vm="2025">
        <f t="shared" si="7"/>
        <v>3505938.5739175859</v>
      </c>
    </row>
    <row r="52" spans="1:30" x14ac:dyDescent="0.55000000000000004">
      <c r="A52">
        <v>210058</v>
      </c>
      <c r="B52" s="29" t="str" vm="50">
        <f t="shared" si="2"/>
        <v>210058</v>
      </c>
      <c r="C52" t="str">
        <f>INDEX('Latest Hospital Name'!$B:$B, MATCH($A52,'Latest Hospital Name'!$A:$A,0))</f>
        <v>UMROI</v>
      </c>
      <c r="D52" s="1" t="str">
        <f t="shared" si="3"/>
        <v/>
      </c>
      <c r="E52" s="23" vm="2064">
        <f t="shared" si="8"/>
        <v>-353.18199761690005</v>
      </c>
      <c r="F52" s="1" vm="1345">
        <f t="shared" si="8"/>
        <v>-1342335.8668893494</v>
      </c>
      <c r="G52" s="1" vm="1433">
        <f t="shared" si="8"/>
        <v>-821368.25645981228</v>
      </c>
      <c r="H52" s="1" vm="1518">
        <f t="shared" si="8"/>
        <v>-2163704.1233491618</v>
      </c>
      <c r="I52" s="1" vm="1601">
        <f t="shared" si="8"/>
        <v>507067</v>
      </c>
      <c r="J52" s="1" vm="2082">
        <f t="shared" si="8"/>
        <v>-835268.86688934942</v>
      </c>
      <c r="K52" s="1" vm="2101">
        <f t="shared" si="8"/>
        <v>1328435.2564598124</v>
      </c>
      <c r="L52" s="1" vm="2144">
        <f t="shared" si="8"/>
        <v>-28</v>
      </c>
      <c r="M52" s="1" vm="2180">
        <f t="shared" si="8"/>
        <v>-89305</v>
      </c>
      <c r="N52" s="1" vm="2117">
        <f t="shared" si="8"/>
        <v>-62906</v>
      </c>
      <c r="O52" s="1" vm="2231">
        <f t="shared" si="8"/>
        <v>-152211</v>
      </c>
      <c r="P52" s="1" vm="2120">
        <f t="shared" si="8"/>
        <v>341839</v>
      </c>
      <c r="Q52" s="1" vm="1944">
        <f t="shared" si="8"/>
        <v>321173</v>
      </c>
      <c r="R52" s="1" vm="1151">
        <f t="shared" si="8"/>
        <v>78637</v>
      </c>
      <c r="S52" s="24" vm="2286">
        <f t="shared" si="8"/>
        <v>0.24484312193117105</v>
      </c>
      <c r="T52" s="1" vm="2318">
        <f t="shared" ref="T52:AD60" si="9">CUBEVALUE("ThisWorkbookDataModel", $B$3, $B$4, $B52, T$10)</f>
        <v>258142.07204217042</v>
      </c>
      <c r="U52" s="1" vm="2348">
        <f t="shared" si="9"/>
        <v>410353.07204217045</v>
      </c>
      <c r="V52" s="1" vm="1346">
        <f t="shared" si="9"/>
        <v>0</v>
      </c>
      <c r="W52" s="1" vm="1434">
        <f t="shared" si="9"/>
        <v>0</v>
      </c>
      <c r="X52" s="1" vm="1519">
        <f t="shared" si="9"/>
        <v>0</v>
      </c>
      <c r="Y52" s="1" vm="1602">
        <f t="shared" si="9"/>
        <v>0</v>
      </c>
      <c r="Z52" s="1" vm="2162">
        <f t="shared" si="9"/>
        <v>1738788.3285019828</v>
      </c>
      <c r="AA52" s="1" vm="2372">
        <f t="shared" si="9"/>
        <v>0</v>
      </c>
      <c r="AB52" s="1" vm="1974">
        <f t="shared" si="9"/>
        <v>1738788.3285019828</v>
      </c>
      <c r="AC52" s="1" vm="2001">
        <f t="shared" si="9"/>
        <v>0</v>
      </c>
      <c r="AD52" s="1" vm="2026">
        <f t="shared" si="9"/>
        <v>1738788.3285019828</v>
      </c>
    </row>
    <row r="53" spans="1:30" x14ac:dyDescent="0.55000000000000004">
      <c r="A53">
        <v>210060</v>
      </c>
      <c r="B53" s="29" t="str" vm="49">
        <f t="shared" si="2"/>
        <v>210060</v>
      </c>
      <c r="C53" t="str">
        <f>INDEX('Latest Hospital Name'!$B:$B, MATCH($A53,'Latest Hospital Name'!$A:$A,0))</f>
        <v>Ft. Washington</v>
      </c>
      <c r="D53" s="1" t="str">
        <f t="shared" si="3"/>
        <v/>
      </c>
      <c r="E53" s="23" vm="2065">
        <f t="shared" ref="E53:T60" si="10">CUBEVALUE("ThisWorkbookDataModel", $B$3, $B$4, $B53, E$10)</f>
        <v>289.49194627240007</v>
      </c>
      <c r="F53" s="1" vm="2045">
        <f t="shared" si="10"/>
        <v>243025.40731749046</v>
      </c>
      <c r="G53" s="1" vm="1945">
        <f t="shared" si="10"/>
        <v>-2647155.8733668379</v>
      </c>
      <c r="H53" s="1" vm="1152">
        <f t="shared" si="10"/>
        <v>-2404130.4660493475</v>
      </c>
      <c r="I53" s="1" vm="2102">
        <f t="shared" si="10"/>
        <v>324130</v>
      </c>
      <c r="J53" s="1" vm="2145">
        <f t="shared" si="10"/>
        <v>567155.40731749043</v>
      </c>
      <c r="K53" s="1" vm="2181">
        <f t="shared" si="10"/>
        <v>2971285.8733668379</v>
      </c>
      <c r="L53" s="1" vm="1347">
        <f t="shared" si="10"/>
        <v>21</v>
      </c>
      <c r="M53" s="1" vm="1435">
        <f t="shared" si="10"/>
        <v>-41787</v>
      </c>
      <c r="N53" s="1" vm="1520">
        <f t="shared" si="10"/>
        <v>152422</v>
      </c>
      <c r="O53" s="1" vm="1603">
        <f t="shared" si="10"/>
        <v>110635</v>
      </c>
      <c r="P53" s="1" vm="2156">
        <f t="shared" si="10"/>
        <v>-609918</v>
      </c>
      <c r="Q53" s="1" vm="2232">
        <f t="shared" si="10"/>
        <v>7260339</v>
      </c>
      <c r="R53" s="1" vm="2208">
        <f t="shared" si="10"/>
        <v>660582</v>
      </c>
      <c r="S53" s="24" vm="2287">
        <f t="shared" si="10"/>
        <v>9.0985007724845912E-2</v>
      </c>
      <c r="T53" s="1" vm="2319">
        <f t="shared" si="10"/>
        <v>-554424.60605847742</v>
      </c>
      <c r="U53" s="1" vm="2329">
        <f t="shared" si="9"/>
        <v>-665059.60605847742</v>
      </c>
      <c r="V53" s="1" vm="2332">
        <f t="shared" si="9"/>
        <v>0</v>
      </c>
      <c r="W53" s="1" vm="1946">
        <f t="shared" si="9"/>
        <v>0</v>
      </c>
      <c r="X53" s="1" vm="1153">
        <f t="shared" si="9"/>
        <v>0</v>
      </c>
      <c r="Y53" s="1" vm="2373">
        <f t="shared" si="9"/>
        <v>0</v>
      </c>
      <c r="Z53" s="1" vm="1975">
        <f t="shared" si="9"/>
        <v>2306226.2673083604</v>
      </c>
      <c r="AA53" s="1" vm="2002">
        <f t="shared" si="9"/>
        <v>0</v>
      </c>
      <c r="AB53" s="1" vm="1348">
        <f t="shared" si="9"/>
        <v>2306226.2673083604</v>
      </c>
      <c r="AC53" s="1" vm="1436">
        <f t="shared" si="9"/>
        <v>0</v>
      </c>
      <c r="AD53" s="1" vm="1521">
        <f t="shared" si="9"/>
        <v>2306226.2673083604</v>
      </c>
    </row>
    <row r="54" spans="1:30" x14ac:dyDescent="0.55000000000000004">
      <c r="A54">
        <v>210061</v>
      </c>
      <c r="B54" s="29" t="str" vm="48">
        <f t="shared" si="2"/>
        <v>210061</v>
      </c>
      <c r="C54" t="str">
        <f>INDEX('Latest Hospital Name'!$B:$B, MATCH($A54,'Latest Hospital Name'!$A:$A,0))</f>
        <v>Atlantic General</v>
      </c>
      <c r="D54" s="1" t="str">
        <f t="shared" si="3"/>
        <v/>
      </c>
      <c r="E54" s="23" vm="1604">
        <f t="shared" si="10"/>
        <v>-101.1075815927999</v>
      </c>
      <c r="F54" s="1" vm="2027">
        <f t="shared" si="10"/>
        <v>24135.155410420106</v>
      </c>
      <c r="G54" s="1" vm="2066">
        <f t="shared" si="10"/>
        <v>-38903.244663239093</v>
      </c>
      <c r="H54" s="1" vm="2008">
        <f t="shared" si="10"/>
        <v>-14768.089252818987</v>
      </c>
      <c r="I54" s="1" vm="2103">
        <f t="shared" si="10"/>
        <v>452636</v>
      </c>
      <c r="J54" s="1" vm="2146">
        <f t="shared" si="10"/>
        <v>476771.15541042009</v>
      </c>
      <c r="K54" s="1" vm="2182">
        <f t="shared" si="10"/>
        <v>491539.24466323911</v>
      </c>
      <c r="L54" s="1" vm="2205">
        <f t="shared" si="10"/>
        <v>-65</v>
      </c>
      <c r="M54" s="1" vm="1947">
        <f t="shared" si="10"/>
        <v>-182888</v>
      </c>
      <c r="N54" s="1" vm="1154">
        <f t="shared" si="10"/>
        <v>-150954</v>
      </c>
      <c r="O54" s="1" vm="2233">
        <f t="shared" si="10"/>
        <v>-333842</v>
      </c>
      <c r="P54" s="1" vm="2242">
        <f t="shared" si="10"/>
        <v>-666337</v>
      </c>
      <c r="Q54" s="1" vm="2288">
        <f t="shared" si="10"/>
        <v>9253388</v>
      </c>
      <c r="R54" s="1" vm="1349">
        <f t="shared" si="10"/>
        <v>2253249</v>
      </c>
      <c r="S54" s="24" vm="1437">
        <f t="shared" si="10"/>
        <v>0.24350529773527274</v>
      </c>
      <c r="T54" s="1" vm="1522">
        <f t="shared" si="10"/>
        <v>-504080.41042297159</v>
      </c>
      <c r="U54" s="1" vm="1605">
        <f t="shared" si="9"/>
        <v>-170238.41042297159</v>
      </c>
      <c r="V54" s="1" vm="2320">
        <f t="shared" si="9"/>
        <v>0</v>
      </c>
      <c r="W54" s="1" vm="2297">
        <f t="shared" si="9"/>
        <v>0</v>
      </c>
      <c r="X54" s="1" vm="2213">
        <f t="shared" si="9"/>
        <v>0</v>
      </c>
      <c r="Y54" s="1" vm="2374">
        <f t="shared" si="9"/>
        <v>0</v>
      </c>
      <c r="Z54" s="1" vm="1976">
        <f t="shared" si="9"/>
        <v>321300.83424026752</v>
      </c>
      <c r="AA54" s="1" vm="2382">
        <f t="shared" si="9"/>
        <v>0</v>
      </c>
      <c r="AB54" s="1" vm="2028">
        <f t="shared" si="9"/>
        <v>321300.83424026752</v>
      </c>
      <c r="AC54" s="1" vm="1948">
        <f t="shared" si="9"/>
        <v>0</v>
      </c>
      <c r="AD54" s="1" vm="1155">
        <f t="shared" si="9"/>
        <v>321300.83424026752</v>
      </c>
    </row>
    <row r="55" spans="1:30" x14ac:dyDescent="0.55000000000000004">
      <c r="A55">
        <v>210062</v>
      </c>
      <c r="B55" s="29" t="str" vm="47">
        <f t="shared" si="2"/>
        <v>210062</v>
      </c>
      <c r="C55" t="str">
        <f>INDEX('Latest Hospital Name'!$B:$B, MATCH($A55,'Latest Hospital Name'!$A:$A,0))</f>
        <v>MedStar Southern MD</v>
      </c>
      <c r="D55" s="1" t="str">
        <f t="shared" si="3"/>
        <v/>
      </c>
      <c r="E55" s="23" vm="2067">
        <f t="shared" si="10"/>
        <v>365.77825533640032</v>
      </c>
      <c r="F55" s="1" vm="2083">
        <f t="shared" si="10"/>
        <v>3550255.8844902022</v>
      </c>
      <c r="G55" s="1" vm="2104">
        <f t="shared" si="10"/>
        <v>-3285907.6355191655</v>
      </c>
      <c r="H55" s="1" vm="1350">
        <f t="shared" si="10"/>
        <v>264348.24897103664</v>
      </c>
      <c r="I55" s="1" vm="1438">
        <f t="shared" si="10"/>
        <v>2302337</v>
      </c>
      <c r="J55" s="1" vm="1523">
        <f t="shared" si="10"/>
        <v>5852592.8844902022</v>
      </c>
      <c r="K55" s="1" vm="1606">
        <f t="shared" si="10"/>
        <v>5588244.6355191655</v>
      </c>
      <c r="L55" s="1" vm="2147">
        <f t="shared" si="10"/>
        <v>-186</v>
      </c>
      <c r="M55" s="1" vm="2114">
        <f t="shared" si="10"/>
        <v>-953140</v>
      </c>
      <c r="N55" s="1" vm="2188">
        <f t="shared" si="10"/>
        <v>-218876</v>
      </c>
      <c r="O55" s="1" vm="2234">
        <f t="shared" si="10"/>
        <v>-1172016</v>
      </c>
      <c r="P55" s="1" vm="2262">
        <f t="shared" si="10"/>
        <v>-3689670</v>
      </c>
      <c r="Q55" s="1" vm="2289">
        <f t="shared" si="10"/>
        <v>46301011</v>
      </c>
      <c r="R55" s="1" vm="2321">
        <f t="shared" si="10"/>
        <v>2825071</v>
      </c>
      <c r="S55" s="24" vm="1949">
        <f t="shared" si="10"/>
        <v>6.1015319946253442E-2</v>
      </c>
      <c r="T55" s="1" vm="1156">
        <f t="shared" si="10"/>
        <v>-3464543.6044539073</v>
      </c>
      <c r="U55" s="1" vm="2349">
        <f t="shared" si="9"/>
        <v>-2292527.6044539073</v>
      </c>
      <c r="V55" s="1" vm="2353">
        <f t="shared" si="9"/>
        <v>0</v>
      </c>
      <c r="W55" s="1" vm="2375">
        <f t="shared" si="9"/>
        <v>0</v>
      </c>
      <c r="X55" s="1" vm="1351">
        <f t="shared" si="9"/>
        <v>0</v>
      </c>
      <c r="Y55" s="1" vm="1439">
        <f t="shared" si="9"/>
        <v>0</v>
      </c>
      <c r="Z55" s="1" vm="1524">
        <f t="shared" si="9"/>
        <v>3295717.0310652582</v>
      </c>
      <c r="AA55" s="1" vm="1607">
        <f t="shared" si="9"/>
        <v>4000000</v>
      </c>
      <c r="AB55" s="1" vm="1977">
        <f t="shared" si="9"/>
        <v>7295717.0310652582</v>
      </c>
      <c r="AC55" s="1" vm="2003">
        <f t="shared" si="9"/>
        <v>0</v>
      </c>
      <c r="AD55" s="1" vm="2029">
        <f t="shared" si="9"/>
        <v>7295717.0310652582</v>
      </c>
    </row>
    <row r="56" spans="1:30" x14ac:dyDescent="0.55000000000000004">
      <c r="A56">
        <v>210063</v>
      </c>
      <c r="B56" s="29" t="str" vm="46">
        <f t="shared" si="2"/>
        <v>210063</v>
      </c>
      <c r="C56" t="str">
        <f>INDEX('Latest Hospital Name'!$B:$B, MATCH($A56,'Latest Hospital Name'!$A:$A,0))</f>
        <v>UM-St. Joe</v>
      </c>
      <c r="D56" s="1" t="str">
        <f t="shared" si="3"/>
        <v/>
      </c>
      <c r="E56" s="23" vm="2068">
        <f t="shared" si="10"/>
        <v>-731.75415399929989</v>
      </c>
      <c r="F56" s="1" vm="2385">
        <f t="shared" si="10"/>
        <v>-935187.15256487834</v>
      </c>
      <c r="G56" s="1" vm="2105">
        <f t="shared" si="10"/>
        <v>-2374898.1904263864</v>
      </c>
      <c r="H56" s="1" vm="2148">
        <f t="shared" si="10"/>
        <v>-3310085.3429912645</v>
      </c>
      <c r="I56" s="1" vm="1950">
        <f t="shared" si="10"/>
        <v>2023191</v>
      </c>
      <c r="J56" s="1" vm="1157">
        <f t="shared" si="10"/>
        <v>1088003.8474351217</v>
      </c>
      <c r="K56" s="1" vm="2153">
        <f t="shared" si="10"/>
        <v>4398089.190426386</v>
      </c>
      <c r="L56" s="1" vm="2206">
        <f t="shared" si="10"/>
        <v>-123</v>
      </c>
      <c r="M56" s="1" vm="2235">
        <f t="shared" si="10"/>
        <v>-175834</v>
      </c>
      <c r="N56" s="1" vm="1352">
        <f t="shared" si="10"/>
        <v>-465318</v>
      </c>
      <c r="O56" s="1" vm="1440">
        <f t="shared" si="10"/>
        <v>-641152</v>
      </c>
      <c r="P56" s="1" vm="1525">
        <f t="shared" si="10"/>
        <v>-1538590</v>
      </c>
      <c r="Q56" s="1" vm="1608">
        <f t="shared" si="10"/>
        <v>33953797</v>
      </c>
      <c r="R56" s="1" vm="2121">
        <f t="shared" si="10"/>
        <v>813729</v>
      </c>
      <c r="S56" s="24" vm="2290">
        <f t="shared" si="10"/>
        <v>2.3965773253577502E-2</v>
      </c>
      <c r="T56" s="1" vm="2322">
        <f t="shared" si="10"/>
        <v>-1501716.5009297782</v>
      </c>
      <c r="U56" s="1" vm="2160">
        <f t="shared" si="9"/>
        <v>-860564.50092977821</v>
      </c>
      <c r="V56" s="1" vm="2127">
        <f t="shared" si="9"/>
        <v>0</v>
      </c>
      <c r="W56" s="1" vm="2376">
        <f t="shared" si="9"/>
        <v>0</v>
      </c>
      <c r="X56" s="1" vm="1978">
        <f t="shared" si="9"/>
        <v>0</v>
      </c>
      <c r="Y56" s="1" vm="1951">
        <f t="shared" si="9"/>
        <v>0</v>
      </c>
      <c r="Z56" s="1" vm="1158">
        <f t="shared" si="9"/>
        <v>3537524.6894966075</v>
      </c>
      <c r="AA56" s="1" vm="2004">
        <f t="shared" si="9"/>
        <v>0</v>
      </c>
      <c r="AB56" s="1" vm="2030">
        <f t="shared" si="9"/>
        <v>3537524.6894966075</v>
      </c>
      <c r="AC56" s="1" vm="2069">
        <f t="shared" si="9"/>
        <v>0</v>
      </c>
      <c r="AD56" s="1" vm="1353">
        <f t="shared" si="9"/>
        <v>3537524.6894966075</v>
      </c>
    </row>
    <row r="57" spans="1:30" x14ac:dyDescent="0.55000000000000004">
      <c r="A57">
        <v>210065</v>
      </c>
      <c r="B57" s="29" t="str" vm="45">
        <f t="shared" si="2"/>
        <v>210065</v>
      </c>
      <c r="C57" t="str">
        <f>INDEX('Latest Hospital Name'!$B:$B, MATCH($A57,'Latest Hospital Name'!$A:$A,0))</f>
        <v>HC-Germantown</v>
      </c>
      <c r="D57" s="1" t="str">
        <f t="shared" si="3"/>
        <v/>
      </c>
      <c r="E57" s="23" vm="1441">
        <f t="shared" si="10"/>
        <v>4714.6276413742007</v>
      </c>
      <c r="F57" s="1" vm="1526">
        <f t="shared" si="10"/>
        <v>16445936.082154755</v>
      </c>
      <c r="G57" s="1" vm="1609">
        <f t="shared" si="10"/>
        <v>6281673.3547568051</v>
      </c>
      <c r="H57" s="1" vm="2046">
        <f t="shared" si="10"/>
        <v>22727609.436911561</v>
      </c>
      <c r="I57" s="1" vm="2106">
        <f t="shared" si="10"/>
        <v>0</v>
      </c>
      <c r="J57" s="1" vm="2149">
        <f t="shared" si="10"/>
        <v>16445936.082154755</v>
      </c>
      <c r="K57" s="1" vm="2183">
        <f t="shared" si="10"/>
        <v>-6281673.354756806</v>
      </c>
      <c r="L57" s="1" vm="2118">
        <f t="shared" si="10"/>
        <v>762</v>
      </c>
      <c r="M57" s="1" vm="2236">
        <f t="shared" si="10"/>
        <v>3293189</v>
      </c>
      <c r="N57" s="1" vm="2159">
        <f t="shared" si="10"/>
        <v>1057975</v>
      </c>
      <c r="O57" s="1" vm="1952">
        <f t="shared" si="10"/>
        <v>4351164</v>
      </c>
      <c r="P57" s="1" vm="1159">
        <f t="shared" si="10"/>
        <v>-1267200</v>
      </c>
      <c r="Q57" s="1" vm="2291">
        <f t="shared" si="10"/>
        <v>11127466</v>
      </c>
      <c r="R57" s="1" vm="2323">
        <f t="shared" si="10"/>
        <v>231119</v>
      </c>
      <c r="S57" s="24" vm="2123">
        <f t="shared" si="10"/>
        <v>2.0770137603655675E-2</v>
      </c>
      <c r="T57" s="1" vm="1354">
        <f t="shared" si="10"/>
        <v>-1240880.0816286476</v>
      </c>
      <c r="U57" s="1" vm="1442">
        <f t="shared" si="9"/>
        <v>-5592044.0816286476</v>
      </c>
      <c r="V57" s="1" vm="1527">
        <f t="shared" si="9"/>
        <v>0</v>
      </c>
      <c r="W57" s="1" vm="1610">
        <f t="shared" si="9"/>
        <v>0</v>
      </c>
      <c r="X57" s="1" vm="2246">
        <f t="shared" si="9"/>
        <v>0</v>
      </c>
      <c r="Y57" s="1" vm="2377">
        <f t="shared" si="9"/>
        <v>0</v>
      </c>
      <c r="Z57" s="1" vm="1979">
        <f t="shared" si="9"/>
        <v>-11873717.436385453</v>
      </c>
      <c r="AA57" s="1" vm="2383">
        <f t="shared" si="9"/>
        <v>0</v>
      </c>
      <c r="AB57" s="1" vm="2031">
        <f t="shared" si="9"/>
        <v>-11873717.436385453</v>
      </c>
      <c r="AC57" s="1" vm="2070">
        <f t="shared" si="9"/>
        <v>8000000</v>
      </c>
      <c r="AD57" s="1" vm="2268">
        <f t="shared" si="9"/>
        <v>-3873717.4363854527</v>
      </c>
    </row>
    <row r="58" spans="1:30" x14ac:dyDescent="0.55000000000000004">
      <c r="A58">
        <v>210087</v>
      </c>
      <c r="B58" s="29" t="str" vm="44">
        <f t="shared" si="2"/>
        <v>210087</v>
      </c>
      <c r="C58" t="str">
        <f>INDEX('Latest Hospital Name'!$B:$B, MATCH($A58,'Latest Hospital Name'!$A:$A,0))</f>
        <v>Germantown ED</v>
      </c>
      <c r="D58" s="1" t="str">
        <f t="shared" si="3"/>
        <v/>
      </c>
      <c r="E58" s="23" vm="1953">
        <f t="shared" si="10"/>
        <v>-194.89535953100008</v>
      </c>
      <c r="F58" s="1" vm="1160">
        <f t="shared" si="10"/>
        <v>-1071105.4278750278</v>
      </c>
      <c r="G58" s="1" vm="2107">
        <f t="shared" si="10"/>
        <v>3853.4523704824001</v>
      </c>
      <c r="H58" s="1" vm="2150">
        <f t="shared" si="10"/>
        <v>-1067251.9755045453</v>
      </c>
      <c r="I58" s="1" vm="2184">
        <f t="shared" si="10"/>
        <v>28110</v>
      </c>
      <c r="J58" s="1" vm="1355">
        <f t="shared" si="10"/>
        <v>-1042995.4278750278</v>
      </c>
      <c r="K58" s="1" vm="1443">
        <f t="shared" si="10"/>
        <v>24256.547629517503</v>
      </c>
      <c r="L58" s="1" vm="1528">
        <f t="shared" si="10"/>
        <v>0</v>
      </c>
      <c r="M58" s="1" vm="1611">
        <f t="shared" si="10"/>
        <v>0</v>
      </c>
      <c r="N58" s="1" vm="2157">
        <f t="shared" si="10"/>
        <v>0</v>
      </c>
      <c r="O58" s="1" vm="2237">
        <f t="shared" si="10"/>
        <v>0</v>
      </c>
      <c r="P58" s="1" vm="2209">
        <f t="shared" si="10"/>
        <v>0</v>
      </c>
      <c r="Q58" s="1" vm="2292">
        <f t="shared" si="10"/>
        <v>0</v>
      </c>
      <c r="R58" s="1" vm="2324">
        <f t="shared" si="10"/>
        <v>0</v>
      </c>
      <c r="S58" s="24" t="e" vm="1535">
        <f>CUBEVALUE("ThisWorkbookDataModel", $B$3, $B$4, $B58, S$10)</f>
        <v>#NUM!</v>
      </c>
      <c r="T58" s="1" vm="2330">
        <f t="shared" si="10"/>
        <v>0</v>
      </c>
      <c r="U58" s="1" vm="2267">
        <f t="shared" si="9"/>
        <v>0</v>
      </c>
      <c r="V58" s="1" vm="1954">
        <f t="shared" si="9"/>
        <v>0</v>
      </c>
      <c r="W58" s="1" vm="1161">
        <f t="shared" si="9"/>
        <v>0</v>
      </c>
      <c r="X58" s="1" vm="2378">
        <f t="shared" si="9"/>
        <v>0</v>
      </c>
      <c r="Y58" s="1" vm="1980">
        <f t="shared" si="9"/>
        <v>0</v>
      </c>
      <c r="Z58" s="1" vm="2005">
        <f t="shared" si="9"/>
        <v>24256.547629517503</v>
      </c>
      <c r="AA58" s="1" vm="1356">
        <f t="shared" si="9"/>
        <v>0</v>
      </c>
      <c r="AB58" s="1" vm="1362">
        <f t="shared" si="9"/>
        <v>24256.547629517503</v>
      </c>
      <c r="AC58" s="1" vm="1529">
        <f t="shared" si="9"/>
        <v>0</v>
      </c>
      <c r="AD58" s="1" vm="1452">
        <f>CUBEVALUE("ThisWorkbookDataModel", $B$3, $B$4, $B58, AD$10)</f>
        <v>24256.547629517503</v>
      </c>
    </row>
    <row r="59" spans="1:30" x14ac:dyDescent="0.55000000000000004">
      <c r="A59">
        <v>210088</v>
      </c>
      <c r="B59" s="29" t="str" vm="43">
        <f t="shared" si="2"/>
        <v>210088</v>
      </c>
      <c r="C59" t="str">
        <f>INDEX('Latest Hospital Name'!$B:$B, MATCH($A59,'Latest Hospital Name'!$A:$A,0))</f>
        <v>UM-Queen Anne's ED</v>
      </c>
      <c r="D59" s="1" t="str">
        <f t="shared" si="3"/>
        <v/>
      </c>
      <c r="E59" s="23" vm="1612">
        <f t="shared" si="10"/>
        <v>12.844022851199997</v>
      </c>
      <c r="F59" s="1" vm="2032">
        <f t="shared" si="10"/>
        <v>-9653.4101716408968</v>
      </c>
      <c r="G59" s="1" vm="2071">
        <f t="shared" si="10"/>
        <v>64995.223129209495</v>
      </c>
      <c r="H59" s="1" vm="2084">
        <f t="shared" si="10"/>
        <v>55341.812957568596</v>
      </c>
      <c r="I59" s="1" vm="2108">
        <f t="shared" si="10"/>
        <v>0</v>
      </c>
      <c r="J59" s="1" vm="2151">
        <f t="shared" si="10"/>
        <v>-9653.4101716408968</v>
      </c>
      <c r="K59" s="1" vm="2115">
        <f t="shared" si="10"/>
        <v>-64995.223129209495</v>
      </c>
      <c r="L59" s="1" vm="2207">
        <f t="shared" si="10"/>
        <v>0</v>
      </c>
      <c r="M59" s="1" vm="1955">
        <f t="shared" si="10"/>
        <v>0</v>
      </c>
      <c r="N59" s="1" vm="1162">
        <f t="shared" si="10"/>
        <v>0</v>
      </c>
      <c r="O59" s="1" vm="2238">
        <f t="shared" si="10"/>
        <v>0</v>
      </c>
      <c r="P59" s="1" vm="2191">
        <f t="shared" si="10"/>
        <v>0</v>
      </c>
      <c r="Q59" s="1" vm="2293">
        <f t="shared" si="10"/>
        <v>0</v>
      </c>
      <c r="R59" s="1" vm="1357">
        <f t="shared" si="10"/>
        <v>0</v>
      </c>
      <c r="S59" s="24" t="e" vm="1444">
        <f t="shared" si="10"/>
        <v>#NUM!</v>
      </c>
      <c r="T59" s="1" vm="1530">
        <f t="shared" si="10"/>
        <v>0</v>
      </c>
      <c r="U59" s="1" vm="1613">
        <f t="shared" si="9"/>
        <v>0</v>
      </c>
      <c r="V59" s="1" vm="2325">
        <f t="shared" si="9"/>
        <v>0</v>
      </c>
      <c r="W59" s="1" vm="2298">
        <f t="shared" si="9"/>
        <v>0</v>
      </c>
      <c r="X59" s="1" vm="2300">
        <f t="shared" si="9"/>
        <v>0</v>
      </c>
      <c r="Y59" s="1" vm="2379">
        <f t="shared" si="9"/>
        <v>0</v>
      </c>
      <c r="Z59" s="1" vm="1981">
        <f t="shared" si="9"/>
        <v>-64995.223129209495</v>
      </c>
      <c r="AA59" s="1" vm="2006">
        <f t="shared" si="9"/>
        <v>0</v>
      </c>
      <c r="AB59" s="1" vm="2033">
        <f t="shared" si="9"/>
        <v>-64995.223129209495</v>
      </c>
      <c r="AC59" s="1" vm="1956">
        <f t="shared" si="9"/>
        <v>1000000</v>
      </c>
      <c r="AD59" s="1" vm="1163">
        <f t="shared" si="9"/>
        <v>935004.77687079052</v>
      </c>
    </row>
    <row r="60" spans="1:30" x14ac:dyDescent="0.55000000000000004">
      <c r="A60">
        <v>210333</v>
      </c>
      <c r="B60" s="29" t="str" vm="42">
        <f t="shared" si="2"/>
        <v>210333</v>
      </c>
      <c r="C60" t="str">
        <f>INDEX('Latest Hospital Name'!$B:$B, MATCH($A60,'Latest Hospital Name'!$A:$A,0))</f>
        <v>UM-Bowie ED</v>
      </c>
      <c r="D60" s="1" t="str">
        <f t="shared" si="3"/>
        <v/>
      </c>
      <c r="E60" s="23" vm="2072">
        <f t="shared" si="10"/>
        <v>90.412829558100029</v>
      </c>
      <c r="F60" s="1" vm="2247">
        <f t="shared" si="10"/>
        <v>165682.06507799437</v>
      </c>
      <c r="G60" s="1" vm="2109">
        <f t="shared" si="10"/>
        <v>516460.44734380243</v>
      </c>
      <c r="H60" s="1" vm="1358">
        <f t="shared" si="10"/>
        <v>682142.5124217968</v>
      </c>
      <c r="I60" s="1" vm="1363">
        <f t="shared" si="10"/>
        <v>30346</v>
      </c>
      <c r="J60" s="1" vm="1365">
        <f t="shared" si="10"/>
        <v>196028.06507799437</v>
      </c>
      <c r="K60" s="1" vm="1614">
        <f t="shared" si="10"/>
        <v>-486114.44734380243</v>
      </c>
      <c r="L60" s="1" vm="2112">
        <f t="shared" si="10"/>
        <v>0</v>
      </c>
      <c r="M60" s="1" vm="2154">
        <f t="shared" si="10"/>
        <v>0</v>
      </c>
      <c r="N60" s="1" vm="2189">
        <f t="shared" si="10"/>
        <v>0</v>
      </c>
      <c r="O60" s="1" vm="2239">
        <f t="shared" si="10"/>
        <v>0</v>
      </c>
      <c r="P60" s="1" vm="2122">
        <f t="shared" si="10"/>
        <v>0</v>
      </c>
      <c r="Q60" s="1" vm="2294">
        <f t="shared" si="10"/>
        <v>0</v>
      </c>
      <c r="R60" s="1" vm="2326">
        <f t="shared" si="10"/>
        <v>0</v>
      </c>
      <c r="S60" s="24" t="e" vm="2210">
        <f t="shared" si="10"/>
        <v>#NUM!</v>
      </c>
      <c r="T60" s="1" vm="1164">
        <f t="shared" si="10"/>
        <v>0</v>
      </c>
      <c r="U60" s="1" vm="2163">
        <f t="shared" si="9"/>
        <v>0</v>
      </c>
      <c r="V60" s="1" vm="2380">
        <f t="shared" si="9"/>
        <v>0</v>
      </c>
      <c r="W60" s="1" vm="1982">
        <f t="shared" si="9"/>
        <v>0</v>
      </c>
      <c r="X60" s="1" vm="1359">
        <f t="shared" si="9"/>
        <v>0</v>
      </c>
      <c r="Y60" s="1" vm="1445">
        <f t="shared" si="9"/>
        <v>0</v>
      </c>
      <c r="Z60" s="1" vm="1531">
        <f t="shared" si="9"/>
        <v>-486114.44734380243</v>
      </c>
      <c r="AA60" s="1" vm="1615">
        <f t="shared" si="9"/>
        <v>0</v>
      </c>
      <c r="AB60" s="1" vm="2384">
        <f t="shared" si="9"/>
        <v>-486114.44734380243</v>
      </c>
      <c r="AC60" s="1" vm="2034">
        <f t="shared" si="9"/>
        <v>0</v>
      </c>
      <c r="AD60" s="1" vm="2073">
        <f t="shared" si="9"/>
        <v>-486114.44734380243</v>
      </c>
    </row>
    <row r="61" spans="1:30" x14ac:dyDescent="0.55000000000000004">
      <c r="D61" s="28"/>
      <c r="E61" s="35"/>
      <c r="F61" s="28"/>
      <c r="G61" s="28"/>
      <c r="H61" s="28"/>
      <c r="I61" s="28"/>
      <c r="J61" s="28"/>
      <c r="K61" s="28"/>
      <c r="L61" s="28"/>
      <c r="M61" s="28"/>
      <c r="N61" s="28"/>
      <c r="O61" s="28"/>
      <c r="P61" s="28"/>
      <c r="Q61" s="28"/>
      <c r="R61" s="28"/>
      <c r="S61" s="36"/>
      <c r="T61" s="28"/>
      <c r="U61" s="28"/>
      <c r="V61" s="28"/>
      <c r="W61" s="28"/>
      <c r="X61" s="28"/>
      <c r="Y61" s="28"/>
      <c r="Z61" s="28"/>
      <c r="AA61" s="28"/>
      <c r="AB61" s="28"/>
      <c r="AC61" s="28"/>
      <c r="AD61" s="28"/>
    </row>
    <row r="62" spans="1:30" x14ac:dyDescent="0.55000000000000004">
      <c r="D62" s="28"/>
      <c r="E62" s="35"/>
      <c r="F62" s="28"/>
      <c r="G62" s="28"/>
      <c r="H62" s="28"/>
      <c r="I62" s="28"/>
      <c r="J62" s="28"/>
      <c r="K62" s="28"/>
      <c r="L62" s="28"/>
      <c r="M62" s="28"/>
      <c r="N62" s="28"/>
      <c r="O62" s="28"/>
      <c r="P62" s="28"/>
      <c r="Q62" s="28"/>
      <c r="R62" s="28"/>
      <c r="S62" s="36"/>
      <c r="T62" s="28"/>
      <c r="U62" s="28"/>
      <c r="V62" s="28"/>
      <c r="W62" s="28"/>
      <c r="X62" s="28"/>
      <c r="Y62" s="28"/>
      <c r="Z62" s="28"/>
      <c r="AA62" s="28"/>
      <c r="AB62" s="28"/>
      <c r="AC62" s="28"/>
      <c r="AD62" s="28"/>
    </row>
    <row r="63" spans="1:30" x14ac:dyDescent="0.55000000000000004">
      <c r="D63" s="28"/>
      <c r="E63" s="35"/>
      <c r="F63" s="28"/>
      <c r="G63" s="28"/>
      <c r="H63" s="28"/>
      <c r="I63" s="28"/>
      <c r="J63" s="28"/>
      <c r="K63" s="28"/>
      <c r="L63" s="28"/>
      <c r="M63" s="28"/>
      <c r="N63" s="28"/>
      <c r="O63" s="28"/>
      <c r="P63" s="28"/>
      <c r="Q63" s="28"/>
      <c r="R63" s="28"/>
      <c r="S63" s="36"/>
      <c r="T63" s="28"/>
      <c r="U63" s="28"/>
      <c r="V63" s="28"/>
      <c r="W63" s="28"/>
      <c r="X63" s="28"/>
      <c r="Y63" s="28"/>
      <c r="Z63" s="28"/>
      <c r="AB63" s="28"/>
      <c r="AC63" s="28"/>
      <c r="AD63" s="28"/>
    </row>
  </sheetData>
  <autoFilter ref="A8:AD60" xr:uid="{E19B00FE-0617-4BAC-B31B-FC61709CC952}"/>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2F90-1F39-4CD0-93CB-569F5CE7C211}">
  <dimension ref="A2:U65"/>
  <sheetViews>
    <sheetView topLeftCell="I1" zoomScaleNormal="100" workbookViewId="0">
      <selection activeCell="U58" sqref="U58:U60"/>
    </sheetView>
  </sheetViews>
  <sheetFormatPr defaultRowHeight="14.4" x14ac:dyDescent="0.55000000000000004"/>
  <cols>
    <col min="1" max="1" width="12.3125" bestFit="1" customWidth="1"/>
    <col min="2" max="3" width="28.1015625" customWidth="1"/>
    <col min="4" max="4" width="28.1015625" style="2" customWidth="1"/>
    <col min="5" max="20" width="28.1015625" style="1" customWidth="1"/>
    <col min="21" max="21" width="16.3125" style="43" customWidth="1"/>
  </cols>
  <sheetData>
    <row r="2" spans="1:21" x14ac:dyDescent="0.55000000000000004">
      <c r="A2" s="3" t="s">
        <v>1</v>
      </c>
      <c r="B2" s="38" t="s" vm="1">
        <v>80</v>
      </c>
    </row>
    <row r="3" spans="1:21" x14ac:dyDescent="0.55000000000000004">
      <c r="A3" s="3" t="s">
        <v>29</v>
      </c>
      <c r="B3" t="s" vm="29">
        <v>30</v>
      </c>
      <c r="C3" t="s">
        <v>103</v>
      </c>
    </row>
    <row r="4" spans="1:21" x14ac:dyDescent="0.55000000000000004">
      <c r="A4" s="3"/>
    </row>
    <row r="5" spans="1:21" x14ac:dyDescent="0.55000000000000004">
      <c r="A5" s="3"/>
    </row>
    <row r="6" spans="1:21" x14ac:dyDescent="0.55000000000000004">
      <c r="A6" s="4" t="s">
        <v>27</v>
      </c>
      <c r="B6" s="9" t="str" vm="631">
        <f>CUBEVALUE("ThisWorkbookDataModel", $B$2, CUBEMEMBER("ThisWorkbookDataModel", "[Measures].["&amp;$A6&amp;"]"))</f>
        <v>2014</v>
      </c>
      <c r="E6" s="1">
        <f>SUBTOTAL(9,E13:E62)</f>
        <v>-2875696.1520190439</v>
      </c>
      <c r="F6" s="1">
        <f t="shared" ref="F6:P6" si="0">SUBTOTAL(9,F13:F62)</f>
        <v>-263026622.66693902</v>
      </c>
      <c r="G6" s="1">
        <f t="shared" si="0"/>
        <v>-265902318.8189579</v>
      </c>
      <c r="H6" s="1">
        <f t="shared" si="0"/>
        <v>626895996</v>
      </c>
      <c r="I6" s="1">
        <f t="shared" si="0"/>
        <v>624020299.84798086</v>
      </c>
      <c r="J6" s="1">
        <f t="shared" si="0"/>
        <v>889922618.66693914</v>
      </c>
      <c r="K6" s="1">
        <f t="shared" si="0"/>
        <v>139399240</v>
      </c>
      <c r="L6" s="1">
        <f t="shared" si="0"/>
        <v>1029321858.666939</v>
      </c>
      <c r="M6" s="1">
        <f t="shared" si="0"/>
        <v>33903263</v>
      </c>
      <c r="N6" s="1">
        <f t="shared" si="0"/>
        <v>-510554078</v>
      </c>
      <c r="O6" s="1">
        <f t="shared" si="0"/>
        <v>-544457341</v>
      </c>
      <c r="P6" s="1">
        <f t="shared" si="0"/>
        <v>484864517.6669392</v>
      </c>
      <c r="Q6" s="1">
        <f t="shared" ref="Q6:R6" si="1">SUBTOTAL(9,Q13:Q62)</f>
        <v>-22766671</v>
      </c>
      <c r="R6" s="1">
        <f t="shared" si="1"/>
        <v>462097846.6669392</v>
      </c>
      <c r="S6" s="1">
        <f>SUBTOTAL(9,S13:S62)</f>
        <v>166968124</v>
      </c>
      <c r="T6" s="1">
        <f>SUBTOTAL(9,T13:T62)</f>
        <v>629065970.66693902</v>
      </c>
    </row>
    <row r="7" spans="1:21" x14ac:dyDescent="0.55000000000000004">
      <c r="A7" s="4" t="s">
        <v>28</v>
      </c>
      <c r="B7" s="9" t="str" vm="632">
        <f>CUBEVALUE("ThisWorkbookDataModel", $B$2, CUBEMEMBER("ThisWorkbookDataModel", "[Measures].["&amp;$A7&amp;"]"))</f>
        <v>2023</v>
      </c>
    </row>
    <row r="8" spans="1:21" x14ac:dyDescent="0.55000000000000004">
      <c r="A8" t="s">
        <v>31</v>
      </c>
      <c r="B8" t="str">
        <f>"CY"&amp;RIGHT($B$6, 2) &amp; IF(B6&lt;&gt;B7, " to CY"&amp;RIGHT($B$7, 2), "")</f>
        <v>CY14 to CY23</v>
      </c>
    </row>
    <row r="9" spans="1:21" s="10" customFormat="1" ht="19.2" customHeight="1" x14ac:dyDescent="0.55000000000000004">
      <c r="D9" s="20"/>
      <c r="E9" s="11"/>
      <c r="F9" s="11"/>
      <c r="G9" s="11"/>
      <c r="H9" s="11"/>
      <c r="I9" s="11"/>
      <c r="J9" s="11" t="s">
        <v>83</v>
      </c>
      <c r="K9" s="11" t="s">
        <v>83</v>
      </c>
      <c r="L9" s="11" t="s">
        <v>83</v>
      </c>
      <c r="M9" s="12"/>
      <c r="N9" s="11"/>
      <c r="O9" s="11" t="s">
        <v>83</v>
      </c>
      <c r="P9" s="11" t="s">
        <v>83</v>
      </c>
      <c r="Q9" s="12" t="s">
        <v>90</v>
      </c>
      <c r="R9" s="11" t="s">
        <v>83</v>
      </c>
      <c r="S9" s="12"/>
      <c r="T9" s="12" t="s">
        <v>83</v>
      </c>
      <c r="U9" s="44"/>
    </row>
    <row r="10" spans="1:21" s="8" customFormat="1" ht="71.400000000000006" customHeight="1" x14ac:dyDescent="0.55000000000000004">
      <c r="A10" s="7" t="s">
        <v>2</v>
      </c>
      <c r="B10" s="7" t="s">
        <v>93</v>
      </c>
      <c r="C10" s="7" t="s">
        <v>32</v>
      </c>
      <c r="D10" s="21" t="str">
        <f>B8&amp;" ECMAD Growth"</f>
        <v>CY14 to CY23 ECMAD Growth</v>
      </c>
      <c r="E10" s="13" t="str">
        <f>B8&amp;" Marketshift"</f>
        <v>CY14 to CY23 Marketshift</v>
      </c>
      <c r="F10" s="13" t="str">
        <f>B8&amp;" Unrecognized"</f>
        <v>CY14 to CY23 Unrecognized</v>
      </c>
      <c r="G10" s="13" t="s">
        <v>6</v>
      </c>
      <c r="H10" s="14" t="str">
        <f>"RY"&amp;RIGHT($B$7, 2)+1&amp;" Demographic Adjustment"</f>
        <v>RY24 Demographic Adjustment</v>
      </c>
      <c r="I10" s="13" t="s">
        <v>16</v>
      </c>
      <c r="J10" s="13" t="s">
        <v>84</v>
      </c>
      <c r="K10" s="13" t="s">
        <v>105</v>
      </c>
      <c r="L10" s="13" t="s">
        <v>106</v>
      </c>
      <c r="M10" s="16" t="s">
        <v>17</v>
      </c>
      <c r="N10" s="13" t="s">
        <v>35</v>
      </c>
      <c r="O10" s="13" t="s">
        <v>107</v>
      </c>
      <c r="P10" s="13" t="s">
        <v>108</v>
      </c>
      <c r="Q10" s="16" t="s">
        <v>89</v>
      </c>
      <c r="R10" s="13" t="s">
        <v>109</v>
      </c>
      <c r="S10" s="16" t="s">
        <v>12</v>
      </c>
      <c r="T10" s="16" t="s">
        <v>110</v>
      </c>
      <c r="U10" s="45"/>
    </row>
    <row r="11" spans="1:21" s="6" customFormat="1" ht="28.2" customHeight="1" x14ac:dyDescent="0.55000000000000004">
      <c r="A11" s="5"/>
      <c r="B11" s="5"/>
      <c r="C11" s="5"/>
      <c r="D11" s="22" t="s">
        <v>3</v>
      </c>
      <c r="E11" s="17" t="s">
        <v>4</v>
      </c>
      <c r="F11" s="17" t="s">
        <v>5</v>
      </c>
      <c r="G11" s="17" t="s">
        <v>6</v>
      </c>
      <c r="H11" s="17" t="s">
        <v>81</v>
      </c>
      <c r="I11" s="17" t="s">
        <v>16</v>
      </c>
      <c r="J11" s="17" t="s">
        <v>82</v>
      </c>
      <c r="K11" s="17" t="s">
        <v>10</v>
      </c>
      <c r="L11" s="17"/>
      <c r="M11" s="17" t="s">
        <v>17</v>
      </c>
      <c r="N11" s="17" t="s">
        <v>7</v>
      </c>
      <c r="O11" s="17"/>
      <c r="P11" s="17"/>
      <c r="Q11" s="17" t="s">
        <v>11</v>
      </c>
      <c r="R11" s="17"/>
      <c r="S11" s="17" t="s">
        <v>12</v>
      </c>
      <c r="T11" s="17"/>
      <c r="U11" s="46"/>
    </row>
    <row r="12" spans="1:21" s="6" customFormat="1" ht="28.2" customHeight="1" x14ac:dyDescent="0.55000000000000004">
      <c r="A12" s="5"/>
      <c r="B12" s="5"/>
      <c r="C12" s="5"/>
      <c r="D12" s="22" t="str" vm="26">
        <f t="shared" ref="D12:K12" si="2">IF(D$11&lt;&gt;"", CUBEMEMBER("ThisWorkbookDataModel","[Measures].["&amp;IF(D$11&lt;&gt;"get_% Attributable to OOS", "Sum of ", "")&amp;D$11&amp;IF(AND(D$11&lt;&gt;"ECMAD Growth", D$11&lt;&gt;"get_% Attributable to OOS"), "_inf", "")&amp;"]"), "")</f>
        <v>Sum of ECMAD Growth</v>
      </c>
      <c r="E12" s="17" t="str" vm="25">
        <f t="shared" si="2"/>
        <v>Sum of MSA_inf</v>
      </c>
      <c r="F12" s="17" t="str" vm="24">
        <f t="shared" si="2"/>
        <v>Sum of Unrecognized_inf</v>
      </c>
      <c r="G12" s="17" t="str" vm="23">
        <f t="shared" si="2"/>
        <v>Sum of Expected FFS_inf</v>
      </c>
      <c r="H12" s="17" t="str" vm="22">
        <f t="shared" si="2"/>
        <v>Sum of Demographic Adjustments_inf</v>
      </c>
      <c r="I12" s="17" t="str" vm="21">
        <f t="shared" si="2"/>
        <v>Sum of Observed GBR Volume Policies_inf</v>
      </c>
      <c r="J12" s="17" t="str" vm="20">
        <f t="shared" si="2"/>
        <v>Sum of Over (Under) Funding Relative to Volume Variable System with MS &amp; Demographic_inf</v>
      </c>
      <c r="K12" s="17" t="str" vm="9">
        <f t="shared" si="2"/>
        <v>Sum of OOS Over/(Under Funding) - OOS File_inf</v>
      </c>
      <c r="L12" s="17"/>
      <c r="M12" s="17" t="str" vm="16">
        <f>IF(M$11&lt;&gt;"", CUBEMEMBER("ThisWorkbookDataModel","[Measures].["&amp;IF(M$11&lt;&gt;"get_% Attributable to OOS", "Sum of ", "")&amp;M$11&amp;IF(AND(M$11&lt;&gt;"ECMAD Growth", M$11&lt;&gt;"get_% Attributable to OOS"), "_inf", "")&amp;"]"), "")</f>
        <v>Sum of Total Anticipated Instate PAU Adjustment under FFS_inf</v>
      </c>
      <c r="N12" s="17" t="str" vm="15">
        <f>IF(N$11&lt;&gt;"", CUBEMEMBER("ThisWorkbookDataModel","[Measures].["&amp;IF(N$11&lt;&gt;"get_% Attributable to OOS", "Sum of ", "")&amp;N$11&amp;IF(AND(N$11&lt;&gt;"ECMAD Growth", N$11&lt;&gt;"get_% Attributable to OOS"), "_inf", "")&amp;"]"), "")</f>
        <v>Sum of PAU Shared Savings_inf</v>
      </c>
      <c r="O12" s="17"/>
      <c r="P12" s="17"/>
      <c r="Q12" s="17" t="str" vm="7">
        <f>IF(Q$11&lt;&gt;"", CUBEMEMBER("ThisWorkbookDataModel","[Measures].["&amp;IF(Q$11&lt;&gt;"get_% Attributable to OOS", "Sum of ", "")&amp;Q$11&amp;IF(AND(Q$11&lt;&gt;"ECMAD Growth", Q$11&lt;&gt;"get_% Attributable to OOS"), "_inf", "")&amp;"]"), "")</f>
        <v>Sum of Other Volume Adjustments (Dereg/Other FY Data)_inf</v>
      </c>
      <c r="R12" s="17"/>
      <c r="S12" s="17" t="str" vm="5">
        <f>IF(S$11&lt;&gt;"", CUBEMEMBER("ThisWorkbookDataModel","[Measures].["&amp;IF(S$11&lt;&gt;"get_% Attributable to OOS", "Sum of ", "")&amp;S$11&amp;IF(AND(S$11&lt;&gt;"ECMAD Growth", S$11&lt;&gt;"get_% Attributable to OOS"), "_inf", "")&amp;"]"), "")</f>
        <v>Sum of Efficiency Adjustments_inf</v>
      </c>
      <c r="T12" s="17"/>
      <c r="U12" s="46"/>
    </row>
    <row r="13" spans="1:21" x14ac:dyDescent="0.55000000000000004">
      <c r="A13" s="43">
        <v>210001</v>
      </c>
      <c r="B13" s="29" t="str" vm="28">
        <f t="shared" ref="B13:B44" si="3">CUBEMEMBER("ThisWorkbookDataModel","[Base CY With Inf].[HOSPID].&amp;[" &amp; $A13 &amp; "]", $A13)</f>
        <v>210001</v>
      </c>
      <c r="C13" t="str">
        <f>INDEX('Latest Hospital Name'!$B:$B, MATCH($A13,'Latest Hospital Name'!$A:$A,0))</f>
        <v>Meritus</v>
      </c>
      <c r="D13" s="2" vm="31">
        <f t="shared" ref="D13:J22" si="4">IFERROR(CUBEVALUE("ThisWorkbookDataModel", $B$2, $B$3, $B13, D$12), "")</f>
        <v>3914.4830173731993</v>
      </c>
      <c r="E13" s="1" vm="32">
        <f t="shared" si="4"/>
        <v>2691052.1264664582</v>
      </c>
      <c r="F13" s="1" vm="33">
        <f t="shared" si="4"/>
        <v>10478200.311557967</v>
      </c>
      <c r="G13" s="1" vm="34">
        <f t="shared" si="4"/>
        <v>13169252.438024424</v>
      </c>
      <c r="H13" s="1" vm="35">
        <f t="shared" si="4"/>
        <v>16513426</v>
      </c>
      <c r="I13" s="1" vm="36">
        <f t="shared" si="4"/>
        <v>19204478.126466457</v>
      </c>
      <c r="J13" s="1" vm="37">
        <f t="shared" si="4"/>
        <v>6035225.6884420337</v>
      </c>
      <c r="K13" s="1">
        <f t="shared" ref="K13:K44" si="5">IFERROR(-1*CUBEVALUE("ThisWorkbookDataModel", $B$2, $B$3, $B13, K$12), "")</f>
        <v>-209893</v>
      </c>
      <c r="L13" s="1">
        <f t="shared" ref="L13:L44" si="6">K13+J13</f>
        <v>5825332.6884420337</v>
      </c>
      <c r="M13" s="1" vm="38">
        <f t="shared" ref="M13:N32" si="7">IFERROR(CUBEVALUE("ThisWorkbookDataModel", $B$2, $B$3, $B13, M$12), "")</f>
        <v>5417933</v>
      </c>
      <c r="N13" s="1" vm="39">
        <f t="shared" si="7"/>
        <v>-12265211</v>
      </c>
      <c r="O13" s="39">
        <f t="shared" ref="O13:O44" si="8">N13-M13</f>
        <v>-17683144</v>
      </c>
      <c r="P13" s="39">
        <f t="shared" ref="P13:P44" si="9">L13+O13</f>
        <v>-11857811.311557967</v>
      </c>
      <c r="Q13" s="49" vm="40">
        <f t="shared" ref="Q13:Q44" si="10">IFERROR(CUBEVALUE("ThisWorkbookDataModel", $B$2, $B$3, $B13, Q$12), "")</f>
        <v>5632054</v>
      </c>
      <c r="R13" s="39">
        <f t="shared" ref="R13:R44" si="11">P13+Q13</f>
        <v>-6225757.3115579672</v>
      </c>
      <c r="S13" s="1" vm="41">
        <f t="shared" ref="S13:S44" si="12">IFERROR(CUBEVALUE("ThisWorkbookDataModel", $B$2, $B$3, $B13, S$12), "")</f>
        <v>31067847</v>
      </c>
      <c r="T13" s="39">
        <f t="shared" ref="T13:T44" si="13">R13+S13</f>
        <v>24842089.688442033</v>
      </c>
      <c r="U13" s="47">
        <f>VLOOKUP(A13,[1]Cumulative!$1:$1048576,19,FALSE)-T13</f>
        <v>25435792.641712267</v>
      </c>
    </row>
    <row r="14" spans="1:21" x14ac:dyDescent="0.55000000000000004">
      <c r="A14">
        <v>210002</v>
      </c>
      <c r="B14" s="29" t="str" vm="90">
        <f t="shared" si="3"/>
        <v>210002</v>
      </c>
      <c r="C14" t="str">
        <f>INDEX('Latest Hospital Name'!$B:$B, MATCH($A14,'Latest Hospital Name'!$A:$A,0))</f>
        <v>UMMC</v>
      </c>
      <c r="D14" s="2" vm="92">
        <f t="shared" si="4"/>
        <v>-1462.1252205441981</v>
      </c>
      <c r="E14" s="1" vm="93">
        <f t="shared" si="4"/>
        <v>18035540.200661052</v>
      </c>
      <c r="F14" s="1" vm="94">
        <f t="shared" si="4"/>
        <v>-14157513.03411107</v>
      </c>
      <c r="G14" s="1" vm="95">
        <f t="shared" si="4"/>
        <v>3878027.1665499774</v>
      </c>
      <c r="H14" s="1" vm="96">
        <f t="shared" si="4"/>
        <v>41971027</v>
      </c>
      <c r="I14" s="1" vm="97">
        <f t="shared" si="4"/>
        <v>60006567.200661041</v>
      </c>
      <c r="J14" s="1" vm="98">
        <f t="shared" si="4"/>
        <v>56128540.034111068</v>
      </c>
      <c r="K14" s="1">
        <f t="shared" si="5"/>
        <v>12358036</v>
      </c>
      <c r="L14" s="1">
        <f t="shared" si="6"/>
        <v>68486576.034111068</v>
      </c>
      <c r="M14" s="1" vm="99">
        <f t="shared" si="7"/>
        <v>-1118779</v>
      </c>
      <c r="N14" s="1" vm="100">
        <f t="shared" si="7"/>
        <v>-43705329</v>
      </c>
      <c r="O14" s="39">
        <f t="shared" si="8"/>
        <v>-42586550</v>
      </c>
      <c r="P14" s="39">
        <f t="shared" si="9"/>
        <v>25900026.034111068</v>
      </c>
      <c r="Q14" s="1" vm="101">
        <f t="shared" si="10"/>
        <v>-6569110</v>
      </c>
      <c r="R14" s="39">
        <f t="shared" si="11"/>
        <v>19330916.034111068</v>
      </c>
      <c r="S14" s="1" vm="102">
        <f t="shared" si="12"/>
        <v>0</v>
      </c>
      <c r="T14" s="39">
        <f t="shared" si="13"/>
        <v>19330916.034111068</v>
      </c>
      <c r="U14" s="47">
        <f>VLOOKUP(A14,[1]Cumulative!$1:$1048576,19,FALSE)-T14</f>
        <v>-1.7968594431877136</v>
      </c>
    </row>
    <row r="15" spans="1:21" x14ac:dyDescent="0.55000000000000004">
      <c r="A15">
        <v>210003</v>
      </c>
      <c r="B15" s="29" t="str" vm="89">
        <f t="shared" si="3"/>
        <v>210003</v>
      </c>
      <c r="C15" t="str">
        <f>INDEX('Latest Hospital Name'!$B:$B, MATCH($A15,'Latest Hospital Name'!$A:$A,0))</f>
        <v>UM-PGHC</v>
      </c>
      <c r="D15" s="2" vm="103">
        <f t="shared" si="4"/>
        <v>2847.657726398601</v>
      </c>
      <c r="E15" s="1" vm="104">
        <f t="shared" si="4"/>
        <v>22859277.920363128</v>
      </c>
      <c r="F15" s="1" vm="105">
        <f t="shared" si="4"/>
        <v>9854868.3785966206</v>
      </c>
      <c r="G15" s="1" vm="106">
        <f t="shared" si="4"/>
        <v>32714146.298959747</v>
      </c>
      <c r="H15" s="1" vm="107">
        <f t="shared" si="4"/>
        <v>10680128</v>
      </c>
      <c r="I15" s="1" vm="108">
        <f t="shared" si="4"/>
        <v>33539405.920363128</v>
      </c>
      <c r="J15" s="1" vm="109">
        <f t="shared" si="4"/>
        <v>825259.62140338123</v>
      </c>
      <c r="K15" s="1">
        <f t="shared" si="5"/>
        <v>10162905</v>
      </c>
      <c r="L15" s="1">
        <f t="shared" si="6"/>
        <v>10988164.621403381</v>
      </c>
      <c r="M15" s="1" vm="110">
        <f t="shared" si="7"/>
        <v>-413021</v>
      </c>
      <c r="N15" s="1" vm="111">
        <f t="shared" si="7"/>
        <v>-10835489</v>
      </c>
      <c r="O15" s="39">
        <f t="shared" si="8"/>
        <v>-10422468</v>
      </c>
      <c r="P15" s="39">
        <f t="shared" si="9"/>
        <v>565696.62140338123</v>
      </c>
      <c r="Q15" s="1" vm="112">
        <f t="shared" si="10"/>
        <v>51756035</v>
      </c>
      <c r="R15" s="39">
        <f t="shared" si="11"/>
        <v>52321731.621403381</v>
      </c>
      <c r="S15" s="1" vm="113">
        <f t="shared" si="12"/>
        <v>0</v>
      </c>
      <c r="T15" s="39">
        <f t="shared" si="13"/>
        <v>52321731.621403381</v>
      </c>
      <c r="U15" s="47">
        <f>VLOOKUP(A15,[1]Cumulative!$1:$1048576,19,FALSE)-T15</f>
        <v>0.78476147353649139</v>
      </c>
    </row>
    <row r="16" spans="1:21" x14ac:dyDescent="0.55000000000000004">
      <c r="A16">
        <v>210004</v>
      </c>
      <c r="B16" s="29" t="str" vm="88">
        <f t="shared" si="3"/>
        <v>210004</v>
      </c>
      <c r="C16" t="str">
        <f>INDEX('Latest Hospital Name'!$B:$B, MATCH($A16,'Latest Hospital Name'!$A:$A,0))</f>
        <v>Holy Cross</v>
      </c>
      <c r="D16" s="2" vm="114">
        <f t="shared" si="4"/>
        <v>-5669.2803959659977</v>
      </c>
      <c r="E16" s="1" vm="115">
        <f t="shared" si="4"/>
        <v>-15408656.433788497</v>
      </c>
      <c r="F16" s="1" vm="116">
        <f t="shared" si="4"/>
        <v>-3098346.4014458572</v>
      </c>
      <c r="G16" s="1" vm="117">
        <f t="shared" si="4"/>
        <v>-18507002.835234355</v>
      </c>
      <c r="H16" s="1" vm="118">
        <f t="shared" si="4"/>
        <v>14593515</v>
      </c>
      <c r="I16" s="1" vm="119">
        <f t="shared" si="4"/>
        <v>-815141.43378849886</v>
      </c>
      <c r="J16" s="1" vm="120">
        <f t="shared" si="4"/>
        <v>17691861.401445858</v>
      </c>
      <c r="K16" s="1">
        <f t="shared" si="5"/>
        <v>923236</v>
      </c>
      <c r="L16" s="1">
        <f t="shared" si="6"/>
        <v>18615097.401445858</v>
      </c>
      <c r="M16" s="1" vm="121">
        <f t="shared" si="7"/>
        <v>3132994</v>
      </c>
      <c r="N16" s="1" vm="122">
        <f t="shared" si="7"/>
        <v>-13777002</v>
      </c>
      <c r="O16" s="39">
        <f t="shared" si="8"/>
        <v>-16909996</v>
      </c>
      <c r="P16" s="39">
        <f t="shared" si="9"/>
        <v>1705101.4014458582</v>
      </c>
      <c r="Q16" s="1" vm="123">
        <f t="shared" si="10"/>
        <v>0</v>
      </c>
      <c r="R16" s="39">
        <f t="shared" si="11"/>
        <v>1705101.4014458582</v>
      </c>
      <c r="S16" s="1" vm="124">
        <f t="shared" si="12"/>
        <v>0</v>
      </c>
      <c r="T16" s="39">
        <f t="shared" si="13"/>
        <v>1705101.4014458582</v>
      </c>
      <c r="U16" s="47">
        <f>VLOOKUP(A16,[1]Cumulative!$1:$1048576,19,FALSE)-T16</f>
        <v>1.452776625752449</v>
      </c>
    </row>
    <row r="17" spans="1:21" x14ac:dyDescent="0.55000000000000004">
      <c r="A17">
        <v>210005</v>
      </c>
      <c r="B17" s="29" t="str" vm="87">
        <f t="shared" si="3"/>
        <v>210005</v>
      </c>
      <c r="C17" t="str">
        <f>INDEX('Latest Hospital Name'!$B:$B, MATCH($A17,'Latest Hospital Name'!$A:$A,0))</f>
        <v>Frederick</v>
      </c>
      <c r="D17" s="2" vm="125">
        <f t="shared" si="4"/>
        <v>-559.48041213010129</v>
      </c>
      <c r="E17" s="1" vm="126">
        <f t="shared" si="4"/>
        <v>-7011539.0699567338</v>
      </c>
      <c r="F17" s="1" vm="127">
        <f t="shared" si="4"/>
        <v>7663201.6149328724</v>
      </c>
      <c r="G17" s="1" vm="128">
        <f t="shared" si="4"/>
        <v>651662.54497613944</v>
      </c>
      <c r="H17" s="1" vm="129">
        <f t="shared" si="4"/>
        <v>31496940</v>
      </c>
      <c r="I17" s="1" vm="130">
        <f t="shared" si="4"/>
        <v>24485400.930043265</v>
      </c>
      <c r="J17" s="1" vm="131">
        <f t="shared" si="4"/>
        <v>23833738.385067124</v>
      </c>
      <c r="K17" s="1">
        <f t="shared" si="5"/>
        <v>3614904</v>
      </c>
      <c r="L17" s="1">
        <f t="shared" si="6"/>
        <v>27448642.385067124</v>
      </c>
      <c r="M17" s="1" vm="132">
        <f t="shared" si="7"/>
        <v>-212087</v>
      </c>
      <c r="N17" s="1" vm="133">
        <f t="shared" si="7"/>
        <v>-12007555</v>
      </c>
      <c r="O17" s="39">
        <f t="shared" si="8"/>
        <v>-11795468</v>
      </c>
      <c r="P17" s="39">
        <f t="shared" si="9"/>
        <v>15653174.385067124</v>
      </c>
      <c r="Q17" s="1" vm="134">
        <f t="shared" si="10"/>
        <v>8158011</v>
      </c>
      <c r="R17" s="39">
        <f t="shared" si="11"/>
        <v>23811185.385067124</v>
      </c>
      <c r="S17" s="1" vm="135">
        <f t="shared" si="12"/>
        <v>0</v>
      </c>
      <c r="T17" s="39">
        <f t="shared" si="13"/>
        <v>23811185.385067124</v>
      </c>
      <c r="U17" s="47">
        <f>VLOOKUP(A17,[1]Cumulative!$1:$1048576,19,FALSE)-T17</f>
        <v>-5.480824064463377</v>
      </c>
    </row>
    <row r="18" spans="1:21" x14ac:dyDescent="0.55000000000000004">
      <c r="A18">
        <v>210006</v>
      </c>
      <c r="B18" s="29" t="str" vm="86">
        <f t="shared" si="3"/>
        <v>210006</v>
      </c>
      <c r="C18" t="str">
        <f>INDEX('Latest Hospital Name'!$B:$B, MATCH($A18,'Latest Hospital Name'!$A:$A,0))</f>
        <v>UM-Harford</v>
      </c>
      <c r="D18" s="2" vm="136">
        <f t="shared" si="4"/>
        <v>-2162.4226461887997</v>
      </c>
      <c r="E18" s="1" vm="137">
        <f t="shared" si="4"/>
        <v>-9570727.5956517793</v>
      </c>
      <c r="F18" s="1" vm="138">
        <f t="shared" si="4"/>
        <v>-6213282.5473352177</v>
      </c>
      <c r="G18" s="1" vm="139">
        <f t="shared" si="4"/>
        <v>-15784010.142986994</v>
      </c>
      <c r="H18" s="1" vm="140">
        <f t="shared" si="4"/>
        <v>5315438</v>
      </c>
      <c r="I18" s="1" vm="141">
        <f t="shared" si="4"/>
        <v>-4255289.5956517793</v>
      </c>
      <c r="J18" s="1" vm="142">
        <f t="shared" si="4"/>
        <v>11528720.547335219</v>
      </c>
      <c r="K18" s="1">
        <f t="shared" si="5"/>
        <v>597587</v>
      </c>
      <c r="L18" s="1">
        <f t="shared" si="6"/>
        <v>12126307.547335219</v>
      </c>
      <c r="M18" s="1" vm="143">
        <f t="shared" si="7"/>
        <v>110733</v>
      </c>
      <c r="N18" s="1" vm="144">
        <f t="shared" si="7"/>
        <v>-4881226</v>
      </c>
      <c r="O18" s="39">
        <f t="shared" si="8"/>
        <v>-4991959</v>
      </c>
      <c r="P18" s="39">
        <f t="shared" si="9"/>
        <v>7134348.5473352186</v>
      </c>
      <c r="Q18" s="1" vm="145">
        <f t="shared" si="10"/>
        <v>-3951861</v>
      </c>
      <c r="R18" s="39">
        <f t="shared" si="11"/>
        <v>3182487.5473352186</v>
      </c>
      <c r="S18" s="1" vm="146">
        <f t="shared" si="12"/>
        <v>0</v>
      </c>
      <c r="T18" s="39">
        <f t="shared" si="13"/>
        <v>3182487.5473352186</v>
      </c>
      <c r="U18" s="47">
        <f>VLOOKUP(A18,[1]Cumulative!$1:$1048576,19,FALSE)-T18</f>
        <v>3.034606970846653</v>
      </c>
    </row>
    <row r="19" spans="1:21" s="1" customFormat="1" x14ac:dyDescent="0.55000000000000004">
      <c r="A19">
        <v>210008</v>
      </c>
      <c r="B19" s="29" t="str" vm="85">
        <f t="shared" si="3"/>
        <v>210008</v>
      </c>
      <c r="C19" t="str">
        <f>INDEX('Latest Hospital Name'!$B:$B, MATCH($A19,'Latest Hospital Name'!$A:$A,0))</f>
        <v>Mercy</v>
      </c>
      <c r="D19" s="2" vm="147">
        <f t="shared" si="4"/>
        <v>1192.8563051655992</v>
      </c>
      <c r="E19" s="1" vm="148">
        <f t="shared" si="4"/>
        <v>28798260.859220173</v>
      </c>
      <c r="F19" s="1" vm="149">
        <f t="shared" si="4"/>
        <v>-18176198.041409671</v>
      </c>
      <c r="G19" s="1" vm="150">
        <f t="shared" si="4"/>
        <v>10622062.817810502</v>
      </c>
      <c r="H19" s="1" vm="151">
        <f t="shared" si="4"/>
        <v>15130331</v>
      </c>
      <c r="I19" s="1" vm="152">
        <f t="shared" si="4"/>
        <v>43928591.859220177</v>
      </c>
      <c r="J19" s="1" vm="153">
        <f t="shared" si="4"/>
        <v>33306529.041409668</v>
      </c>
      <c r="K19" s="1">
        <f t="shared" si="5"/>
        <v>5406642</v>
      </c>
      <c r="L19" s="1">
        <f t="shared" si="6"/>
        <v>38713171.041409671</v>
      </c>
      <c r="M19" s="1" vm="154">
        <f t="shared" si="7"/>
        <v>-2076509</v>
      </c>
      <c r="N19" s="1" vm="155">
        <f t="shared" si="7"/>
        <v>-10818398</v>
      </c>
      <c r="O19" s="39">
        <f t="shared" si="8"/>
        <v>-8741889</v>
      </c>
      <c r="P19" s="39">
        <f t="shared" si="9"/>
        <v>29971282.041409671</v>
      </c>
      <c r="Q19" s="1" vm="156">
        <f t="shared" si="10"/>
        <v>0</v>
      </c>
      <c r="R19" s="39">
        <f t="shared" si="11"/>
        <v>29971282.041409671</v>
      </c>
      <c r="S19" s="1" vm="157">
        <f t="shared" si="12"/>
        <v>15000000</v>
      </c>
      <c r="T19" s="39">
        <f t="shared" si="13"/>
        <v>44971282.041409671</v>
      </c>
      <c r="U19" s="47">
        <f>VLOOKUP(A19,[1]Cumulative!$1:$1048576,19,FALSE)-T19</f>
        <v>0.41644394397735596</v>
      </c>
    </row>
    <row r="20" spans="1:21" s="1" customFormat="1" x14ac:dyDescent="0.55000000000000004">
      <c r="A20">
        <v>210009</v>
      </c>
      <c r="B20" s="29" t="str" vm="84">
        <f t="shared" si="3"/>
        <v>210009</v>
      </c>
      <c r="C20" t="str">
        <f>INDEX('Latest Hospital Name'!$B:$B, MATCH($A20,'Latest Hospital Name'!$A:$A,0))</f>
        <v>Johns Hopkins</v>
      </c>
      <c r="D20" s="2" vm="158">
        <f t="shared" si="4"/>
        <v>4035.418126569798</v>
      </c>
      <c r="E20" s="1" vm="159">
        <f t="shared" si="4"/>
        <v>47471062.373428777</v>
      </c>
      <c r="F20" s="1" vm="160">
        <f t="shared" si="4"/>
        <v>-568046.30574635416</v>
      </c>
      <c r="G20" s="1" vm="161">
        <f t="shared" si="4"/>
        <v>46903016.06768243</v>
      </c>
      <c r="H20" s="1" vm="162">
        <f t="shared" si="4"/>
        <v>48205387</v>
      </c>
      <c r="I20" s="1" vm="163">
        <f t="shared" si="4"/>
        <v>95676449.373428762</v>
      </c>
      <c r="J20" s="1" vm="164">
        <f t="shared" si="4"/>
        <v>48773433.305746347</v>
      </c>
      <c r="K20" s="1">
        <f t="shared" si="5"/>
        <v>65682740</v>
      </c>
      <c r="L20" s="1">
        <f t="shared" si="6"/>
        <v>114456173.30574635</v>
      </c>
      <c r="M20" s="1" vm="165">
        <f t="shared" si="7"/>
        <v>11537278</v>
      </c>
      <c r="N20" s="1" vm="166">
        <f t="shared" si="7"/>
        <v>-69591170</v>
      </c>
      <c r="O20" s="39">
        <f t="shared" si="8"/>
        <v>-81128448</v>
      </c>
      <c r="P20" s="39">
        <f t="shared" si="9"/>
        <v>33327725.305746347</v>
      </c>
      <c r="Q20" s="1" vm="167">
        <f t="shared" si="10"/>
        <v>-3618446</v>
      </c>
      <c r="R20" s="39">
        <f t="shared" si="11"/>
        <v>29709279.305746347</v>
      </c>
      <c r="S20" s="1" vm="168">
        <f t="shared" si="12"/>
        <v>0</v>
      </c>
      <c r="T20" s="39">
        <f t="shared" si="13"/>
        <v>29709279.305746347</v>
      </c>
      <c r="U20" s="47">
        <f>VLOOKUP(A20,[1]Cumulative!$1:$1048576,19,FALSE)-T20</f>
        <v>-1.141276553273201</v>
      </c>
    </row>
    <row r="21" spans="1:21" s="1" customFormat="1" x14ac:dyDescent="0.55000000000000004">
      <c r="A21">
        <v>210010</v>
      </c>
      <c r="B21" s="29" t="str" vm="83">
        <f t="shared" si="3"/>
        <v>210010</v>
      </c>
      <c r="C21" t="str">
        <f>INDEX('Latest Hospital Name'!$B:$B, MATCH($A21,'Latest Hospital Name'!$A:$A,0))</f>
        <v>UM-Dorchester</v>
      </c>
      <c r="D21" s="2" vm="169">
        <f t="shared" si="4"/>
        <v>-3027.5648998938004</v>
      </c>
      <c r="E21" s="1" vm="170">
        <f t="shared" si="4"/>
        <v>-10576365.378095798</v>
      </c>
      <c r="F21" s="1" vm="171">
        <f t="shared" si="4"/>
        <v>-6508497.7618014775</v>
      </c>
      <c r="G21" s="1" vm="172">
        <f t="shared" si="4"/>
        <v>-17084863.139897279</v>
      </c>
      <c r="H21" s="1" vm="173">
        <f t="shared" si="4"/>
        <v>474962</v>
      </c>
      <c r="I21" s="1" vm="174">
        <f t="shared" si="4"/>
        <v>-10101403.378095798</v>
      </c>
      <c r="J21" s="1" vm="175">
        <f t="shared" si="4"/>
        <v>6983459.7618014775</v>
      </c>
      <c r="K21" s="1">
        <f t="shared" si="5"/>
        <v>104677</v>
      </c>
      <c r="L21" s="1">
        <f t="shared" si="6"/>
        <v>7088136.7618014775</v>
      </c>
      <c r="M21" s="1" vm="176">
        <f t="shared" si="7"/>
        <v>-4817831</v>
      </c>
      <c r="N21" s="1" vm="177">
        <f t="shared" si="7"/>
        <v>-1142870</v>
      </c>
      <c r="O21" s="39">
        <f t="shared" si="8"/>
        <v>3674961</v>
      </c>
      <c r="P21" s="39">
        <f t="shared" si="9"/>
        <v>10763097.761801478</v>
      </c>
      <c r="Q21" s="1" vm="178">
        <f t="shared" si="10"/>
        <v>-758943</v>
      </c>
      <c r="R21" s="39">
        <f t="shared" si="11"/>
        <v>10004154.761801478</v>
      </c>
      <c r="S21" s="1" vm="179">
        <f t="shared" si="12"/>
        <v>-5771981</v>
      </c>
      <c r="T21" s="39">
        <f t="shared" si="13"/>
        <v>4232173.7618014775</v>
      </c>
      <c r="U21" s="48">
        <f>VLOOKUP(A21,[1]Cumulative!$1:$1048576,19,FALSE)-T21</f>
        <v>-0.75212344154715538</v>
      </c>
    </row>
    <row r="22" spans="1:21" s="1" customFormat="1" x14ac:dyDescent="0.55000000000000004">
      <c r="A22">
        <v>210011</v>
      </c>
      <c r="B22" s="29" t="str" vm="82">
        <f t="shared" si="3"/>
        <v>210011</v>
      </c>
      <c r="C22" t="str">
        <f>INDEX('Latest Hospital Name'!$B:$B, MATCH($A22,'Latest Hospital Name'!$A:$A,0))</f>
        <v xml:space="preserve">St. Agnes </v>
      </c>
      <c r="D22" s="2" vm="180">
        <f t="shared" si="4"/>
        <v>-4828.9340582940004</v>
      </c>
      <c r="E22" s="1" vm="181">
        <f t="shared" si="4"/>
        <v>-8149694.9609858673</v>
      </c>
      <c r="F22" s="1" vm="182">
        <f t="shared" si="4"/>
        <v>-11353755.618021915</v>
      </c>
      <c r="G22" s="1" vm="183">
        <f t="shared" si="4"/>
        <v>-19503450.579007782</v>
      </c>
      <c r="H22" s="1" vm="184">
        <f t="shared" si="4"/>
        <v>12853137</v>
      </c>
      <c r="I22" s="1" vm="185">
        <f t="shared" si="4"/>
        <v>4703442.0390141308</v>
      </c>
      <c r="J22" s="1" vm="186">
        <f t="shared" si="4"/>
        <v>24206892.618021909</v>
      </c>
      <c r="K22" s="1">
        <f t="shared" si="5"/>
        <v>1402526</v>
      </c>
      <c r="L22" s="1">
        <f t="shared" si="6"/>
        <v>25609418.618021909</v>
      </c>
      <c r="M22" s="1" vm="187">
        <f t="shared" si="7"/>
        <v>-9632630</v>
      </c>
      <c r="N22" s="1" vm="188">
        <f t="shared" si="7"/>
        <v>-16030682</v>
      </c>
      <c r="O22" s="39">
        <f t="shared" si="8"/>
        <v>-6398052</v>
      </c>
      <c r="P22" s="39">
        <f t="shared" si="9"/>
        <v>19211366.618021909</v>
      </c>
      <c r="Q22" s="1" vm="189">
        <f t="shared" si="10"/>
        <v>-13316095</v>
      </c>
      <c r="R22" s="39">
        <f t="shared" si="11"/>
        <v>5895271.6180219091</v>
      </c>
      <c r="S22" s="1" vm="190">
        <f t="shared" si="12"/>
        <v>0</v>
      </c>
      <c r="T22" s="39">
        <f t="shared" si="13"/>
        <v>5895271.6180219091</v>
      </c>
      <c r="U22" s="47">
        <f>VLOOKUP(A22,[1]Cumulative!$1:$1048576,19,FALSE)-T22</f>
        <v>-2.3209634590893984</v>
      </c>
    </row>
    <row r="23" spans="1:21" s="1" customFormat="1" x14ac:dyDescent="0.55000000000000004">
      <c r="A23" s="43">
        <v>210012</v>
      </c>
      <c r="B23" s="29" t="str" vm="81">
        <f t="shared" si="3"/>
        <v>210012</v>
      </c>
      <c r="C23" t="str">
        <f>INDEX('Latest Hospital Name'!$B:$B, MATCH($A23,'Latest Hospital Name'!$A:$A,0))</f>
        <v>Sinai</v>
      </c>
      <c r="D23" s="2" vm="191">
        <f t="shared" ref="D23:J32" si="14">IFERROR(CUBEVALUE("ThisWorkbookDataModel", $B$2, $B$3, $B23, D$12), "")</f>
        <v>-9349.9110337127004</v>
      </c>
      <c r="E23" s="1" vm="192">
        <f t="shared" si="14"/>
        <v>-36071014.428464979</v>
      </c>
      <c r="F23" s="1" vm="193">
        <f t="shared" si="14"/>
        <v>-37515445.497585475</v>
      </c>
      <c r="G23" s="1" vm="194">
        <f t="shared" si="14"/>
        <v>-73586459.926050454</v>
      </c>
      <c r="H23" s="1" vm="195">
        <f t="shared" si="14"/>
        <v>19165198</v>
      </c>
      <c r="I23" s="1" vm="196">
        <f t="shared" si="14"/>
        <v>-16905816.428464979</v>
      </c>
      <c r="J23" s="1" vm="197">
        <f t="shared" si="14"/>
        <v>56680643.497585483</v>
      </c>
      <c r="K23" s="1">
        <f t="shared" si="5"/>
        <v>2496323</v>
      </c>
      <c r="L23" s="1">
        <f t="shared" si="6"/>
        <v>59176966.497585483</v>
      </c>
      <c r="M23" s="1" vm="198">
        <f t="shared" si="7"/>
        <v>-1890126</v>
      </c>
      <c r="N23" s="1" vm="199">
        <f t="shared" si="7"/>
        <v>-20382396</v>
      </c>
      <c r="O23" s="39">
        <f t="shared" si="8"/>
        <v>-18492270</v>
      </c>
      <c r="P23" s="39">
        <f t="shared" si="9"/>
        <v>40684696.497585483</v>
      </c>
      <c r="Q23" s="49" vm="200">
        <f>IFERROR(CUBEVALUE("ThisWorkbookDataModel", $B$2, $B$3, $B23, Q$12), "")</f>
        <v>43261427</v>
      </c>
      <c r="R23" s="39">
        <f t="shared" si="11"/>
        <v>83946123.497585475</v>
      </c>
      <c r="S23" s="1" vm="201">
        <f t="shared" si="12"/>
        <v>-28255000</v>
      </c>
      <c r="T23" s="39">
        <f t="shared" si="13"/>
        <v>55691123.497585475</v>
      </c>
      <c r="U23" s="47">
        <f>VLOOKUP(A23,[1]Cumulative!$1:$1048576,19,FALSE)-T23</f>
        <v>-0.60229013115167618</v>
      </c>
    </row>
    <row r="24" spans="1:21" s="1" customFormat="1" x14ac:dyDescent="0.55000000000000004">
      <c r="A24">
        <v>210013</v>
      </c>
      <c r="B24" s="29" t="str" vm="80">
        <f t="shared" si="3"/>
        <v>210013</v>
      </c>
      <c r="C24" t="str">
        <f>INDEX('Latest Hospital Name'!$B:$B, MATCH($A24,'Latest Hospital Name'!$A:$A,0))</f>
        <v>Bon Secours</v>
      </c>
      <c r="D24" s="2" vm="202">
        <f t="shared" si="14"/>
        <v>-6983.5499940803011</v>
      </c>
      <c r="E24" s="1" vm="203">
        <f t="shared" si="14"/>
        <v>-24861885.463660877</v>
      </c>
      <c r="F24" s="1" vm="204">
        <f t="shared" si="14"/>
        <v>-26156985.622285835</v>
      </c>
      <c r="G24" s="1" vm="205">
        <f t="shared" si="14"/>
        <v>-51018871.085946709</v>
      </c>
      <c r="H24" s="1" vm="206">
        <f t="shared" si="14"/>
        <v>-3159202</v>
      </c>
      <c r="I24" s="1" vm="207">
        <f t="shared" si="14"/>
        <v>-28021087.463660877</v>
      </c>
      <c r="J24" s="1" vm="208">
        <f t="shared" si="14"/>
        <v>22997783.622285835</v>
      </c>
      <c r="K24" s="1">
        <f t="shared" si="5"/>
        <v>562990</v>
      </c>
      <c r="L24" s="1">
        <f t="shared" si="6"/>
        <v>23560773.622285835</v>
      </c>
      <c r="M24" s="1" vm="209">
        <f t="shared" si="7"/>
        <v>-17671866</v>
      </c>
      <c r="N24" s="1" vm="210">
        <f t="shared" si="7"/>
        <v>-2049487</v>
      </c>
      <c r="O24" s="39">
        <f t="shared" si="8"/>
        <v>15622379</v>
      </c>
      <c r="P24" s="39">
        <f t="shared" si="9"/>
        <v>39183152.622285835</v>
      </c>
      <c r="Q24" s="1" vm="211">
        <f t="shared" si="10"/>
        <v>-77481756</v>
      </c>
      <c r="R24" s="39">
        <f t="shared" si="11"/>
        <v>-38298603.377714165</v>
      </c>
      <c r="S24" s="1" vm="212">
        <f t="shared" si="12"/>
        <v>0</v>
      </c>
      <c r="T24" s="39">
        <f t="shared" si="13"/>
        <v>-38298603.377714165</v>
      </c>
      <c r="U24" s="47">
        <f>VLOOKUP(A24,[1]Cumulative!$1:$1048576,19,FALSE)-T24</f>
        <v>2.1309062764048576</v>
      </c>
    </row>
    <row r="25" spans="1:21" s="1" customFormat="1" x14ac:dyDescent="0.55000000000000004">
      <c r="A25">
        <v>210015</v>
      </c>
      <c r="B25" s="29" t="str" vm="79">
        <f t="shared" si="3"/>
        <v>210015</v>
      </c>
      <c r="C25" t="str">
        <f>INDEX('Latest Hospital Name'!$B:$B, MATCH($A25,'Latest Hospital Name'!$A:$A,0))</f>
        <v>MedStar Fr Square</v>
      </c>
      <c r="D25" s="2" vm="213">
        <f t="shared" si="14"/>
        <v>-299.51352557289783</v>
      </c>
      <c r="E25" s="1" vm="214">
        <f t="shared" si="14"/>
        <v>3440087.5533947065</v>
      </c>
      <c r="F25" s="1" vm="215">
        <f t="shared" si="14"/>
        <v>-9255873.3750889078</v>
      </c>
      <c r="G25" s="1" vm="216">
        <f t="shared" si="14"/>
        <v>-5815785.8216942018</v>
      </c>
      <c r="H25" s="1" vm="217">
        <f t="shared" si="14"/>
        <v>9070646</v>
      </c>
      <c r="I25" s="1" vm="218">
        <f t="shared" si="14"/>
        <v>12510733.553394705</v>
      </c>
      <c r="J25" s="1" vm="219">
        <f t="shared" si="14"/>
        <v>18326519.375088908</v>
      </c>
      <c r="K25" s="1">
        <f t="shared" si="5"/>
        <v>488951</v>
      </c>
      <c r="L25" s="1">
        <f t="shared" si="6"/>
        <v>18815470.375088908</v>
      </c>
      <c r="M25" s="1" vm="220">
        <f t="shared" si="7"/>
        <v>927970</v>
      </c>
      <c r="N25" s="1" vm="221">
        <f t="shared" si="7"/>
        <v>-19386815</v>
      </c>
      <c r="O25" s="39">
        <f t="shared" si="8"/>
        <v>-20314785</v>
      </c>
      <c r="P25" s="39">
        <f t="shared" si="9"/>
        <v>-1499314.6249110922</v>
      </c>
      <c r="Q25" s="1" vm="222">
        <f t="shared" si="10"/>
        <v>38191942</v>
      </c>
      <c r="R25" s="39">
        <f t="shared" si="11"/>
        <v>36692627.375088908</v>
      </c>
      <c r="S25" s="1" vm="223">
        <f t="shared" si="12"/>
        <v>2600862</v>
      </c>
      <c r="T25" s="39">
        <f t="shared" si="13"/>
        <v>39293489.375088908</v>
      </c>
      <c r="U25" s="47">
        <f>VLOOKUP(A25,[1]Cumulative!$1:$1048576,19,FALSE)-T25</f>
        <v>-1.917347326874733</v>
      </c>
    </row>
    <row r="26" spans="1:21" s="1" customFormat="1" ht="13.95" customHeight="1" x14ac:dyDescent="0.55000000000000004">
      <c r="A26" s="43">
        <v>210016</v>
      </c>
      <c r="B26" s="29" t="str" vm="78">
        <f t="shared" si="3"/>
        <v>210016</v>
      </c>
      <c r="C26" t="str">
        <f>INDEX('Latest Hospital Name'!$B:$B, MATCH($A26,'Latest Hospital Name'!$A:$A,0))</f>
        <v>Washington Adventist</v>
      </c>
      <c r="D26" s="2" vm="224">
        <f t="shared" si="14"/>
        <v>1283.5259101645991</v>
      </c>
      <c r="E26" s="1" vm="225">
        <f t="shared" si="14"/>
        <v>6082889.2517882856</v>
      </c>
      <c r="F26" s="1" vm="226">
        <f t="shared" si="14"/>
        <v>-6915453.656661544</v>
      </c>
      <c r="G26" s="1" vm="227">
        <f t="shared" si="14"/>
        <v>-832564.40487325937</v>
      </c>
      <c r="H26" s="1" vm="228">
        <f t="shared" si="14"/>
        <v>15268086</v>
      </c>
      <c r="I26" s="1" vm="229">
        <f t="shared" si="14"/>
        <v>21350975.251788288</v>
      </c>
      <c r="J26" s="1" vm="230">
        <f t="shared" si="14"/>
        <v>22183539.656661548</v>
      </c>
      <c r="K26" s="1">
        <f t="shared" si="5"/>
        <v>6669239</v>
      </c>
      <c r="L26" s="1">
        <f t="shared" si="6"/>
        <v>28852778.656661548</v>
      </c>
      <c r="M26" s="1" vm="231">
        <f t="shared" si="7"/>
        <v>4270385</v>
      </c>
      <c r="N26" s="1" vm="232">
        <f t="shared" si="7"/>
        <v>-8621144</v>
      </c>
      <c r="O26" s="39">
        <f t="shared" si="8"/>
        <v>-12891529</v>
      </c>
      <c r="P26" s="39">
        <f t="shared" si="9"/>
        <v>15961249.656661548</v>
      </c>
      <c r="Q26" s="49" vm="233">
        <f t="shared" si="10"/>
        <v>-3961922</v>
      </c>
      <c r="R26" s="39">
        <f t="shared" si="11"/>
        <v>11999327.656661548</v>
      </c>
      <c r="S26" s="1" vm="234">
        <f t="shared" si="12"/>
        <v>0</v>
      </c>
      <c r="T26" s="39">
        <f t="shared" si="13"/>
        <v>11999327.656661548</v>
      </c>
      <c r="U26" s="47">
        <f>VLOOKUP(A26,[1]Cumulative!$1:$1048576,19,FALSE)-T26</f>
        <v>-805230.30689112097</v>
      </c>
    </row>
    <row r="27" spans="1:21" s="1" customFormat="1" x14ac:dyDescent="0.55000000000000004">
      <c r="A27">
        <v>210017</v>
      </c>
      <c r="B27" s="29" t="str" vm="77">
        <f t="shared" si="3"/>
        <v>210017</v>
      </c>
      <c r="C27" t="str">
        <f>INDEX('Latest Hospital Name'!$B:$B, MATCH($A27,'Latest Hospital Name'!$A:$A,0))</f>
        <v>Garrett</v>
      </c>
      <c r="D27" s="2" vm="235">
        <f t="shared" si="14"/>
        <v>656.05558577279976</v>
      </c>
      <c r="E27" s="1" vm="236">
        <f t="shared" si="14"/>
        <v>1392735.3589495877</v>
      </c>
      <c r="F27" s="1" vm="237">
        <f t="shared" si="14"/>
        <v>-368160.44051637402</v>
      </c>
      <c r="G27" s="1" vm="238">
        <f t="shared" si="14"/>
        <v>1024574.9184332138</v>
      </c>
      <c r="H27" s="1" vm="239">
        <f t="shared" si="14"/>
        <v>1653728</v>
      </c>
      <c r="I27" s="1" vm="240">
        <f t="shared" si="14"/>
        <v>3046463.3589495877</v>
      </c>
      <c r="J27" s="1" vm="241">
        <f t="shared" si="14"/>
        <v>2021888.4405163738</v>
      </c>
      <c r="K27" s="1">
        <f t="shared" si="5"/>
        <v>606328</v>
      </c>
      <c r="L27" s="1">
        <f t="shared" si="6"/>
        <v>2628216.4405163741</v>
      </c>
      <c r="M27" s="1" vm="242">
        <f t="shared" si="7"/>
        <v>593498</v>
      </c>
      <c r="N27" s="1" vm="243">
        <f t="shared" si="7"/>
        <v>-1163422</v>
      </c>
      <c r="O27" s="39">
        <f t="shared" si="8"/>
        <v>-1756920</v>
      </c>
      <c r="P27" s="39">
        <f t="shared" si="9"/>
        <v>871296.44051637407</v>
      </c>
      <c r="Q27" s="1" vm="244">
        <f t="shared" si="10"/>
        <v>293015</v>
      </c>
      <c r="R27" s="39">
        <f t="shared" si="11"/>
        <v>1164311.4405163741</v>
      </c>
      <c r="S27" s="1" vm="245">
        <f t="shared" si="12"/>
        <v>24414425</v>
      </c>
      <c r="T27" s="39">
        <f t="shared" si="13"/>
        <v>25578736.440516375</v>
      </c>
      <c r="U27" s="47">
        <f>VLOOKUP(A27,[1]Cumulative!$1:$1048576,19,FALSE)-T27</f>
        <v>0.11876891553401947</v>
      </c>
    </row>
    <row r="28" spans="1:21" s="1" customFormat="1" x14ac:dyDescent="0.55000000000000004">
      <c r="A28">
        <v>210018</v>
      </c>
      <c r="B28" s="29" t="str" vm="76">
        <f t="shared" si="3"/>
        <v>210018</v>
      </c>
      <c r="C28" t="str">
        <f>INDEX('Latest Hospital Name'!$B:$B, MATCH($A28,'Latest Hospital Name'!$A:$A,0))</f>
        <v>MedStar Montgomery</v>
      </c>
      <c r="D28" s="2" vm="246">
        <f t="shared" si="14"/>
        <v>-403.03714814462376</v>
      </c>
      <c r="E28" s="1" vm="247">
        <f t="shared" si="14"/>
        <v>-2220147.8308247291</v>
      </c>
      <c r="F28" s="1" vm="248">
        <f t="shared" si="14"/>
        <v>397847.03050484415</v>
      </c>
      <c r="G28" s="1" vm="249">
        <f t="shared" si="14"/>
        <v>-1822300.8003198849</v>
      </c>
      <c r="H28" s="1" vm="250">
        <f t="shared" si="14"/>
        <v>10177613</v>
      </c>
      <c r="I28" s="1" vm="251">
        <f t="shared" si="14"/>
        <v>7957465.1691752728</v>
      </c>
      <c r="J28" s="1" vm="252">
        <f t="shared" si="14"/>
        <v>9779765.9694951549</v>
      </c>
      <c r="K28" s="1">
        <f t="shared" si="5"/>
        <v>-1352522</v>
      </c>
      <c r="L28" s="1">
        <f t="shared" si="6"/>
        <v>8427243.9694951549</v>
      </c>
      <c r="M28" s="1" vm="253">
        <f t="shared" si="7"/>
        <v>1753387</v>
      </c>
      <c r="N28" s="1" vm="254">
        <f t="shared" si="7"/>
        <v>-5433849</v>
      </c>
      <c r="O28" s="39">
        <f t="shared" si="8"/>
        <v>-7187236</v>
      </c>
      <c r="P28" s="39">
        <f t="shared" si="9"/>
        <v>1240007.9694951549</v>
      </c>
      <c r="Q28" s="1" vm="255">
        <f t="shared" si="10"/>
        <v>0</v>
      </c>
      <c r="R28" s="39">
        <f t="shared" si="11"/>
        <v>1240007.9694951549</v>
      </c>
      <c r="S28" s="1" vm="256">
        <f t="shared" si="12"/>
        <v>0</v>
      </c>
      <c r="T28" s="39">
        <f t="shared" si="13"/>
        <v>1240007.9694951549</v>
      </c>
      <c r="U28" s="47">
        <f>VLOOKUP(A28,[1]Cumulative!$1:$1048576,19,FALSE)-T28</f>
        <v>1.2420347444713116</v>
      </c>
    </row>
    <row r="29" spans="1:21" s="1" customFormat="1" x14ac:dyDescent="0.55000000000000004">
      <c r="A29">
        <v>210019</v>
      </c>
      <c r="B29" s="29" t="str" vm="75">
        <f t="shared" si="3"/>
        <v>210019</v>
      </c>
      <c r="C29" t="str">
        <f>INDEX('Latest Hospital Name'!$B:$B, MATCH($A29,'Latest Hospital Name'!$A:$A,0))</f>
        <v>Peninsula</v>
      </c>
      <c r="D29" s="2" vm="257">
        <f t="shared" si="14"/>
        <v>2009.7163728753999</v>
      </c>
      <c r="E29" s="1" vm="258">
        <f t="shared" si="14"/>
        <v>661369.54731747555</v>
      </c>
      <c r="F29" s="1" vm="259">
        <f t="shared" si="14"/>
        <v>8928073.4023310412</v>
      </c>
      <c r="G29" s="1" vm="260">
        <f t="shared" si="14"/>
        <v>9589442.9496485181</v>
      </c>
      <c r="H29" s="1" vm="261">
        <f t="shared" si="14"/>
        <v>19567791</v>
      </c>
      <c r="I29" s="1" vm="262">
        <f t="shared" si="14"/>
        <v>20229160.547317475</v>
      </c>
      <c r="J29" s="1" vm="263">
        <f t="shared" si="14"/>
        <v>10639717.597668957</v>
      </c>
      <c r="K29" s="1">
        <f t="shared" si="5"/>
        <v>-474859</v>
      </c>
      <c r="L29" s="1">
        <f t="shared" si="6"/>
        <v>10164858.597668957</v>
      </c>
      <c r="M29" s="1" vm="264">
        <f t="shared" si="7"/>
        <v>2034036</v>
      </c>
      <c r="N29" s="1" vm="265">
        <f t="shared" si="7"/>
        <v>-12752959</v>
      </c>
      <c r="O29" s="39">
        <f t="shared" si="8"/>
        <v>-14786995</v>
      </c>
      <c r="P29" s="39">
        <f t="shared" si="9"/>
        <v>-4622136.402331043</v>
      </c>
      <c r="Q29" s="1" vm="266">
        <f t="shared" si="10"/>
        <v>-5361563</v>
      </c>
      <c r="R29" s="39">
        <f t="shared" si="11"/>
        <v>-9983699.402331043</v>
      </c>
      <c r="S29" s="1" vm="267">
        <f t="shared" si="12"/>
        <v>39019918</v>
      </c>
      <c r="T29" s="39">
        <f t="shared" si="13"/>
        <v>29036218.597668957</v>
      </c>
      <c r="U29" s="47">
        <f>VLOOKUP(A29,[1]Cumulative!$1:$1048576,19,FALSE)-T29</f>
        <v>-0.44584065675735474</v>
      </c>
    </row>
    <row r="30" spans="1:21" s="1" customFormat="1" x14ac:dyDescent="0.55000000000000004">
      <c r="A30">
        <v>210022</v>
      </c>
      <c r="B30" s="29" t="str" vm="74">
        <f t="shared" si="3"/>
        <v>210022</v>
      </c>
      <c r="C30" t="str">
        <f>INDEX('Latest Hospital Name'!$B:$B, MATCH($A30,'Latest Hospital Name'!$A:$A,0))</f>
        <v>Suburban</v>
      </c>
      <c r="D30" s="2" vm="268">
        <f t="shared" si="14"/>
        <v>1644.3921810305978</v>
      </c>
      <c r="E30" s="1" vm="269">
        <f t="shared" si="14"/>
        <v>3571495.142415449</v>
      </c>
      <c r="F30" s="1" vm="270">
        <f t="shared" si="14"/>
        <v>8029267.925502155</v>
      </c>
      <c r="G30" s="1" vm="271">
        <f t="shared" si="14"/>
        <v>11600763.067917604</v>
      </c>
      <c r="H30" s="1" vm="272">
        <f t="shared" si="14"/>
        <v>27413431</v>
      </c>
      <c r="I30" s="1" vm="273">
        <f t="shared" si="14"/>
        <v>30984926.142415453</v>
      </c>
      <c r="J30" s="1" vm="274">
        <f t="shared" si="14"/>
        <v>19384163.074497849</v>
      </c>
      <c r="K30" s="1">
        <f t="shared" si="5"/>
        <v>-2436391</v>
      </c>
      <c r="L30" s="1">
        <f t="shared" si="6"/>
        <v>16947772.074497849</v>
      </c>
      <c r="M30" s="1" vm="275">
        <f t="shared" si="7"/>
        <v>6131543</v>
      </c>
      <c r="N30" s="1" vm="276">
        <f t="shared" si="7"/>
        <v>-8527392</v>
      </c>
      <c r="O30" s="39">
        <f t="shared" si="8"/>
        <v>-14658935</v>
      </c>
      <c r="P30" s="39">
        <f t="shared" si="9"/>
        <v>2288837.0744978487</v>
      </c>
      <c r="Q30" s="1" vm="277">
        <f t="shared" si="10"/>
        <v>4842592</v>
      </c>
      <c r="R30" s="39">
        <f t="shared" si="11"/>
        <v>7131429.0744978487</v>
      </c>
      <c r="S30" s="1" vm="278">
        <f t="shared" si="12"/>
        <v>8600000</v>
      </c>
      <c r="T30" s="39">
        <f t="shared" si="13"/>
        <v>15731429.074497849</v>
      </c>
      <c r="U30" s="47">
        <f>VLOOKUP(A30,[1]Cumulative!$1:$1048576,19,FALSE)-T30</f>
        <v>-0.99331798776984215</v>
      </c>
    </row>
    <row r="31" spans="1:21" s="1" customFormat="1" x14ac:dyDescent="0.55000000000000004">
      <c r="A31">
        <v>210023</v>
      </c>
      <c r="B31" s="29" t="str" vm="73">
        <f t="shared" si="3"/>
        <v>210023</v>
      </c>
      <c r="C31" t="str">
        <f>INDEX('Latest Hospital Name'!$B:$B, MATCH($A31,'Latest Hospital Name'!$A:$A,0))</f>
        <v>Anne Arundel</v>
      </c>
      <c r="D31" s="2" vm="279">
        <f t="shared" si="14"/>
        <v>-4812.5584251440732</v>
      </c>
      <c r="E31" s="1" vm="280">
        <f t="shared" si="14"/>
        <v>-1162056.0091533568</v>
      </c>
      <c r="F31" s="1" vm="281">
        <f t="shared" si="14"/>
        <v>-13641282.479306074</v>
      </c>
      <c r="G31" s="1" vm="282">
        <f t="shared" si="14"/>
        <v>-14803338.488459432</v>
      </c>
      <c r="H31" s="1" vm="283">
        <f t="shared" si="14"/>
        <v>36408578</v>
      </c>
      <c r="I31" s="1" vm="284">
        <f t="shared" si="14"/>
        <v>35246521.990846634</v>
      </c>
      <c r="J31" s="1" vm="285">
        <f t="shared" si="14"/>
        <v>50049860.479306072</v>
      </c>
      <c r="K31" s="1">
        <f t="shared" si="5"/>
        <v>-1204766</v>
      </c>
      <c r="L31" s="1">
        <f t="shared" si="6"/>
        <v>48845094.479306072</v>
      </c>
      <c r="M31" s="1" vm="286">
        <f t="shared" si="7"/>
        <v>13057384</v>
      </c>
      <c r="N31" s="1" vm="287">
        <f t="shared" si="7"/>
        <v>-14487423</v>
      </c>
      <c r="O31" s="39">
        <f t="shared" si="8"/>
        <v>-27544807</v>
      </c>
      <c r="P31" s="39">
        <f t="shared" si="9"/>
        <v>21300287.479306072</v>
      </c>
      <c r="Q31" s="1" vm="288">
        <f t="shared" si="10"/>
        <v>-98879</v>
      </c>
      <c r="R31" s="39">
        <f t="shared" si="11"/>
        <v>21201408.479306072</v>
      </c>
      <c r="S31" s="1" vm="289">
        <f t="shared" si="12"/>
        <v>36500000</v>
      </c>
      <c r="T31" s="39">
        <f t="shared" si="13"/>
        <v>57701408.479306072</v>
      </c>
      <c r="U31" s="47">
        <f>VLOOKUP(A31,[1]Cumulative!$1:$1048576,19,FALSE)-T31</f>
        <v>1.961292065680027</v>
      </c>
    </row>
    <row r="32" spans="1:21" s="1" customFormat="1" x14ac:dyDescent="0.55000000000000004">
      <c r="A32">
        <v>210024</v>
      </c>
      <c r="B32" s="29" t="str" vm="72">
        <f t="shared" si="3"/>
        <v>210024</v>
      </c>
      <c r="C32" t="str">
        <f>INDEX('Latest Hospital Name'!$B:$B, MATCH($A32,'Latest Hospital Name'!$A:$A,0))</f>
        <v>MedStar Union Mem</v>
      </c>
      <c r="D32" s="2" vm="290">
        <f t="shared" si="14"/>
        <v>-3180.2857227378895</v>
      </c>
      <c r="E32" s="1" vm="291">
        <f t="shared" si="14"/>
        <v>-9534261.4234079588</v>
      </c>
      <c r="F32" s="1" vm="292">
        <f t="shared" si="14"/>
        <v>-16208079.08673407</v>
      </c>
      <c r="G32" s="1" vm="293">
        <f t="shared" si="14"/>
        <v>-25742340.510142028</v>
      </c>
      <c r="H32" s="1" vm="294">
        <f t="shared" si="14"/>
        <v>17141335</v>
      </c>
      <c r="I32" s="1" vm="295">
        <f t="shared" si="14"/>
        <v>7607073.5765920412</v>
      </c>
      <c r="J32" s="1" vm="296">
        <f t="shared" si="14"/>
        <v>33349414.086734071</v>
      </c>
      <c r="K32" s="1">
        <f t="shared" si="5"/>
        <v>1237563</v>
      </c>
      <c r="L32" s="1">
        <f t="shared" si="6"/>
        <v>34586977.086734071</v>
      </c>
      <c r="M32" s="1" vm="297">
        <f t="shared" si="7"/>
        <v>-332294</v>
      </c>
      <c r="N32" s="1" vm="298">
        <f t="shared" si="7"/>
        <v>-15202048</v>
      </c>
      <c r="O32" s="39">
        <f t="shared" si="8"/>
        <v>-14869754</v>
      </c>
      <c r="P32" s="39">
        <f t="shared" si="9"/>
        <v>19717223.086734071</v>
      </c>
      <c r="Q32" s="1" vm="299">
        <f t="shared" si="10"/>
        <v>-19400715</v>
      </c>
      <c r="R32" s="39">
        <f t="shared" si="11"/>
        <v>316508.08673407137</v>
      </c>
      <c r="S32" s="1" vm="300">
        <f t="shared" si="12"/>
        <v>0</v>
      </c>
      <c r="T32" s="39">
        <f t="shared" si="13"/>
        <v>316508.08673407137</v>
      </c>
      <c r="U32" s="47">
        <f>VLOOKUP(A32,[1]Cumulative!$1:$1048576,19,FALSE)-T32</f>
        <v>-0.79975717887282372</v>
      </c>
    </row>
    <row r="33" spans="1:21" s="1" customFormat="1" x14ac:dyDescent="0.55000000000000004">
      <c r="A33">
        <v>210027</v>
      </c>
      <c r="B33" s="29" t="str" vm="71">
        <f t="shared" si="3"/>
        <v>210027</v>
      </c>
      <c r="C33" t="str">
        <f>INDEX('Latest Hospital Name'!$B:$B, MATCH($A33,'Latest Hospital Name'!$A:$A,0))</f>
        <v>Western Maryland</v>
      </c>
      <c r="D33" s="2" vm="301">
        <f t="shared" ref="D33:J42" si="15">IFERROR(CUBEVALUE("ThisWorkbookDataModel", $B$2, $B$3, $B33, D$12), "")</f>
        <v>-581.48753944360067</v>
      </c>
      <c r="E33" s="1" vm="302">
        <f t="shared" si="15"/>
        <v>-718952.64365795383</v>
      </c>
      <c r="F33" s="1" vm="303">
        <f t="shared" si="15"/>
        <v>-8257500.4339594049</v>
      </c>
      <c r="G33" s="1" vm="304">
        <f t="shared" si="15"/>
        <v>-8976453.0776173621</v>
      </c>
      <c r="H33" s="1" vm="305">
        <f t="shared" si="15"/>
        <v>-6231000</v>
      </c>
      <c r="I33" s="1" vm="306">
        <f t="shared" si="15"/>
        <v>-6949952.6436579544</v>
      </c>
      <c r="J33" s="1" vm="307">
        <f t="shared" si="15"/>
        <v>2026500.4339594059</v>
      </c>
      <c r="K33" s="1">
        <f t="shared" si="5"/>
        <v>8226074</v>
      </c>
      <c r="L33" s="1">
        <f t="shared" si="6"/>
        <v>10252574.433959406</v>
      </c>
      <c r="M33" s="1" vm="308">
        <f t="shared" ref="M33:N52" si="16">IFERROR(CUBEVALUE("ThisWorkbookDataModel", $B$2, $B$3, $B33, M$12), "")</f>
        <v>3804115</v>
      </c>
      <c r="N33" s="1" vm="309">
        <f t="shared" si="16"/>
        <v>-9469035</v>
      </c>
      <c r="O33" s="39">
        <f t="shared" si="8"/>
        <v>-13273150</v>
      </c>
      <c r="P33" s="39">
        <f t="shared" si="9"/>
        <v>-3020575.5660405941</v>
      </c>
      <c r="Q33" s="1" vm="310">
        <f t="shared" si="10"/>
        <v>-3696522</v>
      </c>
      <c r="R33" s="39">
        <f t="shared" si="11"/>
        <v>-6717097.5660405941</v>
      </c>
      <c r="S33" s="1" vm="311">
        <f t="shared" si="12"/>
        <v>-1012394</v>
      </c>
      <c r="T33" s="39">
        <f t="shared" si="13"/>
        <v>-7729491.5660405941</v>
      </c>
      <c r="U33" s="47">
        <f>VLOOKUP(A33,[1]Cumulative!$1:$1048576,19,FALSE)-T33</f>
        <v>2.0973611809313297</v>
      </c>
    </row>
    <row r="34" spans="1:21" s="1" customFormat="1" x14ac:dyDescent="0.55000000000000004">
      <c r="A34">
        <v>210028</v>
      </c>
      <c r="B34" s="29" t="str" vm="70">
        <f t="shared" si="3"/>
        <v>210028</v>
      </c>
      <c r="C34" t="str">
        <f>INDEX('Latest Hospital Name'!$B:$B, MATCH($A34,'Latest Hospital Name'!$A:$A,0))</f>
        <v>MedStar St. Mary's</v>
      </c>
      <c r="D34" s="2" vm="312">
        <f t="shared" si="15"/>
        <v>422.62690145650038</v>
      </c>
      <c r="E34" s="1" vm="313">
        <f t="shared" si="15"/>
        <v>1039091.9426771941</v>
      </c>
      <c r="F34" s="1" vm="314">
        <f t="shared" si="15"/>
        <v>-785268.97826983919</v>
      </c>
      <c r="G34" s="1" vm="315">
        <f t="shared" si="15"/>
        <v>253822.96440735413</v>
      </c>
      <c r="H34" s="1" vm="316">
        <f t="shared" si="15"/>
        <v>11030311</v>
      </c>
      <c r="I34" s="1" vm="317">
        <f t="shared" si="15"/>
        <v>12069402.942677194</v>
      </c>
      <c r="J34" s="1" vm="318">
        <f t="shared" si="15"/>
        <v>11815579.978269838</v>
      </c>
      <c r="K34" s="1">
        <f t="shared" si="5"/>
        <v>-228743</v>
      </c>
      <c r="L34" s="1">
        <f t="shared" si="6"/>
        <v>11586836.978269838</v>
      </c>
      <c r="M34" s="1" vm="319">
        <f t="shared" si="16"/>
        <v>1765515</v>
      </c>
      <c r="N34" s="1" vm="320">
        <f t="shared" si="16"/>
        <v>-5869682</v>
      </c>
      <c r="O34" s="39">
        <f t="shared" si="8"/>
        <v>-7635197</v>
      </c>
      <c r="P34" s="39">
        <f t="shared" si="9"/>
        <v>3951639.9782698378</v>
      </c>
      <c r="Q34" s="1" vm="321">
        <f t="shared" si="10"/>
        <v>9641822</v>
      </c>
      <c r="R34" s="39">
        <f t="shared" si="11"/>
        <v>13593461.978269838</v>
      </c>
      <c r="S34" s="1" vm="322">
        <f t="shared" si="12"/>
        <v>6436168</v>
      </c>
      <c r="T34" s="39">
        <f t="shared" si="13"/>
        <v>20029629.978269838</v>
      </c>
      <c r="U34" s="47">
        <f>VLOOKUP(A34,[1]Cumulative!$1:$1048576,19,FALSE)-T34</f>
        <v>2.0283981300890446</v>
      </c>
    </row>
    <row r="35" spans="1:21" s="1" customFormat="1" x14ac:dyDescent="0.55000000000000004">
      <c r="A35">
        <v>210029</v>
      </c>
      <c r="B35" s="29" t="str" vm="69">
        <f t="shared" si="3"/>
        <v>210029</v>
      </c>
      <c r="C35" t="str">
        <f>INDEX('Latest Hospital Name'!$B:$B, MATCH($A35,'Latest Hospital Name'!$A:$A,0))</f>
        <v>JH Bayview</v>
      </c>
      <c r="D35" s="2" vm="323">
        <f t="shared" si="15"/>
        <v>-693.05845022559913</v>
      </c>
      <c r="E35" s="1" vm="324">
        <f t="shared" si="15"/>
        <v>17456481.218677621</v>
      </c>
      <c r="F35" s="1" vm="325">
        <f t="shared" si="15"/>
        <v>-10127076.363187911</v>
      </c>
      <c r="G35" s="1" vm="326">
        <f t="shared" si="15"/>
        <v>7329404.8554897122</v>
      </c>
      <c r="H35" s="1" vm="327">
        <f t="shared" si="15"/>
        <v>16477250</v>
      </c>
      <c r="I35" s="1" vm="328">
        <f t="shared" si="15"/>
        <v>33933731.218677618</v>
      </c>
      <c r="J35" s="1" vm="329">
        <f t="shared" si="15"/>
        <v>26604326.363187909</v>
      </c>
      <c r="K35" s="1">
        <f t="shared" si="5"/>
        <v>6222775</v>
      </c>
      <c r="L35" s="1">
        <f t="shared" si="6"/>
        <v>32827101.363187909</v>
      </c>
      <c r="M35" s="1" vm="330">
        <f t="shared" si="16"/>
        <v>-2133142</v>
      </c>
      <c r="N35" s="1" vm="331">
        <f t="shared" si="16"/>
        <v>-22787090</v>
      </c>
      <c r="O35" s="39">
        <f t="shared" si="8"/>
        <v>-20653948</v>
      </c>
      <c r="P35" s="39">
        <f t="shared" si="9"/>
        <v>12173153.363187909</v>
      </c>
      <c r="Q35" s="1" vm="332">
        <f t="shared" si="10"/>
        <v>955575</v>
      </c>
      <c r="R35" s="39">
        <f t="shared" si="11"/>
        <v>13128728.363187909</v>
      </c>
      <c r="S35" s="1" vm="333">
        <f t="shared" si="12"/>
        <v>-599941</v>
      </c>
      <c r="T35" s="39">
        <f t="shared" si="13"/>
        <v>12528787.363187909</v>
      </c>
      <c r="U35" s="47">
        <f>VLOOKUP(A35,[1]Cumulative!$1:$1048576,19,FALSE)-T35</f>
        <v>3.7620651796460152</v>
      </c>
    </row>
    <row r="36" spans="1:21" s="1" customFormat="1" x14ac:dyDescent="0.55000000000000004">
      <c r="A36">
        <v>210030</v>
      </c>
      <c r="B36" s="29" t="str" vm="68">
        <f t="shared" si="3"/>
        <v>210030</v>
      </c>
      <c r="C36" t="str">
        <f>INDEX('Latest Hospital Name'!$B:$B, MATCH($A36,'Latest Hospital Name'!$A:$A,0))</f>
        <v>UM-Chestertown</v>
      </c>
      <c r="D36" s="2" vm="334">
        <f t="shared" si="15"/>
        <v>-1816.3354462413999</v>
      </c>
      <c r="E36" s="1" vm="335">
        <f t="shared" si="15"/>
        <v>-7532427.288411947</v>
      </c>
      <c r="F36" s="1" vm="336">
        <f t="shared" si="15"/>
        <v>-3426790.5135159832</v>
      </c>
      <c r="G36" s="1" vm="337">
        <f t="shared" si="15"/>
        <v>-10959217.801927932</v>
      </c>
      <c r="H36" s="1" vm="338">
        <f t="shared" si="15"/>
        <v>1894204</v>
      </c>
      <c r="I36" s="1" vm="339">
        <f t="shared" si="15"/>
        <v>-5638223.288411947</v>
      </c>
      <c r="J36" s="1" vm="340">
        <f t="shared" si="15"/>
        <v>5320994.5135159837</v>
      </c>
      <c r="K36" s="1">
        <f t="shared" si="5"/>
        <v>422391</v>
      </c>
      <c r="L36" s="1">
        <f t="shared" si="6"/>
        <v>5743385.5135159837</v>
      </c>
      <c r="M36" s="1" vm="341">
        <f t="shared" si="16"/>
        <v>-3541059</v>
      </c>
      <c r="N36" s="1" vm="342">
        <f t="shared" si="16"/>
        <v>-1230189</v>
      </c>
      <c r="O36" s="39">
        <f t="shared" si="8"/>
        <v>2310870</v>
      </c>
      <c r="P36" s="39">
        <f t="shared" si="9"/>
        <v>8054255.5135159837</v>
      </c>
      <c r="Q36" s="1" vm="343">
        <f t="shared" si="10"/>
        <v>-610460</v>
      </c>
      <c r="R36" s="39">
        <f t="shared" si="11"/>
        <v>7443795.5135159837</v>
      </c>
      <c r="S36" s="1" vm="344">
        <f t="shared" si="12"/>
        <v>-6144269</v>
      </c>
      <c r="T36" s="39">
        <f t="shared" si="13"/>
        <v>1299526.5135159837</v>
      </c>
      <c r="U36" s="48">
        <f>VLOOKUP(A36,[1]Cumulative!$1:$1048576,19,FALSE)-T36</f>
        <v>-1.6051475871354342</v>
      </c>
    </row>
    <row r="37" spans="1:21" s="1" customFormat="1" x14ac:dyDescent="0.55000000000000004">
      <c r="A37">
        <v>210032</v>
      </c>
      <c r="B37" s="29" t="str" vm="67">
        <f t="shared" si="3"/>
        <v>210032</v>
      </c>
      <c r="C37" t="str">
        <f>INDEX('Latest Hospital Name'!$B:$B, MATCH($A37,'Latest Hospital Name'!$A:$A,0))</f>
        <v>Union of Cecil</v>
      </c>
      <c r="D37" s="2" vm="345">
        <f t="shared" si="15"/>
        <v>-1082.1077608041003</v>
      </c>
      <c r="E37" s="1" vm="346">
        <f t="shared" si="15"/>
        <v>-4168827.5235787649</v>
      </c>
      <c r="F37" s="1" vm="347">
        <f t="shared" si="15"/>
        <v>-6438295.7001262633</v>
      </c>
      <c r="G37" s="1" vm="348">
        <f t="shared" si="15"/>
        <v>-10607123.223705033</v>
      </c>
      <c r="H37" s="1" vm="349">
        <f t="shared" si="15"/>
        <v>9362158</v>
      </c>
      <c r="I37" s="1" vm="350">
        <f t="shared" si="15"/>
        <v>5193330.4764212342</v>
      </c>
      <c r="J37" s="1" vm="351">
        <f t="shared" si="15"/>
        <v>15800453.700126264</v>
      </c>
      <c r="K37" s="1">
        <f t="shared" si="5"/>
        <v>-2642943</v>
      </c>
      <c r="L37" s="1">
        <f t="shared" si="6"/>
        <v>13157510.700126264</v>
      </c>
      <c r="M37" s="1" vm="352">
        <f t="shared" si="16"/>
        <v>2787382</v>
      </c>
      <c r="N37" s="1" vm="353">
        <f t="shared" si="16"/>
        <v>-5110224</v>
      </c>
      <c r="O37" s="39">
        <f t="shared" si="8"/>
        <v>-7897606</v>
      </c>
      <c r="P37" s="39">
        <f t="shared" si="9"/>
        <v>5259904.7001262642</v>
      </c>
      <c r="Q37" s="1" vm="354">
        <f t="shared" si="10"/>
        <v>-975561</v>
      </c>
      <c r="R37" s="39">
        <f t="shared" si="11"/>
        <v>4284343.7001262642</v>
      </c>
      <c r="S37" s="1" vm="355">
        <f t="shared" si="12"/>
        <v>0</v>
      </c>
      <c r="T37" s="39">
        <f t="shared" si="13"/>
        <v>4284343.7001262642</v>
      </c>
      <c r="U37" s="47">
        <f>VLOOKUP(A37,[1]Cumulative!$1:$1048576,19,FALSE)-T37</f>
        <v>-8.7958157062530518E-2</v>
      </c>
    </row>
    <row r="38" spans="1:21" s="1" customFormat="1" x14ac:dyDescent="0.55000000000000004">
      <c r="A38" s="43">
        <v>210033</v>
      </c>
      <c r="B38" s="29" t="str" vm="66">
        <f t="shared" si="3"/>
        <v>210033</v>
      </c>
      <c r="C38" t="str">
        <f>INDEX('Latest Hospital Name'!$B:$B, MATCH($A38,'Latest Hospital Name'!$A:$A,0))</f>
        <v>Carroll</v>
      </c>
      <c r="D38" s="2" vm="356">
        <f t="shared" si="15"/>
        <v>-1005.1514799178017</v>
      </c>
      <c r="E38" s="1" vm="357">
        <f t="shared" si="15"/>
        <v>-6689860.9122653734</v>
      </c>
      <c r="F38" s="1" vm="358">
        <f t="shared" si="15"/>
        <v>-2765040.5842550937</v>
      </c>
      <c r="G38" s="1" vm="359">
        <f t="shared" si="15"/>
        <v>-9454901.4965204652</v>
      </c>
      <c r="H38" s="1" vm="360">
        <f t="shared" si="15"/>
        <v>13854017</v>
      </c>
      <c r="I38" s="1" vm="361">
        <f t="shared" si="15"/>
        <v>7164156.0877346266</v>
      </c>
      <c r="J38" s="1" vm="362">
        <f t="shared" si="15"/>
        <v>16619057.584255096</v>
      </c>
      <c r="K38" s="1">
        <f t="shared" si="5"/>
        <v>1900591</v>
      </c>
      <c r="L38" s="1">
        <f t="shared" si="6"/>
        <v>18519648.584255096</v>
      </c>
      <c r="M38" s="1" vm="363">
        <f t="shared" si="16"/>
        <v>5844288</v>
      </c>
      <c r="N38" s="1" vm="364">
        <f t="shared" si="16"/>
        <v>-9296505</v>
      </c>
      <c r="O38" s="39">
        <f t="shared" si="8"/>
        <v>-15140793</v>
      </c>
      <c r="P38" s="39">
        <f t="shared" si="9"/>
        <v>3378855.5842550956</v>
      </c>
      <c r="Q38" s="49" vm="365">
        <f t="shared" si="10"/>
        <v>-1502333</v>
      </c>
      <c r="R38" s="39">
        <f t="shared" si="11"/>
        <v>1876522.5842550956</v>
      </c>
      <c r="S38" s="1" vm="366">
        <f t="shared" si="12"/>
        <v>-201178</v>
      </c>
      <c r="T38" s="39">
        <f t="shared" si="13"/>
        <v>1675344.5842550956</v>
      </c>
      <c r="U38" s="47">
        <f>VLOOKUP(A38,[1]Cumulative!$1:$1048576,19,FALSE)-T38</f>
        <v>-0.35528051247820258</v>
      </c>
    </row>
    <row r="39" spans="1:21" s="1" customFormat="1" x14ac:dyDescent="0.55000000000000004">
      <c r="A39">
        <v>210034</v>
      </c>
      <c r="B39" s="29" t="str" vm="65">
        <f t="shared" si="3"/>
        <v>210034</v>
      </c>
      <c r="C39" t="str">
        <f>INDEX('Latest Hospital Name'!$B:$B, MATCH($A39,'Latest Hospital Name'!$A:$A,0))</f>
        <v>MedStar Harbor</v>
      </c>
      <c r="D39" s="2" vm="367">
        <f t="shared" si="15"/>
        <v>-2976.1486059758004</v>
      </c>
      <c r="E39" s="1" vm="368">
        <f t="shared" si="15"/>
        <v>-15152155.09499447</v>
      </c>
      <c r="F39" s="1" vm="369">
        <f t="shared" si="15"/>
        <v>-13000480.269555679</v>
      </c>
      <c r="G39" s="1" vm="370">
        <f t="shared" si="15"/>
        <v>-28152635.364550151</v>
      </c>
      <c r="H39" s="1" vm="371">
        <f t="shared" si="15"/>
        <v>2244694</v>
      </c>
      <c r="I39" s="1" vm="372">
        <f t="shared" si="15"/>
        <v>-12907461.09499447</v>
      </c>
      <c r="J39" s="1" vm="373">
        <f t="shared" si="15"/>
        <v>15245174.269555677</v>
      </c>
      <c r="K39" s="1">
        <f t="shared" si="5"/>
        <v>522913</v>
      </c>
      <c r="L39" s="1">
        <f t="shared" si="6"/>
        <v>15768087.269555677</v>
      </c>
      <c r="M39" s="1" vm="374">
        <f t="shared" si="16"/>
        <v>-38609</v>
      </c>
      <c r="N39" s="1" vm="375">
        <f t="shared" si="16"/>
        <v>-7539403</v>
      </c>
      <c r="O39" s="39">
        <f t="shared" si="8"/>
        <v>-7500794</v>
      </c>
      <c r="P39" s="39">
        <f t="shared" si="9"/>
        <v>8267293.2695556767</v>
      </c>
      <c r="Q39" s="1" vm="376">
        <f t="shared" si="10"/>
        <v>-18180268</v>
      </c>
      <c r="R39" s="39">
        <f t="shared" si="11"/>
        <v>-9912974.7304443233</v>
      </c>
      <c r="S39" s="1" vm="377">
        <f t="shared" si="12"/>
        <v>0</v>
      </c>
      <c r="T39" s="39">
        <f t="shared" si="13"/>
        <v>-9912974.7304443233</v>
      </c>
      <c r="U39" s="47">
        <f>VLOOKUP(A39,[1]Cumulative!$1:$1048576,19,FALSE)-T39</f>
        <v>-0.79087915644049644</v>
      </c>
    </row>
    <row r="40" spans="1:21" s="1" customFormat="1" x14ac:dyDescent="0.55000000000000004">
      <c r="A40">
        <v>210035</v>
      </c>
      <c r="B40" s="29" t="str" vm="64">
        <f t="shared" si="3"/>
        <v>210035</v>
      </c>
      <c r="C40" t="str">
        <f>INDEX('Latest Hospital Name'!$B:$B, MATCH($A40,'Latest Hospital Name'!$A:$A,0))</f>
        <v>UM-Charles Regional</v>
      </c>
      <c r="D40" s="2" vm="378">
        <f t="shared" si="15"/>
        <v>-181.93437256640061</v>
      </c>
      <c r="E40" s="1" vm="379">
        <f t="shared" si="15"/>
        <v>-1425115.0747450027</v>
      </c>
      <c r="F40" s="1" vm="380">
        <f t="shared" si="15"/>
        <v>-1214219.3553002577</v>
      </c>
      <c r="G40" s="1" vm="381">
        <f t="shared" si="15"/>
        <v>-2639334.4300452606</v>
      </c>
      <c r="H40" s="1" vm="382">
        <f t="shared" si="15"/>
        <v>11939354</v>
      </c>
      <c r="I40" s="1" vm="383">
        <f t="shared" si="15"/>
        <v>10514238.925254995</v>
      </c>
      <c r="J40" s="1" vm="384">
        <f t="shared" si="15"/>
        <v>13153573.355300257</v>
      </c>
      <c r="K40" s="1">
        <f t="shared" si="5"/>
        <v>510257</v>
      </c>
      <c r="L40" s="1">
        <f t="shared" si="6"/>
        <v>13663830.355300257</v>
      </c>
      <c r="M40" s="1" vm="385">
        <f t="shared" si="16"/>
        <v>-2091497</v>
      </c>
      <c r="N40" s="1" vm="386">
        <f t="shared" si="16"/>
        <v>-4977784</v>
      </c>
      <c r="O40" s="39">
        <f t="shared" si="8"/>
        <v>-2886287</v>
      </c>
      <c r="P40" s="39">
        <f t="shared" si="9"/>
        <v>10777543.355300257</v>
      </c>
      <c r="Q40" s="1" vm="387">
        <f t="shared" si="10"/>
        <v>-1743432</v>
      </c>
      <c r="R40" s="39">
        <f t="shared" si="11"/>
        <v>9034111.355300257</v>
      </c>
      <c r="S40" s="1" vm="388">
        <f t="shared" si="12"/>
        <v>0</v>
      </c>
      <c r="T40" s="39">
        <f t="shared" si="13"/>
        <v>9034111.355300257</v>
      </c>
      <c r="U40" s="47">
        <f>VLOOKUP(A40,[1]Cumulative!$1:$1048576,19,FALSE)-T40</f>
        <v>-2.7220169305801392</v>
      </c>
    </row>
    <row r="41" spans="1:21" s="1" customFormat="1" x14ac:dyDescent="0.55000000000000004">
      <c r="A41">
        <v>210037</v>
      </c>
      <c r="B41" s="29" t="str" vm="63">
        <f t="shared" si="3"/>
        <v>210037</v>
      </c>
      <c r="C41" t="str">
        <f>INDEX('Latest Hospital Name'!$B:$B, MATCH($A41,'Latest Hospital Name'!$A:$A,0))</f>
        <v>UM-Easton</v>
      </c>
      <c r="D41" s="2" vm="389">
        <f t="shared" si="15"/>
        <v>1851.1855734337003</v>
      </c>
      <c r="E41" s="1" vm="390">
        <f t="shared" si="15"/>
        <v>13314975.209292678</v>
      </c>
      <c r="F41" s="1" vm="391">
        <f t="shared" si="15"/>
        <v>6666069.6626192359</v>
      </c>
      <c r="G41" s="1" vm="392">
        <f t="shared" si="15"/>
        <v>19981044.871911913</v>
      </c>
      <c r="H41" s="1" vm="393">
        <f t="shared" si="15"/>
        <v>11624170</v>
      </c>
      <c r="I41" s="1" vm="394">
        <f t="shared" si="15"/>
        <v>24939145.209292676</v>
      </c>
      <c r="J41" s="1" vm="395">
        <f t="shared" si="15"/>
        <v>4958100.3373807641</v>
      </c>
      <c r="K41" s="1">
        <f t="shared" si="5"/>
        <v>-166661</v>
      </c>
      <c r="L41" s="1">
        <f t="shared" si="6"/>
        <v>4791439.3373807641</v>
      </c>
      <c r="M41" s="1" vm="396">
        <f t="shared" si="16"/>
        <v>4631993</v>
      </c>
      <c r="N41" s="1" vm="397">
        <f t="shared" si="16"/>
        <v>-4896278</v>
      </c>
      <c r="O41" s="39">
        <f t="shared" si="8"/>
        <v>-9528271</v>
      </c>
      <c r="P41" s="39">
        <f t="shared" si="9"/>
        <v>-4736831.6626192359</v>
      </c>
      <c r="Q41" s="1" vm="398">
        <f t="shared" si="10"/>
        <v>-7672654</v>
      </c>
      <c r="R41" s="39">
        <f t="shared" si="11"/>
        <v>-12409485.662619237</v>
      </c>
      <c r="S41" s="1" vm="399">
        <f t="shared" si="12"/>
        <v>4416250</v>
      </c>
      <c r="T41" s="39">
        <f t="shared" si="13"/>
        <v>-7993235.6626192369</v>
      </c>
      <c r="U41" s="48">
        <f>VLOOKUP(A41,[1]Cumulative!$1:$1048576,19,FALSE)-T41</f>
        <v>-0.53373179398477077</v>
      </c>
    </row>
    <row r="42" spans="1:21" s="1" customFormat="1" x14ac:dyDescent="0.55000000000000004">
      <c r="A42">
        <v>210038</v>
      </c>
      <c r="B42" s="29" t="str" vm="62">
        <f t="shared" si="3"/>
        <v>210038</v>
      </c>
      <c r="C42" t="str">
        <f>INDEX('Latest Hospital Name'!$B:$B, MATCH($A42,'Latest Hospital Name'!$A:$A,0))</f>
        <v>UMMC Midtown</v>
      </c>
      <c r="D42" s="2" vm="400">
        <f t="shared" si="15"/>
        <v>-447.65947316870006</v>
      </c>
      <c r="E42" s="1" vm="401">
        <f t="shared" si="15"/>
        <v>11890919.493432615</v>
      </c>
      <c r="F42" s="1" vm="402">
        <f t="shared" si="15"/>
        <v>-10948324.470439481</v>
      </c>
      <c r="G42" s="1" vm="403">
        <f t="shared" si="15"/>
        <v>942595.02299313527</v>
      </c>
      <c r="H42" s="1" vm="404">
        <f t="shared" si="15"/>
        <v>-1497912</v>
      </c>
      <c r="I42" s="1" vm="405">
        <f t="shared" si="15"/>
        <v>10393007.493432617</v>
      </c>
      <c r="J42" s="1" vm="406">
        <f t="shared" si="15"/>
        <v>9450412.4704394806</v>
      </c>
      <c r="K42" s="1">
        <f t="shared" si="5"/>
        <v>-41974</v>
      </c>
      <c r="L42" s="1">
        <f t="shared" si="6"/>
        <v>9408438.4704394806</v>
      </c>
      <c r="M42" s="1" vm="407">
        <f t="shared" si="16"/>
        <v>-5660840</v>
      </c>
      <c r="N42" s="1" vm="408">
        <f t="shared" si="16"/>
        <v>-8715653</v>
      </c>
      <c r="O42" s="39">
        <f t="shared" si="8"/>
        <v>-3054813</v>
      </c>
      <c r="P42" s="39">
        <f t="shared" si="9"/>
        <v>6353625.4704394806</v>
      </c>
      <c r="Q42" s="1" vm="409">
        <f t="shared" si="10"/>
        <v>-473103</v>
      </c>
      <c r="R42" s="39">
        <f t="shared" si="11"/>
        <v>5880522.4704394806</v>
      </c>
      <c r="S42" s="1" vm="410">
        <f t="shared" si="12"/>
        <v>6519861</v>
      </c>
      <c r="T42" s="39">
        <f t="shared" si="13"/>
        <v>12400383.470439481</v>
      </c>
      <c r="U42" s="47">
        <f>VLOOKUP(A42,[1]Cumulative!$1:$1048576,19,FALSE)-T42</f>
        <v>1.1733713839203119</v>
      </c>
    </row>
    <row r="43" spans="1:21" s="1" customFormat="1" x14ac:dyDescent="0.55000000000000004">
      <c r="A43">
        <v>210039</v>
      </c>
      <c r="B43" s="29" t="str" vm="61">
        <f t="shared" si="3"/>
        <v>210039</v>
      </c>
      <c r="C43" t="str">
        <f>INDEX('Latest Hospital Name'!$B:$B, MATCH($A43,'Latest Hospital Name'!$A:$A,0))</f>
        <v>Calvert</v>
      </c>
      <c r="D43" s="2" vm="411">
        <f t="shared" ref="D43:J52" si="17">IFERROR(CUBEVALUE("ThisWorkbookDataModel", $B$2, $B$3, $B43, D$12), "")</f>
        <v>278.35460168689968</v>
      </c>
      <c r="E43" s="1" vm="412">
        <f t="shared" si="17"/>
        <v>1312533.0902528781</v>
      </c>
      <c r="F43" s="1" vm="413">
        <f t="shared" si="17"/>
        <v>-4873610.2717082324</v>
      </c>
      <c r="G43" s="1" vm="414">
        <f t="shared" si="17"/>
        <v>-3561077.1814553533</v>
      </c>
      <c r="H43" s="1" vm="415">
        <f t="shared" si="17"/>
        <v>10222344</v>
      </c>
      <c r="I43" s="1" vm="416">
        <f t="shared" si="17"/>
        <v>11534877.090252878</v>
      </c>
      <c r="J43" s="1" vm="417">
        <f t="shared" si="17"/>
        <v>15095954.271708231</v>
      </c>
      <c r="K43" s="1">
        <f t="shared" si="5"/>
        <v>269150</v>
      </c>
      <c r="L43" s="1">
        <f t="shared" si="6"/>
        <v>15365104.271708231</v>
      </c>
      <c r="M43" s="1" vm="418">
        <f t="shared" si="16"/>
        <v>2787591</v>
      </c>
      <c r="N43" s="1" vm="419">
        <f t="shared" si="16"/>
        <v>-4371030</v>
      </c>
      <c r="O43" s="39">
        <f t="shared" si="8"/>
        <v>-7158621</v>
      </c>
      <c r="P43" s="39">
        <f t="shared" si="9"/>
        <v>8206483.2717082314</v>
      </c>
      <c r="Q43" s="1" vm="420">
        <f t="shared" si="10"/>
        <v>-4389933</v>
      </c>
      <c r="R43" s="39">
        <f t="shared" si="11"/>
        <v>3816550.2717082314</v>
      </c>
      <c r="S43" s="1" vm="421">
        <f t="shared" si="12"/>
        <v>0</v>
      </c>
      <c r="T43" s="39">
        <f t="shared" si="13"/>
        <v>3816550.2717082314</v>
      </c>
      <c r="U43" s="47">
        <f>VLOOKUP(A43,[1]Cumulative!$1:$1048576,19,FALSE)-T43</f>
        <v>1.3230139277875423</v>
      </c>
    </row>
    <row r="44" spans="1:21" s="1" customFormat="1" x14ac:dyDescent="0.55000000000000004">
      <c r="A44">
        <v>210040</v>
      </c>
      <c r="B44" s="29" t="str" vm="60">
        <f t="shared" si="3"/>
        <v>210040</v>
      </c>
      <c r="C44" t="str">
        <f>INDEX('Latest Hospital Name'!$B:$B, MATCH($A44,'Latest Hospital Name'!$A:$A,0))</f>
        <v>Northwest</v>
      </c>
      <c r="D44" s="2" vm="422">
        <f t="shared" si="17"/>
        <v>-1445.2755600573491</v>
      </c>
      <c r="E44" s="1" vm="423">
        <f t="shared" si="17"/>
        <v>100811.9320974648</v>
      </c>
      <c r="F44" s="1" vm="424">
        <f t="shared" si="17"/>
        <v>-7934669.9713813746</v>
      </c>
      <c r="G44" s="1" vm="425">
        <f t="shared" si="17"/>
        <v>-7833858.0392839108</v>
      </c>
      <c r="H44" s="1" vm="426">
        <f t="shared" si="17"/>
        <v>10019727</v>
      </c>
      <c r="I44" s="1" vm="427">
        <f t="shared" si="17"/>
        <v>10120538.932097465</v>
      </c>
      <c r="J44" s="1" vm="428">
        <f t="shared" si="17"/>
        <v>17954396.971381377</v>
      </c>
      <c r="K44" s="1">
        <f t="shared" si="5"/>
        <v>-343157</v>
      </c>
      <c r="L44" s="1">
        <f t="shared" si="6"/>
        <v>17611239.971381377</v>
      </c>
      <c r="M44" s="1" vm="429">
        <f t="shared" si="16"/>
        <v>699451</v>
      </c>
      <c r="N44" s="1" vm="430">
        <f t="shared" si="16"/>
        <v>-10956852</v>
      </c>
      <c r="O44" s="39">
        <f t="shared" si="8"/>
        <v>-11656303</v>
      </c>
      <c r="P44" s="39">
        <f t="shared" si="9"/>
        <v>5954936.9713813774</v>
      </c>
      <c r="Q44" s="1" vm="431">
        <f t="shared" si="10"/>
        <v>-784896</v>
      </c>
      <c r="R44" s="39">
        <f t="shared" si="11"/>
        <v>5170040.9713813774</v>
      </c>
      <c r="S44" s="1" vm="432">
        <f t="shared" si="12"/>
        <v>-3914554</v>
      </c>
      <c r="T44" s="39">
        <f t="shared" si="13"/>
        <v>1255486.9713813774</v>
      </c>
      <c r="U44" s="47">
        <f>VLOOKUP(A44,[1]Cumulative!$1:$1048576,19,FALSE)-T44</f>
        <v>-0.3070618761703372</v>
      </c>
    </row>
    <row r="45" spans="1:21" s="1" customFormat="1" x14ac:dyDescent="0.55000000000000004">
      <c r="A45">
        <v>210043</v>
      </c>
      <c r="B45" s="29" t="str" vm="59">
        <f t="shared" ref="B45:B62" si="18">CUBEMEMBER("ThisWorkbookDataModel","[Base CY With Inf].[HOSPID].&amp;[" &amp; $A45 &amp; "]", $A45)</f>
        <v>210043</v>
      </c>
      <c r="C45" t="str">
        <f>INDEX('Latest Hospital Name'!$B:$B, MATCH($A45,'Latest Hospital Name'!$A:$A,0))</f>
        <v>UM-BWMC</v>
      </c>
      <c r="D45" s="2" vm="433">
        <f t="shared" si="17"/>
        <v>-550.75581767350218</v>
      </c>
      <c r="E45" s="1" vm="434">
        <f t="shared" si="17"/>
        <v>3882981.4724590909</v>
      </c>
      <c r="F45" s="1" vm="435">
        <f t="shared" si="17"/>
        <v>-6568551.5116260536</v>
      </c>
      <c r="G45" s="1" vm="436">
        <f t="shared" si="17"/>
        <v>-2685570.0391669618</v>
      </c>
      <c r="H45" s="1" vm="437">
        <f t="shared" si="17"/>
        <v>32285793</v>
      </c>
      <c r="I45" s="1" vm="438">
        <f t="shared" si="17"/>
        <v>36168774.472459093</v>
      </c>
      <c r="J45" s="1" vm="439">
        <f t="shared" si="17"/>
        <v>38854344.51162605</v>
      </c>
      <c r="K45" s="1">
        <f t="shared" ref="K45:K62" si="19">IFERROR(-1*CUBEVALUE("ThisWorkbookDataModel", $B$2, $B$3, $B45, K$12), "")</f>
        <v>722384</v>
      </c>
      <c r="L45" s="1">
        <f t="shared" ref="L45:L62" si="20">K45+J45</f>
        <v>39576728.51162605</v>
      </c>
      <c r="M45" s="1" vm="440">
        <f t="shared" si="16"/>
        <v>403475</v>
      </c>
      <c r="N45" s="1" vm="441">
        <f t="shared" si="16"/>
        <v>-16737795</v>
      </c>
      <c r="O45" s="39">
        <f t="shared" ref="O45:O62" si="21">N45-M45</f>
        <v>-17141270</v>
      </c>
      <c r="P45" s="39">
        <f t="shared" ref="P45:P62" si="22">L45+O45</f>
        <v>22435458.51162605</v>
      </c>
      <c r="Q45" s="1" vm="442">
        <f t="shared" ref="Q45:Q62" si="23">IFERROR(CUBEVALUE("ThisWorkbookDataModel", $B$2, $B$3, $B45, Q$12), "")</f>
        <v>1616001</v>
      </c>
      <c r="R45" s="39">
        <f t="shared" ref="R45:R62" si="24">P45+Q45</f>
        <v>24051459.51162605</v>
      </c>
      <c r="S45" s="1" vm="443">
        <f t="shared" ref="S45:S62" si="25">IFERROR(CUBEVALUE("ThisWorkbookDataModel", $B$2, $B$3, $B45, S$12), "")</f>
        <v>0</v>
      </c>
      <c r="T45" s="39">
        <f t="shared" ref="T45:T62" si="26">R45+S45</f>
        <v>24051459.51162605</v>
      </c>
      <c r="U45" s="47">
        <f>VLOOKUP(A45,[1]Cumulative!$1:$1048576,19,FALSE)-T45</f>
        <v>-2.4181711040437222</v>
      </c>
    </row>
    <row r="46" spans="1:21" s="1" customFormat="1" x14ac:dyDescent="0.55000000000000004">
      <c r="A46" s="43">
        <v>210044</v>
      </c>
      <c r="B46" s="29" t="str" vm="58">
        <f t="shared" si="18"/>
        <v>210044</v>
      </c>
      <c r="C46" t="str">
        <f>INDEX('Latest Hospital Name'!$B:$B, MATCH($A46,'Latest Hospital Name'!$A:$A,0))</f>
        <v>GBMC</v>
      </c>
      <c r="D46" s="2" vm="444">
        <f t="shared" si="17"/>
        <v>-6299.6809663687027</v>
      </c>
      <c r="E46" s="1" vm="445">
        <f t="shared" si="17"/>
        <v>-8943503.9460623059</v>
      </c>
      <c r="F46" s="1" vm="446">
        <f t="shared" si="17"/>
        <v>-20036064.356798712</v>
      </c>
      <c r="G46" s="1" vm="447">
        <f t="shared" si="17"/>
        <v>-28979568.302861016</v>
      </c>
      <c r="H46" s="1" vm="448">
        <f t="shared" si="17"/>
        <v>11251776</v>
      </c>
      <c r="I46" s="1" vm="449">
        <f t="shared" si="17"/>
        <v>2308272.0539376959</v>
      </c>
      <c r="J46" s="1" vm="450">
        <f t="shared" si="17"/>
        <v>31287840.356798716</v>
      </c>
      <c r="K46" s="1">
        <f t="shared" si="19"/>
        <v>3644367</v>
      </c>
      <c r="L46" s="1">
        <f t="shared" si="20"/>
        <v>34932207.356798716</v>
      </c>
      <c r="M46" s="1" vm="451">
        <f t="shared" si="16"/>
        <v>2007037</v>
      </c>
      <c r="N46" s="1" vm="452">
        <f t="shared" si="16"/>
        <v>-9811475</v>
      </c>
      <c r="O46" s="39">
        <f t="shared" si="21"/>
        <v>-11818512</v>
      </c>
      <c r="P46" s="39">
        <f t="shared" si="22"/>
        <v>23113695.356798716</v>
      </c>
      <c r="Q46" s="49" vm="453">
        <f t="shared" si="23"/>
        <v>-8328400</v>
      </c>
      <c r="R46" s="39">
        <f t="shared" si="24"/>
        <v>14785295.356798716</v>
      </c>
      <c r="S46" s="1" vm="454">
        <f t="shared" si="25"/>
        <v>0</v>
      </c>
      <c r="T46" s="39">
        <f t="shared" si="26"/>
        <v>14785295.356798716</v>
      </c>
      <c r="U46" s="47">
        <f>VLOOKUP(A46,[1]Cumulative!$1:$1048576,19,FALSE)-T46</f>
        <v>-27656.466202721</v>
      </c>
    </row>
    <row r="47" spans="1:21" s="1" customFormat="1" x14ac:dyDescent="0.55000000000000004">
      <c r="A47">
        <v>210045</v>
      </c>
      <c r="B47" s="29" t="str" vm="57">
        <f t="shared" si="18"/>
        <v>210045</v>
      </c>
      <c r="C47" t="str">
        <f>INDEX('Latest Hospital Name'!$B:$B, MATCH($A47,'Latest Hospital Name'!$A:$A,0))</f>
        <v>McCready</v>
      </c>
      <c r="D47" s="2" vm="455">
        <f t="shared" si="17"/>
        <v>-500.36042222050008</v>
      </c>
      <c r="E47" s="1" vm="456">
        <f t="shared" si="17"/>
        <v>-1644710.0258084596</v>
      </c>
      <c r="F47" s="1" vm="457">
        <f t="shared" si="17"/>
        <v>-2289690.5557911485</v>
      </c>
      <c r="G47" s="1" vm="458">
        <f t="shared" si="17"/>
        <v>-3934400.5815996081</v>
      </c>
      <c r="H47" s="1" vm="459">
        <f t="shared" si="17"/>
        <v>123191</v>
      </c>
      <c r="I47" s="1" vm="460">
        <f t="shared" si="17"/>
        <v>-1521519.0258084596</v>
      </c>
      <c r="J47" s="1" vm="461">
        <f t="shared" si="17"/>
        <v>2412881.5557911485</v>
      </c>
      <c r="K47" s="1">
        <f t="shared" si="19"/>
        <v>122962</v>
      </c>
      <c r="L47" s="1">
        <f t="shared" si="20"/>
        <v>2535843.5557911485</v>
      </c>
      <c r="M47" s="1" vm="462">
        <f t="shared" si="16"/>
        <v>-827570</v>
      </c>
      <c r="N47" s="1" vm="463">
        <f t="shared" si="16"/>
        <v>-219254</v>
      </c>
      <c r="O47" s="39">
        <f t="shared" si="21"/>
        <v>608316</v>
      </c>
      <c r="P47" s="39">
        <f t="shared" si="22"/>
        <v>3144159.5557911485</v>
      </c>
      <c r="Q47" s="1" vm="464">
        <f t="shared" si="23"/>
        <v>101253</v>
      </c>
      <c r="R47" s="39">
        <f t="shared" si="24"/>
        <v>3245412.5557911485</v>
      </c>
      <c r="S47" s="1" vm="465">
        <f t="shared" si="25"/>
        <v>0</v>
      </c>
      <c r="T47" s="39">
        <f t="shared" si="26"/>
        <v>3245412.5557911485</v>
      </c>
      <c r="U47" s="47">
        <f>VLOOKUP(A47,[1]Cumulative!$1:$1048576,19,FALSE)-T47</f>
        <v>-1.8664091783575714</v>
      </c>
    </row>
    <row r="48" spans="1:21" s="1" customFormat="1" x14ac:dyDescent="0.55000000000000004">
      <c r="A48">
        <v>210048</v>
      </c>
      <c r="B48" s="29" t="str" vm="56">
        <f t="shared" si="18"/>
        <v>210048</v>
      </c>
      <c r="C48" t="str">
        <f>INDEX('Latest Hospital Name'!$B:$B, MATCH($A48,'Latest Hospital Name'!$A:$A,0))</f>
        <v>Howard County</v>
      </c>
      <c r="D48" s="2" vm="466">
        <f t="shared" si="17"/>
        <v>-462.4913263735744</v>
      </c>
      <c r="E48" s="1" vm="467">
        <f t="shared" si="17"/>
        <v>-2685976.0605391939</v>
      </c>
      <c r="F48" s="1" vm="468">
        <f t="shared" si="17"/>
        <v>-3042975.2601154363</v>
      </c>
      <c r="G48" s="1" vm="469">
        <f t="shared" si="17"/>
        <v>-5728951.3206546288</v>
      </c>
      <c r="H48" s="1" vm="470">
        <f t="shared" si="17"/>
        <v>19373602</v>
      </c>
      <c r="I48" s="1" vm="471">
        <f t="shared" si="17"/>
        <v>16687625.939460803</v>
      </c>
      <c r="J48" s="1" vm="472">
        <f t="shared" si="17"/>
        <v>22416577.260115433</v>
      </c>
      <c r="K48" s="1">
        <f t="shared" si="19"/>
        <v>-209344</v>
      </c>
      <c r="L48" s="1">
        <f t="shared" si="20"/>
        <v>22207233.260115433</v>
      </c>
      <c r="M48" s="1" vm="473">
        <f t="shared" si="16"/>
        <v>3630490</v>
      </c>
      <c r="N48" s="1" vm="474">
        <f t="shared" si="16"/>
        <v>-9705812</v>
      </c>
      <c r="O48" s="39">
        <f t="shared" si="21"/>
        <v>-13336302</v>
      </c>
      <c r="P48" s="39">
        <f t="shared" si="22"/>
        <v>8870931.2601154335</v>
      </c>
      <c r="Q48" s="1" vm="475">
        <f t="shared" si="23"/>
        <v>-6148726</v>
      </c>
      <c r="R48" s="39">
        <f t="shared" si="24"/>
        <v>2722205.2601154335</v>
      </c>
      <c r="S48" s="1" vm="476">
        <f t="shared" si="25"/>
        <v>6900000</v>
      </c>
      <c r="T48" s="39">
        <f t="shared" si="26"/>
        <v>9622205.2601154335</v>
      </c>
      <c r="U48" s="47">
        <f>VLOOKUP(A48,[1]Cumulative!$1:$1048576,19,FALSE)-T48</f>
        <v>-1.0042141210287809</v>
      </c>
    </row>
    <row r="49" spans="1:21" s="1" customFormat="1" x14ac:dyDescent="0.55000000000000004">
      <c r="A49">
        <v>210049</v>
      </c>
      <c r="B49" s="29" t="str" vm="55">
        <f t="shared" si="18"/>
        <v>210049</v>
      </c>
      <c r="C49" t="str">
        <f>INDEX('Latest Hospital Name'!$B:$B, MATCH($A49,'Latest Hospital Name'!$A:$A,0))</f>
        <v>UM-Upper Chesapeake</v>
      </c>
      <c r="D49" s="2" vm="477">
        <f t="shared" si="17"/>
        <v>604.24866595469848</v>
      </c>
      <c r="E49" s="1" vm="478">
        <f t="shared" si="17"/>
        <v>-965996.7482449247</v>
      </c>
      <c r="F49" s="1" vm="479">
        <f t="shared" si="17"/>
        <v>1700758.9492976954</v>
      </c>
      <c r="G49" s="1" vm="480">
        <f t="shared" si="17"/>
        <v>734762.20105277002</v>
      </c>
      <c r="H49" s="1" vm="481">
        <f t="shared" si="17"/>
        <v>24230152</v>
      </c>
      <c r="I49" s="1" vm="482">
        <f t="shared" si="17"/>
        <v>23264155.251755074</v>
      </c>
      <c r="J49" s="1" vm="483">
        <f t="shared" si="17"/>
        <v>22529393.050702304</v>
      </c>
      <c r="K49" s="1">
        <f t="shared" si="19"/>
        <v>1488932</v>
      </c>
      <c r="L49" s="1">
        <f t="shared" si="20"/>
        <v>24018325.050702304</v>
      </c>
      <c r="M49" s="1" vm="484">
        <f t="shared" si="16"/>
        <v>2532769</v>
      </c>
      <c r="N49" s="1" vm="485">
        <f t="shared" si="16"/>
        <v>-10328665</v>
      </c>
      <c r="O49" s="39">
        <f t="shared" si="21"/>
        <v>-12861434</v>
      </c>
      <c r="P49" s="39">
        <f t="shared" si="22"/>
        <v>11156891.050702304</v>
      </c>
      <c r="Q49" s="1" vm="486">
        <f t="shared" si="23"/>
        <v>-61619</v>
      </c>
      <c r="R49" s="39">
        <f t="shared" si="24"/>
        <v>11095272.050702304</v>
      </c>
      <c r="S49" s="1" vm="487">
        <f t="shared" si="25"/>
        <v>0</v>
      </c>
      <c r="T49" s="39">
        <f t="shared" si="26"/>
        <v>11095272.050702304</v>
      </c>
      <c r="U49" s="47">
        <f>VLOOKUP(A49,[1]Cumulative!$1:$1048576,19,FALSE)-T49</f>
        <v>1.5493387915194035</v>
      </c>
    </row>
    <row r="50" spans="1:21" s="1" customFormat="1" x14ac:dyDescent="0.55000000000000004">
      <c r="A50">
        <v>210051</v>
      </c>
      <c r="B50" s="29" t="str" vm="54">
        <f t="shared" si="18"/>
        <v>210051</v>
      </c>
      <c r="C50" t="str">
        <f>INDEX('Latest Hospital Name'!$B:$B, MATCH($A50,'Latest Hospital Name'!$A:$A,0))</f>
        <v>Doctors</v>
      </c>
      <c r="D50" s="2" vm="488">
        <f t="shared" si="17"/>
        <v>-1895.9428857366988</v>
      </c>
      <c r="E50" s="1" vm="489">
        <f t="shared" si="17"/>
        <v>-1988164.0195058985</v>
      </c>
      <c r="F50" s="1" vm="490">
        <f t="shared" si="17"/>
        <v>939078.83348534605</v>
      </c>
      <c r="G50" s="1" vm="491">
        <f t="shared" si="17"/>
        <v>-1049085.1860205531</v>
      </c>
      <c r="H50" s="1" vm="492">
        <f t="shared" si="17"/>
        <v>18357889</v>
      </c>
      <c r="I50" s="1" vm="493">
        <f t="shared" si="17"/>
        <v>16369724.980494101</v>
      </c>
      <c r="J50" s="1" vm="494">
        <f t="shared" si="17"/>
        <v>17418810.16651465</v>
      </c>
      <c r="K50" s="1">
        <f t="shared" si="19"/>
        <v>882268</v>
      </c>
      <c r="L50" s="1">
        <f t="shared" si="20"/>
        <v>18301078.16651465</v>
      </c>
      <c r="M50" s="1" vm="495">
        <f t="shared" si="16"/>
        <v>4444005</v>
      </c>
      <c r="N50" s="1" vm="496">
        <f t="shared" si="16"/>
        <v>-11035020</v>
      </c>
      <c r="O50" s="39">
        <f t="shared" si="21"/>
        <v>-15479025</v>
      </c>
      <c r="P50" s="39">
        <f t="shared" si="22"/>
        <v>2822053.16651465</v>
      </c>
      <c r="Q50" s="1" vm="497">
        <f t="shared" si="23"/>
        <v>13021751</v>
      </c>
      <c r="R50" s="39">
        <f t="shared" si="24"/>
        <v>15843804.16651465</v>
      </c>
      <c r="S50" s="1" vm="498">
        <f t="shared" si="25"/>
        <v>0</v>
      </c>
      <c r="T50" s="39">
        <f t="shared" si="26"/>
        <v>15843804.16651465</v>
      </c>
      <c r="U50" s="47">
        <f>VLOOKUP(A50,[1]Cumulative!$1:$1048576,19,FALSE)-T50</f>
        <v>1.3922396879643202</v>
      </c>
    </row>
    <row r="51" spans="1:21" s="1" customFormat="1" x14ac:dyDescent="0.55000000000000004">
      <c r="A51">
        <v>210055</v>
      </c>
      <c r="B51" s="29" t="str" vm="53">
        <f t="shared" si="18"/>
        <v>210055</v>
      </c>
      <c r="C51" t="str">
        <f>INDEX('Latest Hospital Name'!$B:$B, MATCH($A51,'Latest Hospital Name'!$A:$A,0))</f>
        <v>UM-Laurel</v>
      </c>
      <c r="D51" s="2" vm="499">
        <f t="shared" si="17"/>
        <v>-6774.1411179372271</v>
      </c>
      <c r="E51" s="1" vm="500">
        <f t="shared" si="17"/>
        <v>-27694539.781038776</v>
      </c>
      <c r="F51" s="1" vm="501">
        <f t="shared" si="17"/>
        <v>-9278246.9675404839</v>
      </c>
      <c r="G51" s="1" vm="502">
        <f t="shared" si="17"/>
        <v>-36972786.748579256</v>
      </c>
      <c r="H51" s="1" vm="503">
        <f t="shared" si="17"/>
        <v>3604509</v>
      </c>
      <c r="I51" s="1" vm="504">
        <f t="shared" si="17"/>
        <v>-24090030.781038772</v>
      </c>
      <c r="J51" s="1" vm="505">
        <f t="shared" si="17"/>
        <v>12882755.967540484</v>
      </c>
      <c r="K51" s="1">
        <f t="shared" si="19"/>
        <v>3226947</v>
      </c>
      <c r="L51" s="1">
        <f t="shared" si="20"/>
        <v>16109702.967540484</v>
      </c>
      <c r="M51" s="1" vm="506">
        <f t="shared" si="16"/>
        <v>-6275455</v>
      </c>
      <c r="N51" s="1" vm="507">
        <f t="shared" si="16"/>
        <v>-1296722</v>
      </c>
      <c r="O51" s="39">
        <f t="shared" si="21"/>
        <v>4978733</v>
      </c>
      <c r="P51" s="39">
        <f t="shared" si="22"/>
        <v>21088435.967540484</v>
      </c>
      <c r="Q51" s="1" vm="508">
        <f t="shared" si="23"/>
        <v>-72699573</v>
      </c>
      <c r="R51" s="39">
        <f t="shared" si="24"/>
        <v>-51611137.032459512</v>
      </c>
      <c r="S51" s="1" vm="509">
        <f t="shared" si="25"/>
        <v>0</v>
      </c>
      <c r="T51" s="39">
        <f t="shared" si="26"/>
        <v>-51611137.032459512</v>
      </c>
      <c r="U51" s="47">
        <f>VLOOKUP(A51,[1]Cumulative!$1:$1048576,19,FALSE)-T51</f>
        <v>-1.1074912548065186</v>
      </c>
    </row>
    <row r="52" spans="1:21" s="1" customFormat="1" x14ac:dyDescent="0.55000000000000004">
      <c r="A52">
        <v>210056</v>
      </c>
      <c r="B52" s="29" t="str" vm="52">
        <f t="shared" si="18"/>
        <v>210056</v>
      </c>
      <c r="C52" t="str">
        <f>INDEX('Latest Hospital Name'!$B:$B, MATCH($A52,'Latest Hospital Name'!$A:$A,0))</f>
        <v>MedStar Good Sam</v>
      </c>
      <c r="D52" s="2" vm="510">
        <f t="shared" si="17"/>
        <v>-5259.4402371278748</v>
      </c>
      <c r="E52" s="1" vm="511">
        <f t="shared" si="17"/>
        <v>-19725850.135114707</v>
      </c>
      <c r="F52" s="1" vm="512">
        <f t="shared" si="17"/>
        <v>-17649984.572144758</v>
      </c>
      <c r="G52" s="1" vm="513">
        <f t="shared" si="17"/>
        <v>-37375834.707259469</v>
      </c>
      <c r="H52" s="1" vm="514">
        <f t="shared" si="17"/>
        <v>4360524</v>
      </c>
      <c r="I52" s="1" vm="515">
        <f t="shared" si="17"/>
        <v>-15365326.135114705</v>
      </c>
      <c r="J52" s="1" vm="516">
        <f t="shared" si="17"/>
        <v>22010508.572144754</v>
      </c>
      <c r="K52" s="1">
        <f t="shared" si="19"/>
        <v>2629575</v>
      </c>
      <c r="L52" s="1">
        <f t="shared" si="20"/>
        <v>24640083.572144754</v>
      </c>
      <c r="M52" s="1" vm="517">
        <f t="shared" si="16"/>
        <v>-2303471</v>
      </c>
      <c r="N52" s="1" vm="518">
        <f t="shared" si="16"/>
        <v>-12856886</v>
      </c>
      <c r="O52" s="39">
        <f t="shared" si="21"/>
        <v>-10553415</v>
      </c>
      <c r="P52" s="39">
        <f t="shared" si="22"/>
        <v>14086668.572144754</v>
      </c>
      <c r="Q52" s="1" vm="519">
        <f t="shared" si="23"/>
        <v>-15806416</v>
      </c>
      <c r="R52" s="39">
        <f t="shared" si="24"/>
        <v>-1719747.4278552458</v>
      </c>
      <c r="S52" s="1" vm="520">
        <f t="shared" si="25"/>
        <v>0</v>
      </c>
      <c r="T52" s="39">
        <f t="shared" si="26"/>
        <v>-1719747.4278552458</v>
      </c>
      <c r="U52" s="47">
        <f>VLOOKUP(A52,[1]Cumulative!$1:$1048576,19,FALSE)-T52</f>
        <v>-1.5773388370871544</v>
      </c>
    </row>
    <row r="53" spans="1:21" s="1" customFormat="1" x14ac:dyDescent="0.55000000000000004">
      <c r="A53">
        <v>210057</v>
      </c>
      <c r="B53" s="29" t="str" vm="51">
        <f t="shared" si="18"/>
        <v>210057</v>
      </c>
      <c r="C53" t="str">
        <f>INDEX('Latest Hospital Name'!$B:$B, MATCH($A53,'Latest Hospital Name'!$A:$A,0))</f>
        <v>Shady Grove</v>
      </c>
      <c r="D53" s="2" vm="521">
        <f t="shared" ref="D53:J62" si="27">IFERROR(CUBEVALUE("ThisWorkbookDataModel", $B$2, $B$3, $B53, D$12), "")</f>
        <v>-4345.9392661712</v>
      </c>
      <c r="E53" s="1" vm="522">
        <f t="shared" si="27"/>
        <v>-11186621.727683313</v>
      </c>
      <c r="F53" s="1" vm="523">
        <f t="shared" si="27"/>
        <v>-11414096.099139825</v>
      </c>
      <c r="G53" s="1" vm="524">
        <f t="shared" si="27"/>
        <v>-22600717.826823134</v>
      </c>
      <c r="H53" s="1" vm="525">
        <f t="shared" si="27"/>
        <v>20378199</v>
      </c>
      <c r="I53" s="1" vm="526">
        <f t="shared" si="27"/>
        <v>9191577.2723166887</v>
      </c>
      <c r="J53" s="1" vm="527">
        <f t="shared" si="27"/>
        <v>31792295.099139828</v>
      </c>
      <c r="K53" s="1">
        <f t="shared" si="19"/>
        <v>1612735</v>
      </c>
      <c r="L53" s="1">
        <f t="shared" si="20"/>
        <v>33405030.099139828</v>
      </c>
      <c r="M53" s="1" vm="528">
        <f t="shared" ref="M53:N62" si="28">IFERROR(CUBEVALUE("ThisWorkbookDataModel", $B$2, $B$3, $B53, M$12), "")</f>
        <v>-2407951</v>
      </c>
      <c r="N53" s="1" vm="529">
        <f t="shared" si="28"/>
        <v>-11088525</v>
      </c>
      <c r="O53" s="39">
        <f t="shared" si="21"/>
        <v>-8680574</v>
      </c>
      <c r="P53" s="39">
        <f t="shared" si="22"/>
        <v>24724456.099139828</v>
      </c>
      <c r="Q53" s="1" vm="530">
        <f t="shared" si="23"/>
        <v>41900317</v>
      </c>
      <c r="R53" s="39">
        <f t="shared" si="24"/>
        <v>66624773.099139825</v>
      </c>
      <c r="S53" s="1" vm="531">
        <f t="shared" si="25"/>
        <v>0</v>
      </c>
      <c r="T53" s="39">
        <f t="shared" si="26"/>
        <v>66624773.099139825</v>
      </c>
      <c r="U53" s="47">
        <f>VLOOKUP(A53,[1]Cumulative!$1:$1048576,19,FALSE)-T53</f>
        <v>8793927.9608070254</v>
      </c>
    </row>
    <row r="54" spans="1:21" s="1" customFormat="1" x14ac:dyDescent="0.55000000000000004">
      <c r="A54">
        <v>210058</v>
      </c>
      <c r="B54" s="29" t="str" vm="50">
        <f t="shared" si="18"/>
        <v>210058</v>
      </c>
      <c r="C54" t="str">
        <f>INDEX('Latest Hospital Name'!$B:$B, MATCH($A54,'Latest Hospital Name'!$A:$A,0))</f>
        <v>UMROI</v>
      </c>
      <c r="D54" s="2" vm="532">
        <f t="shared" si="27"/>
        <v>-2802.6630649594003</v>
      </c>
      <c r="E54" s="1" vm="533">
        <f t="shared" si="27"/>
        <v>-2004059.2874687221</v>
      </c>
      <c r="F54" s="1" vm="534">
        <f t="shared" si="27"/>
        <v>-14149173.486731265</v>
      </c>
      <c r="G54" s="1" vm="535">
        <f t="shared" si="27"/>
        <v>-16153232.774199989</v>
      </c>
      <c r="H54" s="1" vm="536">
        <f t="shared" si="27"/>
        <v>3608005</v>
      </c>
      <c r="I54" s="1" vm="537">
        <f t="shared" si="27"/>
        <v>1603945.7125312774</v>
      </c>
      <c r="J54" s="1" vm="538">
        <f t="shared" si="27"/>
        <v>17757178.486731265</v>
      </c>
      <c r="K54" s="1">
        <f t="shared" si="19"/>
        <v>355415</v>
      </c>
      <c r="L54" s="1">
        <f t="shared" si="20"/>
        <v>18112593.486731265</v>
      </c>
      <c r="M54" s="1" vm="539">
        <f t="shared" si="28"/>
        <v>-185598</v>
      </c>
      <c r="N54" s="1" vm="540">
        <f t="shared" si="28"/>
        <v>-225779</v>
      </c>
      <c r="O54" s="39">
        <f t="shared" si="21"/>
        <v>-40181</v>
      </c>
      <c r="P54" s="39">
        <f t="shared" si="22"/>
        <v>18072412.486731265</v>
      </c>
      <c r="Q54" s="1" vm="541">
        <f t="shared" si="23"/>
        <v>0</v>
      </c>
      <c r="R54" s="39">
        <f t="shared" si="24"/>
        <v>18072412.486731265</v>
      </c>
      <c r="S54" s="1" vm="542">
        <f t="shared" si="25"/>
        <v>0</v>
      </c>
      <c r="T54" s="39">
        <f t="shared" si="26"/>
        <v>18072412.486731265</v>
      </c>
      <c r="U54" s="47">
        <f>VLOOKUP(A54,[1]Cumulative!$1:$1048576,19,FALSE)-T54</f>
        <v>1.5137438699603081</v>
      </c>
    </row>
    <row r="55" spans="1:21" s="1" customFormat="1" x14ac:dyDescent="0.55000000000000004">
      <c r="A55">
        <v>210060</v>
      </c>
      <c r="B55" s="29" t="str" vm="49">
        <f t="shared" si="18"/>
        <v>210060</v>
      </c>
      <c r="C55" t="str">
        <f>INDEX('Latest Hospital Name'!$B:$B, MATCH($A55,'Latest Hospital Name'!$A:$A,0))</f>
        <v>Ft. Washington</v>
      </c>
      <c r="D55" s="2" vm="543">
        <f t="shared" si="27"/>
        <v>-907.65329106810009</v>
      </c>
      <c r="E55" s="1" vm="544">
        <f t="shared" si="27"/>
        <v>-1449360.5933270364</v>
      </c>
      <c r="F55" s="1" vm="545">
        <f t="shared" si="27"/>
        <v>-5627117.2507893508</v>
      </c>
      <c r="G55" s="1" vm="546">
        <f t="shared" si="27"/>
        <v>-7076477.8441163879</v>
      </c>
      <c r="H55" s="1" vm="547">
        <f t="shared" si="27"/>
        <v>3422187</v>
      </c>
      <c r="I55" s="1" vm="548">
        <f t="shared" si="27"/>
        <v>1972826.4066729636</v>
      </c>
      <c r="J55" s="1" vm="549">
        <f t="shared" si="27"/>
        <v>9049304.2507893499</v>
      </c>
      <c r="K55" s="1">
        <f t="shared" si="19"/>
        <v>456469</v>
      </c>
      <c r="L55" s="1">
        <f t="shared" si="20"/>
        <v>9505773.2507893499</v>
      </c>
      <c r="M55" s="1" vm="550">
        <f t="shared" si="28"/>
        <v>582702</v>
      </c>
      <c r="N55" s="1" vm="551">
        <f t="shared" si="28"/>
        <v>-1809399</v>
      </c>
      <c r="O55" s="39">
        <f t="shared" si="21"/>
        <v>-2392101</v>
      </c>
      <c r="P55" s="39">
        <f t="shared" si="22"/>
        <v>7113672.2507893499</v>
      </c>
      <c r="Q55" s="1" vm="552">
        <f t="shared" si="23"/>
        <v>6791746</v>
      </c>
      <c r="R55" s="39">
        <f t="shared" si="24"/>
        <v>13905418.25078935</v>
      </c>
      <c r="S55" s="1" vm="553">
        <f t="shared" si="25"/>
        <v>6253680</v>
      </c>
      <c r="T55" s="39">
        <f t="shared" si="26"/>
        <v>20159098.250789352</v>
      </c>
      <c r="U55" s="47">
        <f>VLOOKUP(A55,[1]Cumulative!$1:$1048576,19,FALSE)-T55</f>
        <v>1.2371123656630516</v>
      </c>
    </row>
    <row r="56" spans="1:21" s="1" customFormat="1" x14ac:dyDescent="0.55000000000000004">
      <c r="A56">
        <v>210061</v>
      </c>
      <c r="B56" s="29" t="str" vm="48">
        <f t="shared" si="18"/>
        <v>210061</v>
      </c>
      <c r="C56" t="str">
        <f>INDEX('Latest Hospital Name'!$B:$B, MATCH($A56,'Latest Hospital Name'!$A:$A,0))</f>
        <v>Atlantic General</v>
      </c>
      <c r="D56" s="2" vm="554">
        <f t="shared" si="27"/>
        <v>-671.41038982389978</v>
      </c>
      <c r="E56" s="1" vm="555">
        <f t="shared" si="27"/>
        <v>530547.17010705604</v>
      </c>
      <c r="F56" s="1" vm="556">
        <f t="shared" si="27"/>
        <v>-2490935.2538149511</v>
      </c>
      <c r="G56" s="1" vm="557">
        <f t="shared" si="27"/>
        <v>-1960388.0837078947</v>
      </c>
      <c r="H56" s="1" vm="558">
        <f t="shared" si="27"/>
        <v>6090662</v>
      </c>
      <c r="I56" s="1" vm="559">
        <f t="shared" si="27"/>
        <v>6621209.1701070564</v>
      </c>
      <c r="J56" s="1" vm="560">
        <f t="shared" si="27"/>
        <v>8581597.2538149524</v>
      </c>
      <c r="K56" s="1">
        <f t="shared" si="19"/>
        <v>-51199</v>
      </c>
      <c r="L56" s="1">
        <f t="shared" si="20"/>
        <v>8530398.2538149524</v>
      </c>
      <c r="M56" s="1" vm="561">
        <f t="shared" si="28"/>
        <v>322379</v>
      </c>
      <c r="N56" s="1" vm="562">
        <f t="shared" si="28"/>
        <v>-2597223</v>
      </c>
      <c r="O56" s="39">
        <f t="shared" si="21"/>
        <v>-2919602</v>
      </c>
      <c r="P56" s="39">
        <f t="shared" si="22"/>
        <v>5610796.2538149524</v>
      </c>
      <c r="Q56" s="1" vm="563">
        <f t="shared" si="23"/>
        <v>0</v>
      </c>
      <c r="R56" s="39">
        <f t="shared" si="24"/>
        <v>5610796.2538149524</v>
      </c>
      <c r="S56" s="1" vm="564">
        <f t="shared" si="25"/>
        <v>2223762</v>
      </c>
      <c r="T56" s="39">
        <f t="shared" si="26"/>
        <v>7834558.2538149524</v>
      </c>
      <c r="U56" s="47">
        <f>VLOOKUP(A56,[1]Cumulative!$1:$1048576,19,FALSE)-T56</f>
        <v>3.6615186687558889</v>
      </c>
    </row>
    <row r="57" spans="1:21" s="1" customFormat="1" x14ac:dyDescent="0.55000000000000004">
      <c r="A57">
        <v>210062</v>
      </c>
      <c r="B57" s="29" t="str" vm="47">
        <f t="shared" si="18"/>
        <v>210062</v>
      </c>
      <c r="C57" t="str">
        <f>INDEX('Latest Hospital Name'!$B:$B, MATCH($A57,'Latest Hospital Name'!$A:$A,0))</f>
        <v>MedStar Southern MD</v>
      </c>
      <c r="D57" s="2" vm="565">
        <f t="shared" si="27"/>
        <v>734.60578606400031</v>
      </c>
      <c r="E57" s="1" vm="566">
        <f t="shared" si="27"/>
        <v>2844781.2450926658</v>
      </c>
      <c r="F57" s="1" vm="567">
        <f t="shared" si="27"/>
        <v>-1167065.7231378835</v>
      </c>
      <c r="G57" s="1" vm="568">
        <f t="shared" si="27"/>
        <v>1677715.5219547835</v>
      </c>
      <c r="H57" s="1" vm="569">
        <f t="shared" si="27"/>
        <v>16627327</v>
      </c>
      <c r="I57" s="1" vm="570">
        <f t="shared" si="27"/>
        <v>19472108.245092664</v>
      </c>
      <c r="J57" s="1" vm="571">
        <f t="shared" si="27"/>
        <v>17794392.723137885</v>
      </c>
      <c r="K57" s="1">
        <f t="shared" si="19"/>
        <v>252583</v>
      </c>
      <c r="L57" s="1">
        <f t="shared" si="20"/>
        <v>18046975.723137885</v>
      </c>
      <c r="M57" s="1" vm="572">
        <f t="shared" si="28"/>
        <v>-1078508</v>
      </c>
      <c r="N57" s="1" vm="573">
        <f t="shared" si="28"/>
        <v>-11433100</v>
      </c>
      <c r="O57" s="39">
        <f t="shared" si="21"/>
        <v>-10354592</v>
      </c>
      <c r="P57" s="39">
        <f t="shared" si="22"/>
        <v>7692383.7231378853</v>
      </c>
      <c r="Q57" s="1" vm="574">
        <f t="shared" si="23"/>
        <v>-2815716</v>
      </c>
      <c r="R57" s="39">
        <f t="shared" si="24"/>
        <v>4876667.7231378853</v>
      </c>
      <c r="S57" s="1" vm="575">
        <f t="shared" si="25"/>
        <v>0</v>
      </c>
      <c r="T57" s="39">
        <f t="shared" si="26"/>
        <v>4876667.7231378853</v>
      </c>
      <c r="U57" s="47">
        <f>VLOOKUP(A57,[1]Cumulative!$1:$1048576,19,FALSE)-T57</f>
        <v>0.73925929889082909</v>
      </c>
    </row>
    <row r="58" spans="1:21" s="1" customFormat="1" x14ac:dyDescent="0.55000000000000004">
      <c r="A58">
        <v>210063</v>
      </c>
      <c r="B58" s="29" t="str" vm="46">
        <f t="shared" si="18"/>
        <v>210063</v>
      </c>
      <c r="C58" t="str">
        <f>INDEX('Latest Hospital Name'!$B:$B, MATCH($A58,'Latest Hospital Name'!$A:$A,0))</f>
        <v>UM-St. Joe</v>
      </c>
      <c r="D58" s="2" vm="576">
        <f t="shared" si="27"/>
        <v>1873.7153860412905</v>
      </c>
      <c r="E58" s="1" vm="577">
        <f t="shared" si="27"/>
        <v>15616959.432497885</v>
      </c>
      <c r="F58" s="1" vm="578">
        <f t="shared" si="27"/>
        <v>1558414.1224796609</v>
      </c>
      <c r="G58" s="1" vm="579">
        <f t="shared" si="27"/>
        <v>17175373.554977551</v>
      </c>
      <c r="H58" s="1" vm="580">
        <f t="shared" si="27"/>
        <v>18278830</v>
      </c>
      <c r="I58" s="1" vm="581">
        <f t="shared" si="27"/>
        <v>33895789.432497889</v>
      </c>
      <c r="J58" s="1" vm="582">
        <f t="shared" si="27"/>
        <v>16720415.877520336</v>
      </c>
      <c r="K58" s="1">
        <f t="shared" si="19"/>
        <v>3278295</v>
      </c>
      <c r="L58" s="1">
        <f t="shared" si="20"/>
        <v>19998710.877520338</v>
      </c>
      <c r="M58" s="1" vm="583">
        <f t="shared" si="28"/>
        <v>5197939</v>
      </c>
      <c r="N58" s="1" vm="584">
        <f t="shared" si="28"/>
        <v>-9222161</v>
      </c>
      <c r="O58" s="39">
        <f t="shared" si="21"/>
        <v>-14420100</v>
      </c>
      <c r="P58" s="39">
        <f t="shared" si="22"/>
        <v>5578610.8775203377</v>
      </c>
      <c r="Q58" s="1" vm="585">
        <f t="shared" si="23"/>
        <v>22110945</v>
      </c>
      <c r="R58" s="39">
        <f t="shared" si="24"/>
        <v>27689555.877520338</v>
      </c>
      <c r="S58" s="1" vm="586">
        <f t="shared" si="25"/>
        <v>0</v>
      </c>
      <c r="T58" s="39">
        <f t="shared" si="26"/>
        <v>27689555.877520338</v>
      </c>
      <c r="U58" s="47">
        <f>VLOOKUP(A58,[1]Cumulative!$1:$1048576,19,FALSE)-T58</f>
        <v>1.1039078012108803</v>
      </c>
    </row>
    <row r="59" spans="1:21" s="1" customFormat="1" x14ac:dyDescent="0.55000000000000004">
      <c r="A59">
        <v>210065</v>
      </c>
      <c r="B59" s="29" t="str" vm="45">
        <f t="shared" si="18"/>
        <v>210065</v>
      </c>
      <c r="C59" t="str">
        <f>INDEX('Latest Hospital Name'!$B:$B, MATCH($A59,'Latest Hospital Name'!$A:$A,0))</f>
        <v>HC-Germantown</v>
      </c>
      <c r="D59" s="2" vm="587">
        <f t="shared" si="27"/>
        <v>10983.514305991901</v>
      </c>
      <c r="E59" s="1" vm="588">
        <f t="shared" si="27"/>
        <v>34279214.42736154</v>
      </c>
      <c r="F59" s="1" vm="589">
        <f t="shared" si="27"/>
        <v>15550475.185893925</v>
      </c>
      <c r="G59" s="1" vm="590">
        <f t="shared" si="27"/>
        <v>49829689.613255471</v>
      </c>
      <c r="H59" s="1" vm="591">
        <f t="shared" si="27"/>
        <v>3804252</v>
      </c>
      <c r="I59" s="1" vm="592">
        <f t="shared" si="27"/>
        <v>38083466.42736154</v>
      </c>
      <c r="J59" s="1" vm="593">
        <f t="shared" si="27"/>
        <v>-11746223.185893925</v>
      </c>
      <c r="K59" s="1">
        <f t="shared" si="19"/>
        <v>-103130</v>
      </c>
      <c r="L59" s="1">
        <f t="shared" si="20"/>
        <v>-11849353.185893925</v>
      </c>
      <c r="M59" s="1" vm="594">
        <f t="shared" si="28"/>
        <v>8200956</v>
      </c>
      <c r="N59" s="1" vm="595">
        <f t="shared" si="28"/>
        <v>-3904670</v>
      </c>
      <c r="O59" s="39">
        <f t="shared" si="21"/>
        <v>-12105626</v>
      </c>
      <c r="P59" s="39">
        <f t="shared" si="22"/>
        <v>-23954979.185893923</v>
      </c>
      <c r="Q59" s="1" vm="596">
        <f t="shared" si="23"/>
        <v>9367745</v>
      </c>
      <c r="R59" s="39">
        <f t="shared" si="24"/>
        <v>-14587234.185893923</v>
      </c>
      <c r="S59" s="1" vm="597">
        <f t="shared" si="25"/>
        <v>21914668</v>
      </c>
      <c r="T59" s="39">
        <f t="shared" si="26"/>
        <v>7327433.814106077</v>
      </c>
      <c r="U59" s="47" t="e">
        <f>VLOOKUP(A59,[1]Cumulative!$1:$1048576,19,FALSE)-T59</f>
        <v>#N/A</v>
      </c>
    </row>
    <row r="60" spans="1:21" s="1" customFormat="1" x14ac:dyDescent="0.55000000000000004">
      <c r="A60">
        <v>210087</v>
      </c>
      <c r="B60" s="29" t="str" vm="44">
        <f t="shared" si="18"/>
        <v>210087</v>
      </c>
      <c r="C60" t="str">
        <f>INDEX('Latest Hospital Name'!$B:$B, MATCH($A60,'Latest Hospital Name'!$A:$A,0))</f>
        <v>Germantown ED</v>
      </c>
      <c r="D60" s="2" vm="598">
        <f t="shared" si="27"/>
        <v>-477.48950124829997</v>
      </c>
      <c r="E60" s="1" vm="599">
        <f t="shared" si="27"/>
        <v>-1597523.5161623028</v>
      </c>
      <c r="F60" s="1" vm="600">
        <f t="shared" si="27"/>
        <v>-275072.32179014216</v>
      </c>
      <c r="G60" s="1" vm="601">
        <f t="shared" si="27"/>
        <v>-1872595.837952445</v>
      </c>
      <c r="H60" s="1" vm="602">
        <f t="shared" si="27"/>
        <v>62332</v>
      </c>
      <c r="I60" s="1" vm="603">
        <f t="shared" si="27"/>
        <v>-1535191.5161623028</v>
      </c>
      <c r="J60" s="1" vm="604">
        <f t="shared" si="27"/>
        <v>337404.32179014216</v>
      </c>
      <c r="K60" s="1">
        <f t="shared" si="19"/>
        <v>-8020</v>
      </c>
      <c r="L60" s="1">
        <f t="shared" si="20"/>
        <v>329384.32179014216</v>
      </c>
      <c r="M60" s="1" vm="605">
        <f t="shared" si="28"/>
        <v>2878</v>
      </c>
      <c r="N60" s="1" vm="606">
        <f t="shared" si="28"/>
        <v>0</v>
      </c>
      <c r="O60" s="39">
        <f t="shared" si="21"/>
        <v>-2878</v>
      </c>
      <c r="P60" s="39">
        <f t="shared" si="22"/>
        <v>326506.32179014216</v>
      </c>
      <c r="Q60" s="1" vm="607">
        <f t="shared" si="23"/>
        <v>0</v>
      </c>
      <c r="R60" s="39">
        <f t="shared" si="24"/>
        <v>326506.32179014216</v>
      </c>
      <c r="S60" s="1" vm="608">
        <f t="shared" si="25"/>
        <v>0</v>
      </c>
      <c r="T60" s="39">
        <f t="shared" si="26"/>
        <v>326506.32179014216</v>
      </c>
      <c r="U60" s="47">
        <f>VLOOKUP(A60,[1]Cumulative!$1:$1048576,19,FALSE)-T60</f>
        <v>-1.4942476124269888</v>
      </c>
    </row>
    <row r="61" spans="1:21" s="1" customFormat="1" x14ac:dyDescent="0.55000000000000004">
      <c r="A61">
        <v>210088</v>
      </c>
      <c r="B61" s="29" t="str" vm="43">
        <f t="shared" si="18"/>
        <v>210088</v>
      </c>
      <c r="C61" t="str">
        <f>INDEX('Latest Hospital Name'!$B:$B, MATCH($A61,'Latest Hospital Name'!$A:$A,0))</f>
        <v>UM-Queen Anne's ED</v>
      </c>
      <c r="D61" s="2" vm="609">
        <f t="shared" si="27"/>
        <v>135.56841302659998</v>
      </c>
      <c r="E61" s="1" vm="610">
        <f t="shared" si="27"/>
        <v>447137.62157996622</v>
      </c>
      <c r="F61" s="1" vm="611">
        <f t="shared" si="27"/>
        <v>346894.96609005274</v>
      </c>
      <c r="G61" s="1" vm="612">
        <f t="shared" si="27"/>
        <v>794032.58767001913</v>
      </c>
      <c r="H61" s="1" vm="613">
        <f t="shared" si="27"/>
        <v>157579</v>
      </c>
      <c r="I61" s="1" vm="614">
        <f t="shared" si="27"/>
        <v>604716.62157996628</v>
      </c>
      <c r="J61" s="1" vm="615">
        <f t="shared" si="27"/>
        <v>-189315.96609005274</v>
      </c>
      <c r="K61" s="1">
        <f t="shared" si="19"/>
        <v>-32597</v>
      </c>
      <c r="L61" s="1">
        <f t="shared" si="20"/>
        <v>-221912.96609005274</v>
      </c>
      <c r="M61" s="1" vm="616">
        <f t="shared" si="28"/>
        <v>0</v>
      </c>
      <c r="N61" s="1" vm="617">
        <f t="shared" si="28"/>
        <v>0</v>
      </c>
      <c r="O61" s="39">
        <f t="shared" si="21"/>
        <v>0</v>
      </c>
      <c r="P61" s="39">
        <f t="shared" si="22"/>
        <v>-221912.96609005274</v>
      </c>
      <c r="Q61" s="1" vm="618">
        <f t="shared" si="23"/>
        <v>0</v>
      </c>
      <c r="R61" s="39">
        <f t="shared" si="24"/>
        <v>-221912.96609005274</v>
      </c>
      <c r="S61" s="1" vm="619">
        <f t="shared" si="25"/>
        <v>1000000</v>
      </c>
      <c r="T61" s="39">
        <f t="shared" si="26"/>
        <v>778087.03390994726</v>
      </c>
      <c r="U61" s="48">
        <f>VLOOKUP(A61,[1]Cumulative!$1:$1048576,19,FALSE)-T61</f>
        <v>-0.53970163280609995</v>
      </c>
    </row>
    <row r="62" spans="1:21" s="1" customFormat="1" x14ac:dyDescent="0.55000000000000004">
      <c r="A62">
        <v>210333</v>
      </c>
      <c r="B62" s="29" t="str" vm="42">
        <f t="shared" si="18"/>
        <v>210333</v>
      </c>
      <c r="C62" t="str">
        <f>INDEX('Latest Hospital Name'!$B:$B, MATCH($A62,'Latest Hospital Name'!$A:$A,0))</f>
        <v>UM-Bowie ED</v>
      </c>
      <c r="D62" s="2" vm="620">
        <f t="shared" si="27"/>
        <v>-675.95203276979987</v>
      </c>
      <c r="E62" s="1" vm="621">
        <f t="shared" si="27"/>
        <v>-455907.76895306213</v>
      </c>
      <c r="F62" s="1" vm="622">
        <f t="shared" si="27"/>
        <v>-1242602.9110610795</v>
      </c>
      <c r="G62" s="1" vm="623">
        <f t="shared" si="27"/>
        <v>-1698510.6800141414</v>
      </c>
      <c r="H62" s="1" vm="624">
        <f t="shared" si="27"/>
        <v>-1625</v>
      </c>
      <c r="I62" s="1" vm="625">
        <f t="shared" si="27"/>
        <v>-457532.76895306213</v>
      </c>
      <c r="J62" s="1" vm="626">
        <f t="shared" si="27"/>
        <v>1240977.9110610795</v>
      </c>
      <c r="K62" s="1">
        <f t="shared" si="19"/>
        <v>-156291</v>
      </c>
      <c r="L62" s="1">
        <f t="shared" si="20"/>
        <v>1084686.9110610795</v>
      </c>
      <c r="M62" s="1" vm="627">
        <f t="shared" si="28"/>
        <v>0</v>
      </c>
      <c r="N62" s="1" vm="628">
        <f t="shared" si="28"/>
        <v>0</v>
      </c>
      <c r="O62" s="39">
        <f t="shared" si="21"/>
        <v>0</v>
      </c>
      <c r="P62" s="39">
        <f t="shared" si="22"/>
        <v>1084686.9110610795</v>
      </c>
      <c r="Q62" s="1" vm="629">
        <f t="shared" si="23"/>
        <v>0</v>
      </c>
      <c r="R62" s="39">
        <f t="shared" si="24"/>
        <v>1084686.9110610795</v>
      </c>
      <c r="S62" s="1" vm="630">
        <f t="shared" si="25"/>
        <v>0</v>
      </c>
      <c r="T62" s="39">
        <f t="shared" si="26"/>
        <v>1084686.9110610795</v>
      </c>
      <c r="U62" s="47">
        <f>VLOOKUP(A62,[1]Cumulative!$1:$1048576,19,FALSE)-T62</f>
        <v>-1.9312745765782893</v>
      </c>
    </row>
    <row r="63" spans="1:21" x14ac:dyDescent="0.55000000000000004">
      <c r="D63" s="50">
        <f>(D26-[1]Cumulative!C15)/[1]Cumulative!C15</f>
        <v>-3.5837666986109293</v>
      </c>
      <c r="E63" s="50">
        <f>(E26-[1]Cumulative!D15)/[1]Cumulative!D15</f>
        <v>-1.9092699133154993</v>
      </c>
      <c r="F63" s="50">
        <f>(F26-[1]Cumulative!E15)/[1]Cumulative!E15</f>
        <v>1.5010315204850542</v>
      </c>
      <c r="G63" s="50">
        <f>(G26-[1]Cumulative!F15)/[1]Cumulative!F15</f>
        <v>-0.91194361938313373</v>
      </c>
      <c r="H63" s="50">
        <f>(H26-[1]Cumulative!G15)/[1]Cumulative!G15</f>
        <v>0.10206920694846636</v>
      </c>
      <c r="I63" s="50">
        <f>(I26-[1]Cumulative!H15)/[1]Cumulative!H15</f>
        <v>1.9802496922974229</v>
      </c>
      <c r="J63" s="50">
        <f>(J26-[1]Cumulative!I15)/[1]Cumulative!I15</f>
        <v>0.33482533367435902</v>
      </c>
      <c r="K63" s="50">
        <f>(K26-[1]Cumulative!J15)/[1]Cumulative!J15</f>
        <v>2.5090335449249657</v>
      </c>
      <c r="L63" s="50">
        <f>(L26-[1]Cumulative!K15)/[1]Cumulative!K15</f>
        <v>0.5579549053231071</v>
      </c>
      <c r="M63" s="50">
        <f>(M26-[1]Cumulative!L15)/[1]Cumulative!L15</f>
        <v>-0.26930626528969143</v>
      </c>
      <c r="N63" s="50">
        <f>(N26-[1]Cumulative!M15)/[1]Cumulative!M15</f>
        <v>-7.264678349538195E-2</v>
      </c>
      <c r="O63" s="50">
        <f>(O26-[1]Cumulative!N15)/[1]Cumulative!N15</f>
        <v>-0.14855659193199516</v>
      </c>
      <c r="P63" s="50">
        <f>(P26-[1]Cumulative!O15)/[1]Cumulative!O15</f>
        <v>3.7238624694039077</v>
      </c>
      <c r="Q63" s="50">
        <f>(Q26-[1]Cumulative!P15)/[1]Cumulative!P15</f>
        <v>1.6371793068049942</v>
      </c>
      <c r="R63" s="50">
        <f>(R26-[1]Cumulative!Q15)/[1]Cumulative!Q15</f>
        <v>5.394449070670003</v>
      </c>
      <c r="S63" s="50">
        <f>(S26-[1]Cumulative!R15)/[1]Cumulative!R15</f>
        <v>-1</v>
      </c>
      <c r="T63" s="50">
        <f>(T26-[1]Cumulative!S15)/[1]Cumulative!S15</f>
        <v>6.1623057811861734</v>
      </c>
    </row>
    <row r="64" spans="1:21" x14ac:dyDescent="0.55000000000000004">
      <c r="D64" s="50">
        <f>(D38-[1]Cumulative!C27)/[1]Cumulative!C27</f>
        <v>5.0491241181175051</v>
      </c>
      <c r="E64" s="50">
        <f>(E38-[1]Cumulative!D27)/[1]Cumulative!D27</f>
        <v>5.9253451674859736</v>
      </c>
      <c r="F64" s="50">
        <f>(F38-[1]Cumulative!E27)/[1]Cumulative!E27</f>
        <v>-2.6257686519594134</v>
      </c>
      <c r="G64" s="50">
        <f>(G38-[1]Cumulative!F27)/[1]Cumulative!F27</f>
        <v>-13.867974813333641</v>
      </c>
      <c r="H64" s="50">
        <f>(H38-[1]Cumulative!G27)/[1]Cumulative!G27</f>
        <v>-0.42823236868880243</v>
      </c>
      <c r="I64" s="50">
        <f>(I38-[1]Cumulative!H27)/[1]Cumulative!H27</f>
        <v>-0.69205175072816272</v>
      </c>
      <c r="J64" s="50">
        <f>(J38-[1]Cumulative!I27)/[1]Cumulative!I27</f>
        <v>-0.26233888988586612</v>
      </c>
      <c r="K64" s="50">
        <f>(K38-[1]Cumulative!J27)/[1]Cumulative!J27</f>
        <v>0.27647950980225489</v>
      </c>
      <c r="L64" s="50">
        <f>(L38-[1]Cumulative!K27)/[1]Cumulative!K27</f>
        <v>-0.22893673306220624</v>
      </c>
      <c r="M64" s="50">
        <f>(M38-[1]Cumulative!L27)/[1]Cumulative!L27</f>
        <v>1.3074702209648386</v>
      </c>
      <c r="N64" s="50">
        <f>(N38-[1]Cumulative!M27)/[1]Cumulative!M27</f>
        <v>-9.9931548237717549E-2</v>
      </c>
      <c r="O64" s="50">
        <f>(O38-[1]Cumulative!N27)/[1]Cumulative!N27</f>
        <v>0.17722442199468794</v>
      </c>
      <c r="P64" s="50">
        <f>(P38-[1]Cumulative!O27)/[1]Cumulative!O27</f>
        <v>-0.69715083712084402</v>
      </c>
      <c r="Q64" s="50">
        <f>(Q38-[1]Cumulative!P27)/[1]Cumulative!P27</f>
        <v>23.381002612830457</v>
      </c>
      <c r="R64" s="50">
        <f>(R38-[1]Cumulative!Q27)/[1]Cumulative!Q27</f>
        <v>-0.83087189627769564</v>
      </c>
      <c r="S64" s="50" t="e">
        <f>(S38-[1]Cumulative!R27)/[1]Cumulative!R27</f>
        <v>#DIV/0!</v>
      </c>
      <c r="T64" s="50">
        <f>(T38-[1]Cumulative!S27)/[1]Cumulative!S27</f>
        <v>-0.84900376100244246</v>
      </c>
    </row>
    <row r="65" spans="4:20" x14ac:dyDescent="0.55000000000000004">
      <c r="D65" s="50"/>
      <c r="E65" s="50"/>
      <c r="F65" s="50"/>
      <c r="G65" s="50"/>
      <c r="H65" s="50"/>
      <c r="I65" s="50"/>
      <c r="J65" s="50"/>
      <c r="K65" s="50"/>
      <c r="L65" s="50"/>
      <c r="M65" s="50"/>
      <c r="N65" s="50"/>
      <c r="O65" s="50"/>
      <c r="P65" s="50"/>
      <c r="Q65" s="50"/>
      <c r="R65" s="50"/>
      <c r="S65" s="50"/>
      <c r="T65" s="50"/>
    </row>
  </sheetData>
  <autoFilter ref="A10:U64" xr:uid="{DB1D2F90-1F39-4CD0-93CB-569F5CE7C211}"/>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127D-3A97-4209-A72F-D19C1C334F11}">
  <dimension ref="A3:U63"/>
  <sheetViews>
    <sheetView zoomScale="102" zoomScaleNormal="102" workbookViewId="0">
      <selection activeCell="A12" sqref="A12:XFD13"/>
    </sheetView>
  </sheetViews>
  <sheetFormatPr defaultRowHeight="14.4" x14ac:dyDescent="0.55000000000000004"/>
  <cols>
    <col min="1" max="1" width="12.3125" bestFit="1" customWidth="1"/>
    <col min="2" max="2" width="16.68359375" bestFit="1" customWidth="1"/>
    <col min="3" max="3" width="24" bestFit="1" customWidth="1"/>
    <col min="4" max="4" width="23.41796875" style="2" bestFit="1" customWidth="1"/>
    <col min="5" max="5" width="16.89453125" style="1" bestFit="1" customWidth="1"/>
    <col min="6" max="7" width="25.89453125" style="1" bestFit="1" customWidth="1"/>
    <col min="8" max="8" width="37.89453125" style="1" bestFit="1" customWidth="1"/>
    <col min="9" max="9" width="16.1015625" style="1" bestFit="1" customWidth="1"/>
    <col min="10" max="10" width="20" style="1" bestFit="1" customWidth="1"/>
    <col min="11" max="11" width="49.1015625" style="1" bestFit="1" customWidth="1"/>
    <col min="12" max="12" width="16.89453125" style="1" bestFit="1" customWidth="1"/>
    <col min="13" max="13" width="62.89453125" style="1" bestFit="1" customWidth="1"/>
    <col min="14" max="14" width="32.5234375" style="1" bestFit="1" customWidth="1"/>
    <col min="15" max="15" width="16.41796875" style="1" bestFit="1" customWidth="1"/>
    <col min="16" max="16" width="16.89453125" style="1" bestFit="1" customWidth="1"/>
    <col min="17" max="17" width="60.1015625" style="1" bestFit="1" customWidth="1"/>
    <col min="18" max="18" width="21.1015625" style="1" bestFit="1" customWidth="1"/>
    <col min="19" max="19" width="34.3125" style="1" bestFit="1" customWidth="1"/>
    <col min="20" max="20" width="22.89453125" style="1" bestFit="1" customWidth="1"/>
    <col min="21" max="21" width="13.68359375" style="1" customWidth="1"/>
  </cols>
  <sheetData>
    <row r="3" spans="1:21" x14ac:dyDescent="0.55000000000000004">
      <c r="A3" s="3" t="s">
        <v>1</v>
      </c>
      <c r="B3" s="38" t="s" vm="1">
        <v>80</v>
      </c>
    </row>
    <row r="6" spans="1:21" x14ac:dyDescent="0.55000000000000004">
      <c r="A6" s="4" t="s">
        <v>27</v>
      </c>
      <c r="B6" s="9" t="str" vm="631">
        <f>CUBEVALUE("ThisWorkbookDataModel", $B$3, CUBEMEMBER("ThisWorkbookDataModel", "[Measures].["&amp;$A6&amp;"]"))</f>
        <v>2014</v>
      </c>
    </row>
    <row r="7" spans="1:21" x14ac:dyDescent="0.55000000000000004">
      <c r="A7" s="4" t="s">
        <v>28</v>
      </c>
      <c r="B7" s="9" t="str" vm="632">
        <f>CUBEVALUE("ThisWorkbookDataModel", $B$3, CUBEMEMBER("ThisWorkbookDataModel", "[Measures].["&amp;$A7&amp;"]"))</f>
        <v>2023</v>
      </c>
    </row>
    <row r="8" spans="1:21" x14ac:dyDescent="0.55000000000000004">
      <c r="A8" s="4" t="s">
        <v>0</v>
      </c>
      <c r="B8" s="9" t="str" vm="91">
        <f>CUBEMEMBER("ThisWorkbookDataModel","[Base CY With Inf].[Dollar Year].&amp;[" &amp; $B7 &amp; "]", $B7)</f>
        <v>2023</v>
      </c>
    </row>
    <row r="9" spans="1:21" x14ac:dyDescent="0.55000000000000004">
      <c r="A9" t="s">
        <v>31</v>
      </c>
      <c r="B9" t="str">
        <f>"CY"&amp;RIGHT($B$6, 2) &amp; IF(B6&lt;&gt;B7, " to CY"&amp;RIGHT($B$7, 2), "")</f>
        <v>CY14 to CY23</v>
      </c>
    </row>
    <row r="10" spans="1:21" s="10" customFormat="1" ht="19.2" customHeight="1" x14ac:dyDescent="0.55000000000000004">
      <c r="D10" s="20"/>
      <c r="E10" s="11"/>
      <c r="F10" s="11"/>
      <c r="G10" s="11"/>
      <c r="H10" s="11"/>
      <c r="I10" s="11"/>
      <c r="J10" s="11" t="s">
        <v>83</v>
      </c>
      <c r="K10" s="12" t="s">
        <v>83</v>
      </c>
      <c r="L10" s="11" t="s">
        <v>83</v>
      </c>
      <c r="M10" s="12"/>
      <c r="N10" s="11"/>
      <c r="O10" s="11" t="s">
        <v>83</v>
      </c>
      <c r="P10" s="11" t="s">
        <v>83</v>
      </c>
      <c r="Q10" s="12" t="s">
        <v>90</v>
      </c>
      <c r="R10" s="12" t="s">
        <v>83</v>
      </c>
      <c r="S10" s="12"/>
      <c r="T10" s="12" t="s">
        <v>83</v>
      </c>
      <c r="U10" s="11"/>
    </row>
    <row r="11" spans="1:21" s="8" customFormat="1" ht="133.94999999999999" customHeight="1" x14ac:dyDescent="0.55000000000000004">
      <c r="A11" s="7" t="s">
        <v>2</v>
      </c>
      <c r="B11" s="7" t="s">
        <v>93</v>
      </c>
      <c r="C11" s="7" t="s">
        <v>32</v>
      </c>
      <c r="D11" s="21" t="str">
        <f>B9&amp;" ECMAD Growth"</f>
        <v>CY14 to CY23 ECMAD Growth</v>
      </c>
      <c r="E11" s="13" t="str">
        <f>B9&amp;" Marketshift"</f>
        <v>CY14 to CY23 Marketshift</v>
      </c>
      <c r="F11" s="13" t="str">
        <f>B9&amp;" Unrecognized"</f>
        <v>CY14 to CY23 Unrecognized</v>
      </c>
      <c r="G11" s="13" t="s">
        <v>6</v>
      </c>
      <c r="H11" s="14" t="str">
        <f>"RY"&amp;RIGHT($B$7, 2)+1&amp;" Demographic Adjustment"</f>
        <v>RY24 Demographic Adjustment</v>
      </c>
      <c r="I11" s="14" t="str">
        <f>B9&amp;" Observed GBR Volume Policies"</f>
        <v>CY14 to CY23 Observed GBR Volume Policies</v>
      </c>
      <c r="J11" s="14" t="s">
        <v>84</v>
      </c>
      <c r="K11" s="16" t="s">
        <v>105</v>
      </c>
      <c r="L11" s="14" t="s">
        <v>106</v>
      </c>
      <c r="M11" s="16" t="s">
        <v>17</v>
      </c>
      <c r="N11" s="13" t="s">
        <v>35</v>
      </c>
      <c r="O11" s="14" t="s">
        <v>107</v>
      </c>
      <c r="P11" s="14" t="s">
        <v>108</v>
      </c>
      <c r="Q11" s="16" t="s">
        <v>89</v>
      </c>
      <c r="R11" s="16" t="s">
        <v>109</v>
      </c>
      <c r="S11" s="16" t="s">
        <v>12</v>
      </c>
      <c r="T11" s="16" t="s">
        <v>110</v>
      </c>
      <c r="U11" s="14"/>
    </row>
    <row r="12" spans="1:21" s="6" customFormat="1" ht="28.2" hidden="1" customHeight="1" x14ac:dyDescent="0.55000000000000004">
      <c r="A12" s="5"/>
      <c r="B12" s="5"/>
      <c r="C12" s="5"/>
      <c r="D12" s="22" t="s">
        <v>3</v>
      </c>
      <c r="E12" s="17" t="s">
        <v>4</v>
      </c>
      <c r="F12" s="17" t="s">
        <v>5</v>
      </c>
      <c r="G12" s="17" t="s">
        <v>6</v>
      </c>
      <c r="H12" s="17" t="s">
        <v>81</v>
      </c>
      <c r="I12" s="17"/>
      <c r="J12" s="17"/>
      <c r="K12" s="17" t="s">
        <v>10</v>
      </c>
      <c r="L12" s="17"/>
      <c r="M12" s="17" t="s">
        <v>17</v>
      </c>
      <c r="N12" s="17" t="s">
        <v>7</v>
      </c>
      <c r="O12" s="17"/>
      <c r="P12" s="17"/>
      <c r="Q12" s="17" t="s">
        <v>11</v>
      </c>
      <c r="R12" s="17"/>
      <c r="S12" s="17" t="s">
        <v>12</v>
      </c>
      <c r="T12" s="17"/>
    </row>
    <row r="13" spans="1:21" s="6" customFormat="1" ht="28.2" hidden="1" customHeight="1" x14ac:dyDescent="0.55000000000000004">
      <c r="A13" s="5"/>
      <c r="B13" s="5"/>
      <c r="C13" s="5"/>
      <c r="D13" s="22" t="str" vm="26">
        <f t="shared" ref="D13:H13" si="0">IF(D$12&lt;&gt;"", CUBEMEMBER("ThisWorkbookDataModel","[Measures].["&amp;IF(D$12&lt;&gt;"get_% Attributable to OOS", "Sum of ", "")&amp;D$12&amp;IF(AND(D$12&lt;&gt;"ECMAD Growth", D$12&lt;&gt;"get_% Attributable to OOS"), "_inf", "")&amp;"]"), "")</f>
        <v>Sum of ECMAD Growth</v>
      </c>
      <c r="E13" s="17" t="str" vm="25">
        <f t="shared" si="0"/>
        <v>Sum of MSA_inf</v>
      </c>
      <c r="F13" s="17" t="str" vm="24">
        <f t="shared" si="0"/>
        <v>Sum of Unrecognized_inf</v>
      </c>
      <c r="G13" s="17" t="str" vm="23">
        <f t="shared" si="0"/>
        <v>Sum of Expected FFS_inf</v>
      </c>
      <c r="H13" s="17" t="str" vm="22">
        <f t="shared" si="0"/>
        <v>Sum of Demographic Adjustments_inf</v>
      </c>
      <c r="I13" s="17"/>
      <c r="J13" s="17"/>
      <c r="K13" s="17" t="str" vm="9">
        <f>IF(K$12&lt;&gt;"", CUBEMEMBER("ThisWorkbookDataModel","[Measures].["&amp;IF(K$12&lt;&gt;"get_% Attributable to OOS", "Sum of ", "")&amp;K$12&amp;IF(AND(K$12&lt;&gt;"ECMAD Growth", K$12&lt;&gt;"get_% Attributable to OOS"), "_inf", "")&amp;"]"), "")</f>
        <v>Sum of OOS Over/(Under Funding) - OOS File_inf</v>
      </c>
      <c r="L13" s="17"/>
      <c r="M13" s="17" t="str" vm="16">
        <f>IF(M$12&lt;&gt;"", CUBEMEMBER("ThisWorkbookDataModel","[Measures].["&amp;IF(M$12&lt;&gt;"get_% Attributable to OOS", "Sum of ", "")&amp;M$12&amp;IF(AND(M$12&lt;&gt;"ECMAD Growth", M$12&lt;&gt;"get_% Attributable to OOS"), "_inf", "")&amp;"]"), "")</f>
        <v>Sum of Total Anticipated Instate PAU Adjustment under FFS_inf</v>
      </c>
      <c r="N13" s="17" t="str" vm="15">
        <f>IF(N$12&lt;&gt;"", CUBEMEMBER("ThisWorkbookDataModel","[Measures].["&amp;IF(N$12&lt;&gt;"get_% Attributable to OOS", "Sum of ", "")&amp;N$12&amp;IF(AND(N$12&lt;&gt;"ECMAD Growth", N$12&lt;&gt;"get_% Attributable to OOS"), "_inf", "")&amp;"]"), "")</f>
        <v>Sum of PAU Shared Savings_inf</v>
      </c>
      <c r="O13" s="17"/>
      <c r="P13" s="17"/>
      <c r="Q13" s="17" t="str" vm="7">
        <f>IF(Q$12&lt;&gt;"", CUBEMEMBER("ThisWorkbookDataModel","[Measures].["&amp;IF(Q$12&lt;&gt;"get_% Attributable to OOS", "Sum of ", "")&amp;Q$12&amp;IF(AND(Q$12&lt;&gt;"ECMAD Growth", Q$12&lt;&gt;"get_% Attributable to OOS"), "_inf", "")&amp;"]"), "")</f>
        <v>Sum of Other Volume Adjustments (Dereg/Other FY Data)_inf</v>
      </c>
      <c r="R13" s="17"/>
      <c r="S13" s="17" t="str" vm="5">
        <f>IF(S$12&lt;&gt;"", CUBEMEMBER("ThisWorkbookDataModel","[Measures].["&amp;IF(S$12&lt;&gt;"get_% Attributable to OOS", "Sum of ", "")&amp;S$12&amp;IF(AND(S$12&lt;&gt;"ECMAD Growth", S$12&lt;&gt;"get_% Attributable to OOS"), "_inf", "")&amp;"]"), "")</f>
        <v>Sum of Efficiency Adjustments_inf</v>
      </c>
      <c r="T13" s="17"/>
    </row>
    <row r="14" spans="1:21" x14ac:dyDescent="0.55000000000000004">
      <c r="A14">
        <v>210001</v>
      </c>
      <c r="B14" s="29" t="str" vm="28">
        <f t="shared" ref="B14:B45" si="1">CUBEMEMBER("ThisWorkbookDataModel","[Base CY With Inf].[HOSPID].&amp;[" &amp; $A14 &amp; "]", $A14)</f>
        <v>210001</v>
      </c>
      <c r="C14" t="str">
        <f>INDEX('Latest Hospital Name'!$B:$B, MATCH($A14,'Latest Hospital Name'!$A:$A,0))</f>
        <v>Meritus</v>
      </c>
      <c r="D14" s="2" vm="633">
        <f t="shared" ref="D14:H23" si="2">CUBEVALUE("ThisWorkbookDataModel", $B$3, $B$8, $B14, D$13)</f>
        <v>3914.4830173731993</v>
      </c>
      <c r="E14" s="1" vm="634">
        <f t="shared" si="2"/>
        <v>2731888.1163351741</v>
      </c>
      <c r="F14" s="1" vm="635">
        <f t="shared" si="2"/>
        <v>11116377.306535769</v>
      </c>
      <c r="G14" s="1" vm="636">
        <f t="shared" si="2"/>
        <v>13848265.422870945</v>
      </c>
      <c r="H14" s="1" vm="637">
        <f t="shared" si="2"/>
        <v>17968373.556182843</v>
      </c>
      <c r="I14" s="1">
        <f t="shared" ref="I14:I45" si="3">E14+H14</f>
        <v>20700261.672518015</v>
      </c>
      <c r="J14" s="41">
        <f t="shared" ref="J14:J45" si="4">I14-G14</f>
        <v>6851996.2496470697</v>
      </c>
      <c r="K14" s="1">
        <f t="shared" ref="K14:K45" si="5">-1*CUBEVALUE("ThisWorkbookDataModel", $B$3, $B$8, $B14, K$13)</f>
        <v>-209893</v>
      </c>
      <c r="L14" s="39">
        <f t="shared" ref="L14:L45" si="6">J14+K14</f>
        <v>6642103.2496470697</v>
      </c>
      <c r="M14" s="1" vm="638">
        <f t="shared" ref="M14:N33" si="7">CUBEVALUE("ThisWorkbookDataModel", $B$3, $B$8, $B14, M$13)</f>
        <v>5686936.3751355987</v>
      </c>
      <c r="N14" s="1" vm="639">
        <f t="shared" si="7"/>
        <v>-13589454.546688292</v>
      </c>
      <c r="O14" s="39">
        <f t="shared" ref="O14:O45" si="8">N14-M14</f>
        <v>-19276390.921823889</v>
      </c>
      <c r="P14" s="39">
        <f t="shared" ref="P14:P45" si="9">L14+O14</f>
        <v>-12634287.672176819</v>
      </c>
      <c r="Q14" s="1" vm="640">
        <f t="shared" ref="Q14:Q45" si="10">CUBEVALUE("ThisWorkbookDataModel", $B$3, $B$8, $B14, Q$13)</f>
        <v>7079775.4209060259</v>
      </c>
      <c r="R14" s="39">
        <f t="shared" ref="R14:R45" si="11">P14+Q14</f>
        <v>-5554512.2512707934</v>
      </c>
      <c r="S14" s="1" vm="641">
        <f t="shared" ref="S14:S45" si="12">CUBEVALUE("ThisWorkbookDataModel", $B$3, $B$8, $B14, S$13)</f>
        <v>31067847</v>
      </c>
      <c r="T14" s="39">
        <f t="shared" ref="T14:T45" si="13">R14+S14</f>
        <v>25513334.748729207</v>
      </c>
    </row>
    <row r="15" spans="1:21" x14ac:dyDescent="0.55000000000000004">
      <c r="A15">
        <v>210002</v>
      </c>
      <c r="B15" s="29" t="str" vm="90">
        <f t="shared" si="1"/>
        <v>210002</v>
      </c>
      <c r="C15" t="str">
        <f>INDEX('Latest Hospital Name'!$B:$B, MATCH($A15,'Latest Hospital Name'!$A:$A,0))</f>
        <v>UMMC</v>
      </c>
      <c r="D15" s="2" vm="642">
        <f t="shared" si="2"/>
        <v>-1462.1252205441981</v>
      </c>
      <c r="E15" s="1" vm="643">
        <f t="shared" si="2"/>
        <v>21938545.232434023</v>
      </c>
      <c r="F15" s="1" vm="644">
        <f t="shared" si="2"/>
        <v>-13113373.03902394</v>
      </c>
      <c r="G15" s="1" vm="645">
        <f t="shared" si="2"/>
        <v>8825172.1934100762</v>
      </c>
      <c r="H15" s="1" vm="646">
        <f t="shared" si="2"/>
        <v>45777409.463243909</v>
      </c>
      <c r="I15" s="1">
        <f t="shared" si="3"/>
        <v>67715954.695677936</v>
      </c>
      <c r="J15" s="41">
        <f t="shared" si="4"/>
        <v>58890782.50226786</v>
      </c>
      <c r="K15" s="1">
        <f t="shared" si="5"/>
        <v>12358036</v>
      </c>
      <c r="L15" s="39">
        <f t="shared" si="6"/>
        <v>71248818.502267867</v>
      </c>
      <c r="M15" s="1" vm="647">
        <f t="shared" si="7"/>
        <v>-908577.79063904937</v>
      </c>
      <c r="N15" s="1" vm="648">
        <f t="shared" si="7"/>
        <v>-47615742.609480962</v>
      </c>
      <c r="O15" s="39">
        <f t="shared" si="8"/>
        <v>-46707164.818841912</v>
      </c>
      <c r="P15" s="39">
        <f t="shared" si="9"/>
        <v>24541653.683425955</v>
      </c>
      <c r="Q15" s="1" vm="649">
        <f t="shared" si="10"/>
        <v>-7184667.4896316798</v>
      </c>
      <c r="R15" s="39">
        <f t="shared" si="11"/>
        <v>17356986.193794277</v>
      </c>
      <c r="S15" s="1" vm="650">
        <f t="shared" si="12"/>
        <v>0</v>
      </c>
      <c r="T15" s="39">
        <f t="shared" si="13"/>
        <v>17356986.193794277</v>
      </c>
    </row>
    <row r="16" spans="1:21" x14ac:dyDescent="0.55000000000000004">
      <c r="A16">
        <v>210003</v>
      </c>
      <c r="B16" s="29" t="str" vm="89">
        <f t="shared" si="1"/>
        <v>210003</v>
      </c>
      <c r="C16" t="str">
        <f>INDEX('Latest Hospital Name'!$B:$B, MATCH($A16,'Latest Hospital Name'!$A:$A,0))</f>
        <v>UM-PGHC</v>
      </c>
      <c r="D16" s="2" vm="651">
        <f t="shared" si="2"/>
        <v>2847.657726398601</v>
      </c>
      <c r="E16" s="1" vm="652">
        <f t="shared" si="2"/>
        <v>23134367.301169805</v>
      </c>
      <c r="F16" s="1" vm="653">
        <f t="shared" si="2"/>
        <v>11089967.156924449</v>
      </c>
      <c r="G16" s="1" vm="654">
        <f t="shared" si="2"/>
        <v>34224334.458094262</v>
      </c>
      <c r="H16" s="1" vm="655">
        <f t="shared" si="2"/>
        <v>11648129.729557473</v>
      </c>
      <c r="I16" s="1">
        <f t="shared" si="3"/>
        <v>34782497.030727282</v>
      </c>
      <c r="J16" s="41">
        <f t="shared" si="4"/>
        <v>558162.57263302058</v>
      </c>
      <c r="K16" s="1">
        <f t="shared" si="5"/>
        <v>10162905</v>
      </c>
      <c r="L16" s="39">
        <f t="shared" si="6"/>
        <v>10721067.572633021</v>
      </c>
      <c r="M16" s="1" vm="656">
        <f t="shared" si="7"/>
        <v>75239.620101595065</v>
      </c>
      <c r="N16" s="1" vm="657">
        <f t="shared" si="7"/>
        <v>-11951829.646534326</v>
      </c>
      <c r="O16" s="39">
        <f t="shared" si="8"/>
        <v>-12027069.266635921</v>
      </c>
      <c r="P16" s="39">
        <f t="shared" si="9"/>
        <v>-1306001.6940029003</v>
      </c>
      <c r="Q16" s="1" vm="658">
        <f t="shared" si="10"/>
        <v>57925652.891797446</v>
      </c>
      <c r="R16" s="39">
        <f t="shared" si="11"/>
        <v>56619651.197794542</v>
      </c>
      <c r="S16" s="1" vm="659">
        <f t="shared" si="12"/>
        <v>0</v>
      </c>
      <c r="T16" s="39">
        <f t="shared" si="13"/>
        <v>56619651.197794542</v>
      </c>
    </row>
    <row r="17" spans="1:20" x14ac:dyDescent="0.55000000000000004">
      <c r="A17">
        <v>210004</v>
      </c>
      <c r="B17" s="29" t="str" vm="88">
        <f t="shared" si="1"/>
        <v>210004</v>
      </c>
      <c r="C17" t="str">
        <f>INDEX('Latest Hospital Name'!$B:$B, MATCH($A17,'Latest Hospital Name'!$A:$A,0))</f>
        <v>Holy Cross</v>
      </c>
      <c r="D17" s="2" vm="660">
        <f t="shared" si="2"/>
        <v>-5669.2803959659987</v>
      </c>
      <c r="E17" s="1" vm="661">
        <f t="shared" si="2"/>
        <v>-15637104.924239596</v>
      </c>
      <c r="F17" s="1" vm="662">
        <f t="shared" si="2"/>
        <v>-2956560.2560089864</v>
      </c>
      <c r="G17" s="1" vm="663">
        <f t="shared" si="2"/>
        <v>-18593665.180248585</v>
      </c>
      <c r="H17" s="1" vm="664">
        <f t="shared" si="2"/>
        <v>16253272.645247662</v>
      </c>
      <c r="I17" s="1">
        <f t="shared" si="3"/>
        <v>616167.72100806609</v>
      </c>
      <c r="J17" s="41">
        <f t="shared" si="4"/>
        <v>19209832.901256651</v>
      </c>
      <c r="K17" s="1">
        <f t="shared" si="5"/>
        <v>923236</v>
      </c>
      <c r="L17" s="39">
        <f t="shared" si="6"/>
        <v>20133068.901256651</v>
      </c>
      <c r="M17" s="1" vm="665">
        <f t="shared" si="7"/>
        <v>3303138.7788575068</v>
      </c>
      <c r="N17" s="1" vm="666">
        <f t="shared" si="7"/>
        <v>-15363427.879504703</v>
      </c>
      <c r="O17" s="39">
        <f t="shared" si="8"/>
        <v>-18666566.65836221</v>
      </c>
      <c r="P17" s="39">
        <f t="shared" si="9"/>
        <v>1466502.2428944409</v>
      </c>
      <c r="Q17" s="1" vm="667">
        <f t="shared" si="10"/>
        <v>0</v>
      </c>
      <c r="R17" s="39">
        <f t="shared" si="11"/>
        <v>1466502.2428944409</v>
      </c>
      <c r="S17" s="1" vm="668">
        <f t="shared" si="12"/>
        <v>0</v>
      </c>
      <c r="T17" s="39">
        <f t="shared" si="13"/>
        <v>1466502.2428944409</v>
      </c>
    </row>
    <row r="18" spans="1:20" x14ac:dyDescent="0.55000000000000004">
      <c r="A18">
        <v>210005</v>
      </c>
      <c r="B18" s="29" t="str" vm="87">
        <f t="shared" si="1"/>
        <v>210005</v>
      </c>
      <c r="C18" t="str">
        <f>INDEX('Latest Hospital Name'!$B:$B, MATCH($A18,'Latest Hospital Name'!$A:$A,0))</f>
        <v>Frederick</v>
      </c>
      <c r="D18" s="2" vm="669">
        <f t="shared" si="2"/>
        <v>-559.48041213010129</v>
      </c>
      <c r="E18" s="1" vm="670">
        <f t="shared" si="2"/>
        <v>-7035040.9042861499</v>
      </c>
      <c r="F18" s="1" vm="671">
        <f t="shared" si="2"/>
        <v>8581344.4338128082</v>
      </c>
      <c r="G18" s="1" vm="672">
        <f t="shared" si="2"/>
        <v>1546303.5295266607</v>
      </c>
      <c r="H18" s="1" vm="673">
        <f t="shared" si="2"/>
        <v>33746976.173675738</v>
      </c>
      <c r="I18" s="1">
        <f t="shared" si="3"/>
        <v>26711935.269389588</v>
      </c>
      <c r="J18" s="41">
        <f t="shared" si="4"/>
        <v>25165631.739862926</v>
      </c>
      <c r="K18" s="1">
        <f t="shared" si="5"/>
        <v>3614904</v>
      </c>
      <c r="L18" s="39">
        <f t="shared" si="6"/>
        <v>28780535.739862926</v>
      </c>
      <c r="M18" s="1" vm="674">
        <f t="shared" si="7"/>
        <v>-391670.01153371576</v>
      </c>
      <c r="N18" s="1" vm="675">
        <f t="shared" si="7"/>
        <v>-13385496.207778217</v>
      </c>
      <c r="O18" s="39">
        <f t="shared" si="8"/>
        <v>-12993826.196244501</v>
      </c>
      <c r="P18" s="39">
        <f t="shared" si="9"/>
        <v>15786709.543618426</v>
      </c>
      <c r="Q18" s="1" vm="676">
        <f t="shared" si="10"/>
        <v>9706533.3575626835</v>
      </c>
      <c r="R18" s="39">
        <f t="shared" si="11"/>
        <v>25493242.901181109</v>
      </c>
      <c r="S18" s="1" vm="677">
        <f t="shared" si="12"/>
        <v>0</v>
      </c>
      <c r="T18" s="39">
        <f t="shared" si="13"/>
        <v>25493242.901181109</v>
      </c>
    </row>
    <row r="19" spans="1:20" x14ac:dyDescent="0.55000000000000004">
      <c r="A19">
        <v>210006</v>
      </c>
      <c r="B19" s="29" t="str" vm="86">
        <f t="shared" si="1"/>
        <v>210006</v>
      </c>
      <c r="C19" t="str">
        <f>INDEX('Latest Hospital Name'!$B:$B, MATCH($A19,'Latest Hospital Name'!$A:$A,0))</f>
        <v>UM-Harford</v>
      </c>
      <c r="D19" s="2" vm="678">
        <f t="shared" si="2"/>
        <v>-2162.4226461887997</v>
      </c>
      <c r="E19" s="1" vm="679">
        <f t="shared" si="2"/>
        <v>-10413140.862757113</v>
      </c>
      <c r="F19" s="1" vm="680">
        <f t="shared" si="2"/>
        <v>-6779420.8478358043</v>
      </c>
      <c r="G19" s="1" vm="681">
        <f t="shared" si="2"/>
        <v>-17192561.710592914</v>
      </c>
      <c r="H19" s="1" vm="682">
        <f t="shared" si="2"/>
        <v>5695491.9263395909</v>
      </c>
      <c r="I19" s="1">
        <f t="shared" si="3"/>
        <v>-4717648.9364175219</v>
      </c>
      <c r="J19" s="41">
        <f t="shared" si="4"/>
        <v>12474912.774175392</v>
      </c>
      <c r="K19" s="1">
        <f t="shared" si="5"/>
        <v>597587</v>
      </c>
      <c r="L19" s="39">
        <f t="shared" si="6"/>
        <v>13072499.774175392</v>
      </c>
      <c r="M19" s="1" vm="683">
        <f t="shared" si="7"/>
        <v>157877.94560986222</v>
      </c>
      <c r="N19" s="1" vm="684">
        <f t="shared" si="7"/>
        <v>-5456865.6413928876</v>
      </c>
      <c r="O19" s="39">
        <f t="shared" si="8"/>
        <v>-5614743.5870027496</v>
      </c>
      <c r="P19" s="39">
        <f t="shared" si="9"/>
        <v>7457756.1871726429</v>
      </c>
      <c r="Q19" s="1" vm="685">
        <f t="shared" si="10"/>
        <v>-3951861</v>
      </c>
      <c r="R19" s="39">
        <f t="shared" si="11"/>
        <v>3505895.1871726429</v>
      </c>
      <c r="S19" s="1" vm="686">
        <f t="shared" si="12"/>
        <v>0</v>
      </c>
      <c r="T19" s="39">
        <f t="shared" si="13"/>
        <v>3505895.1871726429</v>
      </c>
    </row>
    <row r="20" spans="1:20" s="1" customFormat="1" x14ac:dyDescent="0.55000000000000004">
      <c r="A20">
        <v>210008</v>
      </c>
      <c r="B20" s="29" t="str" vm="85">
        <f t="shared" si="1"/>
        <v>210008</v>
      </c>
      <c r="C20" t="str">
        <f>INDEX('Latest Hospital Name'!$B:$B, MATCH($A20,'Latest Hospital Name'!$A:$A,0))</f>
        <v>Mercy</v>
      </c>
      <c r="D20" s="2" vm="687">
        <f t="shared" si="2"/>
        <v>1192.8563051655992</v>
      </c>
      <c r="E20" s="1" vm="688">
        <f t="shared" si="2"/>
        <v>30838985.671300035</v>
      </c>
      <c r="F20" s="1" vm="689">
        <f t="shared" si="2"/>
        <v>-19478940.874200944</v>
      </c>
      <c r="G20" s="1" vm="690">
        <f t="shared" si="2"/>
        <v>11360044.797099087</v>
      </c>
      <c r="H20" s="1" vm="691">
        <f t="shared" si="2"/>
        <v>16434491.357736602</v>
      </c>
      <c r="I20" s="1">
        <f t="shared" si="3"/>
        <v>47273477.029036641</v>
      </c>
      <c r="J20" s="41">
        <f t="shared" si="4"/>
        <v>35913432.231937557</v>
      </c>
      <c r="K20" s="1">
        <f t="shared" si="5"/>
        <v>5406642</v>
      </c>
      <c r="L20" s="39">
        <f t="shared" si="6"/>
        <v>41320074.231937557</v>
      </c>
      <c r="M20" s="1" vm="692">
        <f t="shared" si="7"/>
        <v>-2380567.1780182729</v>
      </c>
      <c r="N20" s="1" vm="693">
        <f t="shared" si="7"/>
        <v>-11699313.036289033</v>
      </c>
      <c r="O20" s="39">
        <f t="shared" si="8"/>
        <v>-9318745.8582707606</v>
      </c>
      <c r="P20" s="39">
        <f t="shared" si="9"/>
        <v>32001328.373666797</v>
      </c>
      <c r="Q20" s="1" vm="694">
        <f t="shared" si="10"/>
        <v>0</v>
      </c>
      <c r="R20" s="39">
        <f t="shared" si="11"/>
        <v>32001328.373666797</v>
      </c>
      <c r="S20" s="1" vm="695">
        <f t="shared" si="12"/>
        <v>16091021.183999997</v>
      </c>
      <c r="T20" s="39">
        <f t="shared" si="13"/>
        <v>48092349.557666793</v>
      </c>
    </row>
    <row r="21" spans="1:20" s="1" customFormat="1" x14ac:dyDescent="0.55000000000000004">
      <c r="A21">
        <v>210009</v>
      </c>
      <c r="B21" s="29" t="str" vm="84">
        <f t="shared" si="1"/>
        <v>210009</v>
      </c>
      <c r="C21" t="str">
        <f>INDEX('Latest Hospital Name'!$B:$B, MATCH($A21,'Latest Hospital Name'!$A:$A,0))</f>
        <v>Johns Hopkins</v>
      </c>
      <c r="D21" s="2" vm="696">
        <f t="shared" si="2"/>
        <v>4035.418126569798</v>
      </c>
      <c r="E21" s="1" vm="697">
        <f t="shared" si="2"/>
        <v>53176555.424454264</v>
      </c>
      <c r="F21" s="1" vm="698">
        <f t="shared" si="2"/>
        <v>897942.9832965415</v>
      </c>
      <c r="G21" s="1" vm="699">
        <f t="shared" si="2"/>
        <v>54074498.407750808</v>
      </c>
      <c r="H21" s="1" vm="700">
        <f t="shared" si="2"/>
        <v>52851024.585443109</v>
      </c>
      <c r="I21" s="1">
        <f t="shared" si="3"/>
        <v>106027580.00989738</v>
      </c>
      <c r="J21" s="41">
        <f t="shared" si="4"/>
        <v>51953081.602146573</v>
      </c>
      <c r="K21" s="1">
        <f t="shared" si="5"/>
        <v>65682740</v>
      </c>
      <c r="L21" s="39">
        <f t="shared" si="6"/>
        <v>117635821.60214657</v>
      </c>
      <c r="M21" s="1" vm="701">
        <f t="shared" si="7"/>
        <v>12419692.66839893</v>
      </c>
      <c r="N21" s="1" vm="702">
        <f t="shared" si="7"/>
        <v>-75769631.312382117</v>
      </c>
      <c r="O21" s="39">
        <f t="shared" si="8"/>
        <v>-88189323.980781049</v>
      </c>
      <c r="P21" s="39">
        <f t="shared" si="9"/>
        <v>29446497.621365517</v>
      </c>
      <c r="Q21" s="1" vm="703">
        <f t="shared" si="10"/>
        <v>-3854976.3937766687</v>
      </c>
      <c r="R21" s="39">
        <f t="shared" si="11"/>
        <v>25591521.227588847</v>
      </c>
      <c r="S21" s="1" vm="704">
        <f t="shared" si="12"/>
        <v>0</v>
      </c>
      <c r="T21" s="39">
        <f t="shared" si="13"/>
        <v>25591521.227588847</v>
      </c>
    </row>
    <row r="22" spans="1:20" s="1" customFormat="1" x14ac:dyDescent="0.55000000000000004">
      <c r="A22">
        <v>210010</v>
      </c>
      <c r="B22" s="29" t="str" vm="83">
        <f t="shared" si="1"/>
        <v>210010</v>
      </c>
      <c r="C22" t="str">
        <f>INDEX('Latest Hospital Name'!$B:$B, MATCH($A22,'Latest Hospital Name'!$A:$A,0))</f>
        <v>UM-Dorchester</v>
      </c>
      <c r="D22" s="2" vm="705">
        <f t="shared" si="2"/>
        <v>-3027.5648998938004</v>
      </c>
      <c r="E22" s="1" vm="706">
        <f t="shared" si="2"/>
        <v>-11013083.976517742</v>
      </c>
      <c r="F22" s="1" vm="707">
        <f t="shared" si="2"/>
        <v>-6666962.0375158973</v>
      </c>
      <c r="G22" s="1" vm="708">
        <f t="shared" si="2"/>
        <v>-17680046.014033638</v>
      </c>
      <c r="H22" s="1" vm="709">
        <f t="shared" si="2"/>
        <v>579483.59015236213</v>
      </c>
      <c r="I22" s="1">
        <f t="shared" si="3"/>
        <v>-10433600.38636538</v>
      </c>
      <c r="J22" s="41">
        <f t="shared" si="4"/>
        <v>7246445.6276682578</v>
      </c>
      <c r="K22" s="1">
        <f t="shared" si="5"/>
        <v>104677</v>
      </c>
      <c r="L22" s="39">
        <f t="shared" si="6"/>
        <v>7351122.6276682578</v>
      </c>
      <c r="M22" s="1" vm="710">
        <f t="shared" si="7"/>
        <v>-4960808.58397137</v>
      </c>
      <c r="N22" s="1" vm="711">
        <f t="shared" si="7"/>
        <v>-1321233.1227983537</v>
      </c>
      <c r="O22" s="39">
        <f t="shared" si="8"/>
        <v>3639575.4611730166</v>
      </c>
      <c r="P22" s="39">
        <f t="shared" si="9"/>
        <v>10990698.088841274</v>
      </c>
      <c r="Q22" s="1" vm="712">
        <f t="shared" si="10"/>
        <v>-868698.83414765925</v>
      </c>
      <c r="R22" s="39">
        <f t="shared" si="11"/>
        <v>10121999.254693614</v>
      </c>
      <c r="S22" s="1" vm="713">
        <f t="shared" si="12"/>
        <v>-6867596.2946995301</v>
      </c>
      <c r="T22" s="39">
        <f t="shared" si="13"/>
        <v>3254402.9599940842</v>
      </c>
    </row>
    <row r="23" spans="1:20" s="1" customFormat="1" x14ac:dyDescent="0.55000000000000004">
      <c r="A23">
        <v>210011</v>
      </c>
      <c r="B23" s="29" t="str" vm="82">
        <f t="shared" si="1"/>
        <v>210011</v>
      </c>
      <c r="C23" t="str">
        <f>INDEX('Latest Hospital Name'!$B:$B, MATCH($A23,'Latest Hospital Name'!$A:$A,0))</f>
        <v xml:space="preserve">St. Agnes </v>
      </c>
      <c r="D23" s="2" vm="714">
        <f t="shared" si="2"/>
        <v>-4828.9340582940004</v>
      </c>
      <c r="E23" s="1" vm="715">
        <f t="shared" si="2"/>
        <v>-10081212.33969388</v>
      </c>
      <c r="F23" s="1" vm="716">
        <f t="shared" si="2"/>
        <v>-12560360.186055304</v>
      </c>
      <c r="G23" s="1" vm="717">
        <f t="shared" si="2"/>
        <v>-22641572.525749184</v>
      </c>
      <c r="H23" s="1" vm="718">
        <f t="shared" si="2"/>
        <v>14222412.62220782</v>
      </c>
      <c r="I23" s="1">
        <f t="shared" si="3"/>
        <v>4141200.2825139407</v>
      </c>
      <c r="J23" s="41">
        <f t="shared" si="4"/>
        <v>26782772.808263123</v>
      </c>
      <c r="K23" s="1">
        <f t="shared" si="5"/>
        <v>1402526</v>
      </c>
      <c r="L23" s="39">
        <f t="shared" si="6"/>
        <v>28185298.808263123</v>
      </c>
      <c r="M23" s="1" vm="719">
        <f t="shared" si="7"/>
        <v>-10432720.431212796</v>
      </c>
      <c r="N23" s="1" vm="720">
        <f t="shared" si="7"/>
        <v>-17940886.434708368</v>
      </c>
      <c r="O23" s="39">
        <f t="shared" si="8"/>
        <v>-7508166.0034955721</v>
      </c>
      <c r="P23" s="39">
        <f t="shared" si="9"/>
        <v>20677132.804767549</v>
      </c>
      <c r="Q23" s="1" vm="721">
        <f t="shared" si="10"/>
        <v>-14820873.913647965</v>
      </c>
      <c r="R23" s="39">
        <f t="shared" si="11"/>
        <v>5856258.8911195844</v>
      </c>
      <c r="S23" s="1" vm="722">
        <f t="shared" si="12"/>
        <v>0</v>
      </c>
      <c r="T23" s="39">
        <f t="shared" si="13"/>
        <v>5856258.8911195844</v>
      </c>
    </row>
    <row r="24" spans="1:20" s="1" customFormat="1" x14ac:dyDescent="0.55000000000000004">
      <c r="A24">
        <v>210012</v>
      </c>
      <c r="B24" s="29" t="str" vm="81">
        <f t="shared" si="1"/>
        <v>210012</v>
      </c>
      <c r="C24" t="str">
        <f>INDEX('Latest Hospital Name'!$B:$B, MATCH($A24,'Latest Hospital Name'!$A:$A,0))</f>
        <v>Sinai</v>
      </c>
      <c r="D24" s="2" vm="723">
        <f t="shared" ref="D24:H33" si="14">CUBEVALUE("ThisWorkbookDataModel", $B$3, $B$8, $B24, D$13)</f>
        <v>-9349.9110337127004</v>
      </c>
      <c r="E24" s="1" vm="724">
        <f t="shared" si="14"/>
        <v>-40036510.535501264</v>
      </c>
      <c r="F24" s="1" vm="725">
        <f t="shared" si="14"/>
        <v>-39719390.934939764</v>
      </c>
      <c r="G24" s="1" vm="726">
        <f t="shared" si="14"/>
        <v>-79755901.470441028</v>
      </c>
      <c r="H24" s="1" vm="727">
        <f t="shared" si="14"/>
        <v>20970941.319720633</v>
      </c>
      <c r="I24" s="1">
        <f t="shared" si="3"/>
        <v>-19065569.215780631</v>
      </c>
      <c r="J24" s="41">
        <f t="shared" si="4"/>
        <v>60690332.254660398</v>
      </c>
      <c r="K24" s="1">
        <f t="shared" si="5"/>
        <v>2496323</v>
      </c>
      <c r="L24" s="39">
        <f t="shared" si="6"/>
        <v>63186655.254660398</v>
      </c>
      <c r="M24" s="1" vm="728">
        <f t="shared" si="7"/>
        <v>-3074526.9254818452</v>
      </c>
      <c r="N24" s="1" vm="729">
        <f t="shared" si="7"/>
        <v>-22364193.873814676</v>
      </c>
      <c r="O24" s="39">
        <f t="shared" si="8"/>
        <v>-19289666.948332831</v>
      </c>
      <c r="P24" s="39">
        <f t="shared" si="9"/>
        <v>43896988.306327567</v>
      </c>
      <c r="Q24" s="1" vm="730">
        <f t="shared" si="10"/>
        <v>46890056.877513468</v>
      </c>
      <c r="R24" s="39">
        <f t="shared" si="11"/>
        <v>90787045.183841035</v>
      </c>
      <c r="S24" s="1" vm="731">
        <f t="shared" si="12"/>
        <v>-28885152.504479997</v>
      </c>
      <c r="T24" s="39">
        <f t="shared" si="13"/>
        <v>61901892.679361038</v>
      </c>
    </row>
    <row r="25" spans="1:20" s="1" customFormat="1" x14ac:dyDescent="0.55000000000000004">
      <c r="A25">
        <v>210013</v>
      </c>
      <c r="B25" s="29" t="str" vm="80">
        <f t="shared" si="1"/>
        <v>210013</v>
      </c>
      <c r="C25" t="str">
        <f>INDEX('Latest Hospital Name'!$B:$B, MATCH($A25,'Latest Hospital Name'!$A:$A,0))</f>
        <v>Bon Secours</v>
      </c>
      <c r="D25" s="2" vm="732">
        <f t="shared" si="14"/>
        <v>-6983.5499940803011</v>
      </c>
      <c r="E25" s="1" vm="733">
        <f t="shared" si="14"/>
        <v>-26579645.844125558</v>
      </c>
      <c r="F25" s="1" vm="734">
        <f t="shared" si="14"/>
        <v>-27597239.843977157</v>
      </c>
      <c r="G25" s="1" vm="735">
        <f t="shared" si="14"/>
        <v>-54176885.688102722</v>
      </c>
      <c r="H25" s="1" vm="736">
        <f t="shared" si="14"/>
        <v>-3422675.624378046</v>
      </c>
      <c r="I25" s="1">
        <f t="shared" si="3"/>
        <v>-30002321.468503602</v>
      </c>
      <c r="J25" s="41">
        <f t="shared" si="4"/>
        <v>24174564.21959912</v>
      </c>
      <c r="K25" s="1">
        <f t="shared" si="5"/>
        <v>562990</v>
      </c>
      <c r="L25" s="39">
        <f t="shared" si="6"/>
        <v>24737554.21959912</v>
      </c>
      <c r="M25" s="1" vm="737">
        <f t="shared" si="7"/>
        <v>-19162505.741894443</v>
      </c>
      <c r="N25" s="1" vm="738">
        <f t="shared" si="7"/>
        <v>-2384345.0476987539</v>
      </c>
      <c r="O25" s="39">
        <f t="shared" si="8"/>
        <v>16778160.694195688</v>
      </c>
      <c r="P25" s="39">
        <f t="shared" si="9"/>
        <v>41515714.913794808</v>
      </c>
      <c r="Q25" s="1" vm="739">
        <f t="shared" si="10"/>
        <v>-83962502.591764003</v>
      </c>
      <c r="R25" s="39">
        <f t="shared" si="11"/>
        <v>-42446787.677969195</v>
      </c>
      <c r="S25" s="1" vm="740">
        <f t="shared" si="12"/>
        <v>0</v>
      </c>
      <c r="T25" s="39">
        <f t="shared" si="13"/>
        <v>-42446787.677969195</v>
      </c>
    </row>
    <row r="26" spans="1:20" s="1" customFormat="1" x14ac:dyDescent="0.55000000000000004">
      <c r="A26">
        <v>210015</v>
      </c>
      <c r="B26" s="29" t="str" vm="79">
        <f t="shared" si="1"/>
        <v>210015</v>
      </c>
      <c r="C26" t="str">
        <f>INDEX('Latest Hospital Name'!$B:$B, MATCH($A26,'Latest Hospital Name'!$A:$A,0))</f>
        <v>MedStar Fr Square</v>
      </c>
      <c r="D26" s="2" vm="741">
        <f t="shared" si="14"/>
        <v>-299.51352557289783</v>
      </c>
      <c r="E26" s="1" vm="742">
        <f t="shared" si="14"/>
        <v>2715219.6454256447</v>
      </c>
      <c r="F26" s="1" vm="743">
        <f t="shared" si="14"/>
        <v>-10637745.704260323</v>
      </c>
      <c r="G26" s="1" vm="744">
        <f t="shared" si="14"/>
        <v>-7922526.0588346757</v>
      </c>
      <c r="H26" s="1" vm="745">
        <f t="shared" si="14"/>
        <v>9803299.8983038217</v>
      </c>
      <c r="I26" s="1">
        <f t="shared" si="3"/>
        <v>12518519.543729465</v>
      </c>
      <c r="J26" s="41">
        <f t="shared" si="4"/>
        <v>20441045.602564141</v>
      </c>
      <c r="K26" s="1">
        <f t="shared" si="5"/>
        <v>488951</v>
      </c>
      <c r="L26" s="39">
        <f t="shared" si="6"/>
        <v>20929996.602564141</v>
      </c>
      <c r="M26" s="1" vm="746">
        <f t="shared" si="7"/>
        <v>871313.79261186952</v>
      </c>
      <c r="N26" s="1" vm="747">
        <f t="shared" si="7"/>
        <v>-21296778.049263418</v>
      </c>
      <c r="O26" s="39">
        <f t="shared" si="8"/>
        <v>-22168091.841875289</v>
      </c>
      <c r="P26" s="39">
        <f t="shared" si="9"/>
        <v>-1238095.2393111475</v>
      </c>
      <c r="Q26" s="1" vm="748">
        <f t="shared" si="10"/>
        <v>43966574.734259889</v>
      </c>
      <c r="R26" s="39">
        <f t="shared" si="11"/>
        <v>42728479.494948745</v>
      </c>
      <c r="S26" s="1" vm="749">
        <f t="shared" si="12"/>
        <v>2600862</v>
      </c>
      <c r="T26" s="39">
        <f t="shared" si="13"/>
        <v>45329341.494948745</v>
      </c>
    </row>
    <row r="27" spans="1:20" s="1" customFormat="1" x14ac:dyDescent="0.55000000000000004">
      <c r="A27">
        <v>210016</v>
      </c>
      <c r="B27" s="29" t="str" vm="78">
        <f t="shared" si="1"/>
        <v>210016</v>
      </c>
      <c r="C27" t="str">
        <f>INDEX('Latest Hospital Name'!$B:$B, MATCH($A27,'Latest Hospital Name'!$A:$A,0))</f>
        <v>Washington Adventist</v>
      </c>
      <c r="D27" s="2" vm="750">
        <f t="shared" si="14"/>
        <v>1283.5259101645991</v>
      </c>
      <c r="E27" s="1" vm="751">
        <f t="shared" si="14"/>
        <v>6287632.3805059232</v>
      </c>
      <c r="F27" s="1" vm="752">
        <f t="shared" si="14"/>
        <v>-6847454.3316948665</v>
      </c>
      <c r="G27" s="1" vm="753">
        <f t="shared" si="14"/>
        <v>-559821.95118894242</v>
      </c>
      <c r="H27" s="1" vm="754">
        <f t="shared" si="14"/>
        <v>16223687.26599828</v>
      </c>
      <c r="I27" s="1">
        <f t="shared" si="3"/>
        <v>22511319.646504201</v>
      </c>
      <c r="J27" s="41">
        <f t="shared" si="4"/>
        <v>23071141.597693145</v>
      </c>
      <c r="K27" s="1">
        <f t="shared" si="5"/>
        <v>6669239</v>
      </c>
      <c r="L27" s="39">
        <f t="shared" si="6"/>
        <v>29740380.597693145</v>
      </c>
      <c r="M27" s="1" vm="755">
        <f t="shared" si="7"/>
        <v>4377658.0650528297</v>
      </c>
      <c r="N27" s="1" vm="756">
        <f t="shared" si="7"/>
        <v>-9553020.30730737</v>
      </c>
      <c r="O27" s="39">
        <f t="shared" si="8"/>
        <v>-13930678.3723602</v>
      </c>
      <c r="P27" s="39">
        <f t="shared" si="9"/>
        <v>15809702.225332946</v>
      </c>
      <c r="Q27" s="1" vm="757">
        <f t="shared" si="10"/>
        <v>-4359216.5346018802</v>
      </c>
      <c r="R27" s="39">
        <f t="shared" si="11"/>
        <v>11450485.690731065</v>
      </c>
      <c r="S27" s="1" vm="758">
        <f t="shared" si="12"/>
        <v>0</v>
      </c>
      <c r="T27" s="39">
        <f t="shared" si="13"/>
        <v>11450485.690731065</v>
      </c>
    </row>
    <row r="28" spans="1:20" s="1" customFormat="1" x14ac:dyDescent="0.55000000000000004">
      <c r="A28">
        <v>210017</v>
      </c>
      <c r="B28" s="29" t="str" vm="77">
        <f t="shared" si="1"/>
        <v>210017</v>
      </c>
      <c r="C28" t="str">
        <f>INDEX('Latest Hospital Name'!$B:$B, MATCH($A28,'Latest Hospital Name'!$A:$A,0))</f>
        <v>Garrett</v>
      </c>
      <c r="D28" s="2" vm="759">
        <f t="shared" si="14"/>
        <v>656.05558577279976</v>
      </c>
      <c r="E28" s="1" vm="760">
        <f t="shared" si="14"/>
        <v>1549290.1563827968</v>
      </c>
      <c r="F28" s="1" vm="761">
        <f t="shared" si="14"/>
        <v>-215045.22569285519</v>
      </c>
      <c r="G28" s="1" vm="762">
        <f t="shared" si="14"/>
        <v>1334244.9306899416</v>
      </c>
      <c r="H28" s="1" vm="763">
        <f t="shared" si="14"/>
        <v>1783624.6481185432</v>
      </c>
      <c r="I28" s="1">
        <f t="shared" si="3"/>
        <v>3332914.8045013398</v>
      </c>
      <c r="J28" s="41">
        <f t="shared" si="4"/>
        <v>1998669.8738113982</v>
      </c>
      <c r="K28" s="1">
        <f t="shared" si="5"/>
        <v>606328</v>
      </c>
      <c r="L28" s="39">
        <f t="shared" si="6"/>
        <v>2604997.8738113982</v>
      </c>
      <c r="M28" s="1" vm="764">
        <f t="shared" si="7"/>
        <v>669094.82998049958</v>
      </c>
      <c r="N28" s="1" vm="765">
        <f t="shared" si="7"/>
        <v>-1306945.4561381377</v>
      </c>
      <c r="O28" s="39">
        <f t="shared" si="8"/>
        <v>-1976040.2861186373</v>
      </c>
      <c r="P28" s="39">
        <f t="shared" si="9"/>
        <v>628957.58769276086</v>
      </c>
      <c r="Q28" s="1" vm="766">
        <f t="shared" si="10"/>
        <v>343262.61010348116</v>
      </c>
      <c r="R28" s="39">
        <f t="shared" si="11"/>
        <v>972220.19779624208</v>
      </c>
      <c r="S28" s="1" vm="767">
        <f t="shared" si="12"/>
        <v>25806044.563360047</v>
      </c>
      <c r="T28" s="39">
        <f t="shared" si="13"/>
        <v>26778264.761156287</v>
      </c>
    </row>
    <row r="29" spans="1:20" s="1" customFormat="1" x14ac:dyDescent="0.55000000000000004">
      <c r="A29">
        <v>210018</v>
      </c>
      <c r="B29" s="29" t="str" vm="76">
        <f t="shared" si="1"/>
        <v>210018</v>
      </c>
      <c r="C29" t="str">
        <f>INDEX('Latest Hospital Name'!$B:$B, MATCH($A29,'Latest Hospital Name'!$A:$A,0))</f>
        <v>MedStar Montgomery</v>
      </c>
      <c r="D29" s="2" vm="768">
        <f t="shared" si="14"/>
        <v>-403.03714814462376</v>
      </c>
      <c r="E29" s="1" vm="769">
        <f t="shared" si="14"/>
        <v>-3710966.5157476934</v>
      </c>
      <c r="F29" s="1" vm="770">
        <f t="shared" si="14"/>
        <v>125771.1845733549</v>
      </c>
      <c r="G29" s="1" vm="771">
        <f t="shared" si="14"/>
        <v>-3585195.3311743373</v>
      </c>
      <c r="H29" s="1" vm="772">
        <f t="shared" si="14"/>
        <v>10969914.920410063</v>
      </c>
      <c r="I29" s="1">
        <f t="shared" si="3"/>
        <v>7258948.4046623698</v>
      </c>
      <c r="J29" s="41">
        <f t="shared" si="4"/>
        <v>10844143.735836707</v>
      </c>
      <c r="K29" s="1">
        <f t="shared" si="5"/>
        <v>-1352522</v>
      </c>
      <c r="L29" s="39">
        <f t="shared" si="6"/>
        <v>9491621.7358367071</v>
      </c>
      <c r="M29" s="1" vm="773">
        <f t="shared" si="7"/>
        <v>1770573.9730928536</v>
      </c>
      <c r="N29" s="1" vm="774">
        <f t="shared" si="7"/>
        <v>-6078278.3425607858</v>
      </c>
      <c r="O29" s="39">
        <f t="shared" si="8"/>
        <v>-7848852.3156536389</v>
      </c>
      <c r="P29" s="39">
        <f t="shared" si="9"/>
        <v>1642769.4201830681</v>
      </c>
      <c r="Q29" s="1" vm="775">
        <f t="shared" si="10"/>
        <v>0</v>
      </c>
      <c r="R29" s="39">
        <f t="shared" si="11"/>
        <v>1642769.4201830681</v>
      </c>
      <c r="S29" s="1" vm="776">
        <f t="shared" si="12"/>
        <v>0</v>
      </c>
      <c r="T29" s="39">
        <f t="shared" si="13"/>
        <v>1642769.4201830681</v>
      </c>
    </row>
    <row r="30" spans="1:20" s="1" customFormat="1" x14ac:dyDescent="0.55000000000000004">
      <c r="A30">
        <v>210019</v>
      </c>
      <c r="B30" s="29" t="str" vm="75">
        <f t="shared" si="1"/>
        <v>210019</v>
      </c>
      <c r="C30" t="str">
        <f>INDEX('Latest Hospital Name'!$B:$B, MATCH($A30,'Latest Hospital Name'!$A:$A,0))</f>
        <v>Peninsula</v>
      </c>
      <c r="D30" s="2" vm="777">
        <f t="shared" si="14"/>
        <v>2009.7163728753999</v>
      </c>
      <c r="E30" s="1" vm="778">
        <f t="shared" si="14"/>
        <v>469211.12037332309</v>
      </c>
      <c r="F30" s="1" vm="779">
        <f t="shared" si="14"/>
        <v>9602748.0814457983</v>
      </c>
      <c r="G30" s="1" vm="780">
        <f t="shared" si="14"/>
        <v>10071959.201819122</v>
      </c>
      <c r="H30" s="1" vm="781">
        <f t="shared" si="14"/>
        <v>21007741.493876353</v>
      </c>
      <c r="I30" s="1">
        <f t="shared" si="3"/>
        <v>21476952.614249676</v>
      </c>
      <c r="J30" s="41">
        <f t="shared" si="4"/>
        <v>11404993.412430555</v>
      </c>
      <c r="K30" s="1">
        <f t="shared" si="5"/>
        <v>-474859</v>
      </c>
      <c r="L30" s="39">
        <f t="shared" si="6"/>
        <v>10930134.412430555</v>
      </c>
      <c r="M30" s="1" vm="782">
        <f t="shared" si="7"/>
        <v>2377529.2834162107</v>
      </c>
      <c r="N30" s="1" vm="783">
        <f t="shared" si="7"/>
        <v>-14172185.903347461</v>
      </c>
      <c r="O30" s="39">
        <f t="shared" si="8"/>
        <v>-16549715.18676367</v>
      </c>
      <c r="P30" s="39">
        <f t="shared" si="9"/>
        <v>-5619580.7743331157</v>
      </c>
      <c r="Q30" s="1" vm="784">
        <f t="shared" si="10"/>
        <v>-6087104.6326735243</v>
      </c>
      <c r="R30" s="39">
        <f t="shared" si="11"/>
        <v>-11706685.40700664</v>
      </c>
      <c r="S30" s="1" vm="785">
        <f t="shared" si="12"/>
        <v>39019918</v>
      </c>
      <c r="T30" s="39">
        <f t="shared" si="13"/>
        <v>27313232.59299336</v>
      </c>
    </row>
    <row r="31" spans="1:20" s="1" customFormat="1" x14ac:dyDescent="0.55000000000000004">
      <c r="A31">
        <v>210022</v>
      </c>
      <c r="B31" s="29" t="str" vm="74">
        <f t="shared" si="1"/>
        <v>210022</v>
      </c>
      <c r="C31" t="str">
        <f>INDEX('Latest Hospital Name'!$B:$B, MATCH($A31,'Latest Hospital Name'!$A:$A,0))</f>
        <v>Suburban</v>
      </c>
      <c r="D31" s="2" vm="786">
        <f t="shared" si="14"/>
        <v>1644.3921810305978</v>
      </c>
      <c r="E31" s="1" vm="787">
        <f t="shared" si="14"/>
        <v>3986865.3894075691</v>
      </c>
      <c r="F31" s="1" vm="788">
        <f t="shared" si="14"/>
        <v>8519078.4143605959</v>
      </c>
      <c r="G31" s="1" vm="789">
        <f t="shared" si="14"/>
        <v>12505943.803768164</v>
      </c>
      <c r="H31" s="1" vm="790">
        <f t="shared" si="14"/>
        <v>29573358.478875611</v>
      </c>
      <c r="I31" s="1">
        <f t="shared" si="3"/>
        <v>33560223.868283182</v>
      </c>
      <c r="J31" s="41">
        <f t="shared" si="4"/>
        <v>21054280.064515017</v>
      </c>
      <c r="K31" s="1">
        <f t="shared" si="5"/>
        <v>-2436391</v>
      </c>
      <c r="L31" s="39">
        <f t="shared" si="6"/>
        <v>18617889.064515017</v>
      </c>
      <c r="M31" s="1" vm="791">
        <f t="shared" si="7"/>
        <v>6455194.7892329758</v>
      </c>
      <c r="N31" s="1" vm="792">
        <f t="shared" si="7"/>
        <v>-9473810.2215002887</v>
      </c>
      <c r="O31" s="39">
        <f t="shared" si="8"/>
        <v>-15929005.010733265</v>
      </c>
      <c r="P31" s="39">
        <f t="shared" si="9"/>
        <v>2688884.0537817515</v>
      </c>
      <c r="Q31" s="1" vm="793">
        <f t="shared" si="10"/>
        <v>5588237.1942129005</v>
      </c>
      <c r="R31" s="39">
        <f t="shared" si="11"/>
        <v>8277121.247994652</v>
      </c>
      <c r="S31" s="1" vm="794">
        <f t="shared" si="12"/>
        <v>9151589.7080172542</v>
      </c>
      <c r="T31" s="39">
        <f t="shared" si="13"/>
        <v>17428710.956011906</v>
      </c>
    </row>
    <row r="32" spans="1:20" s="1" customFormat="1" x14ac:dyDescent="0.55000000000000004">
      <c r="A32">
        <v>210023</v>
      </c>
      <c r="B32" s="29" t="str" vm="73">
        <f t="shared" si="1"/>
        <v>210023</v>
      </c>
      <c r="C32" t="str">
        <f>INDEX('Latest Hospital Name'!$B:$B, MATCH($A32,'Latest Hospital Name'!$A:$A,0))</f>
        <v>Anne Arundel</v>
      </c>
      <c r="D32" s="2" vm="795">
        <f t="shared" si="14"/>
        <v>-4812.5584251440732</v>
      </c>
      <c r="E32" s="1" vm="796">
        <f t="shared" si="14"/>
        <v>108025.62317592837</v>
      </c>
      <c r="F32" s="1" vm="797">
        <f t="shared" si="14"/>
        <v>-12995064.861723032</v>
      </c>
      <c r="G32" s="1" vm="798">
        <f t="shared" si="14"/>
        <v>-12887039.238547107</v>
      </c>
      <c r="H32" s="1" vm="799">
        <f t="shared" si="14"/>
        <v>39689063.700940244</v>
      </c>
      <c r="I32" s="1">
        <f t="shared" si="3"/>
        <v>39797089.32411617</v>
      </c>
      <c r="J32" s="41">
        <f t="shared" si="4"/>
        <v>52684128.562663279</v>
      </c>
      <c r="K32" s="1">
        <f t="shared" si="5"/>
        <v>-1204766</v>
      </c>
      <c r="L32" s="39">
        <f t="shared" si="6"/>
        <v>51479362.562663279</v>
      </c>
      <c r="M32" s="1" vm="800">
        <f t="shared" si="7"/>
        <v>14237871.658676347</v>
      </c>
      <c r="N32" s="1" vm="801">
        <f t="shared" si="7"/>
        <v>-16005891.870483715</v>
      </c>
      <c r="O32" s="39">
        <f t="shared" si="8"/>
        <v>-30243763.52916006</v>
      </c>
      <c r="P32" s="39">
        <f t="shared" si="9"/>
        <v>21235599.033503219</v>
      </c>
      <c r="Q32" s="1" vm="802">
        <f t="shared" si="10"/>
        <v>192968.31012260704</v>
      </c>
      <c r="R32" s="39">
        <f t="shared" si="11"/>
        <v>21428567.343625825</v>
      </c>
      <c r="S32" s="1" vm="803">
        <f t="shared" si="12"/>
        <v>41011480.631477483</v>
      </c>
      <c r="T32" s="39">
        <f t="shared" si="13"/>
        <v>62440047.975103304</v>
      </c>
    </row>
    <row r="33" spans="1:20" s="1" customFormat="1" x14ac:dyDescent="0.55000000000000004">
      <c r="A33">
        <v>210024</v>
      </c>
      <c r="B33" s="29" t="str" vm="72">
        <f t="shared" si="1"/>
        <v>210024</v>
      </c>
      <c r="C33" t="str">
        <f>INDEX('Latest Hospital Name'!$B:$B, MATCH($A33,'Latest Hospital Name'!$A:$A,0))</f>
        <v>MedStar Union Mem</v>
      </c>
      <c r="D33" s="2" vm="804">
        <f t="shared" si="14"/>
        <v>-3180.2857227378895</v>
      </c>
      <c r="E33" s="1" vm="805">
        <f t="shared" si="14"/>
        <v>-10812679.424073197</v>
      </c>
      <c r="F33" s="1" vm="806">
        <f t="shared" si="14"/>
        <v>-18034151.530072574</v>
      </c>
      <c r="G33" s="1" vm="807">
        <f t="shared" si="14"/>
        <v>-28846830.954145767</v>
      </c>
      <c r="H33" s="1" vm="808">
        <f t="shared" si="14"/>
        <v>18273347.716132995</v>
      </c>
      <c r="I33" s="1">
        <f t="shared" si="3"/>
        <v>7460668.2920597978</v>
      </c>
      <c r="J33" s="41">
        <f t="shared" si="4"/>
        <v>36307499.246205568</v>
      </c>
      <c r="K33" s="1">
        <f t="shared" si="5"/>
        <v>1237563</v>
      </c>
      <c r="L33" s="39">
        <f t="shared" si="6"/>
        <v>37545062.246205568</v>
      </c>
      <c r="M33" s="1" vm="809">
        <f t="shared" si="7"/>
        <v>-699310.04438680841</v>
      </c>
      <c r="N33" s="1" vm="810">
        <f t="shared" si="7"/>
        <v>-16756359.689228579</v>
      </c>
      <c r="O33" s="39">
        <f t="shared" si="8"/>
        <v>-16057049.644841772</v>
      </c>
      <c r="P33" s="39">
        <f t="shared" si="9"/>
        <v>21488012.601363797</v>
      </c>
      <c r="Q33" s="1" vm="811">
        <f t="shared" si="10"/>
        <v>-21556191.648185879</v>
      </c>
      <c r="R33" s="39">
        <f t="shared" si="11"/>
        <v>-68179.046822082251</v>
      </c>
      <c r="S33" s="1" vm="812">
        <f t="shared" si="12"/>
        <v>0</v>
      </c>
      <c r="T33" s="39">
        <f t="shared" si="13"/>
        <v>-68179.046822082251</v>
      </c>
    </row>
    <row r="34" spans="1:20" s="1" customFormat="1" x14ac:dyDescent="0.55000000000000004">
      <c r="A34">
        <v>210027</v>
      </c>
      <c r="B34" s="29" t="str" vm="71">
        <f t="shared" si="1"/>
        <v>210027</v>
      </c>
      <c r="C34" t="str">
        <f>INDEX('Latest Hospital Name'!$B:$B, MATCH($A34,'Latest Hospital Name'!$A:$A,0))</f>
        <v>Western Maryland</v>
      </c>
      <c r="D34" s="2" vm="813">
        <f t="shared" ref="D34:H43" si="15">CUBEVALUE("ThisWorkbookDataModel", $B$3, $B$8, $B34, D$13)</f>
        <v>-581.48753944360067</v>
      </c>
      <c r="E34" s="1" vm="814">
        <f t="shared" si="15"/>
        <v>-784575.82876208099</v>
      </c>
      <c r="F34" s="1" vm="815">
        <f t="shared" si="15"/>
        <v>-8384510.0067923069</v>
      </c>
      <c r="G34" s="1" vm="816">
        <f t="shared" si="15"/>
        <v>-9169085.8355543856</v>
      </c>
      <c r="H34" s="1" vm="817">
        <f t="shared" si="15"/>
        <v>-6578014.5493056308</v>
      </c>
      <c r="I34" s="1">
        <f t="shared" si="3"/>
        <v>-7362590.3780677114</v>
      </c>
      <c r="J34" s="41">
        <f t="shared" si="4"/>
        <v>1806495.4574866742</v>
      </c>
      <c r="K34" s="1">
        <f t="shared" si="5"/>
        <v>8226074</v>
      </c>
      <c r="L34" s="39">
        <f t="shared" si="6"/>
        <v>10032569.457486674</v>
      </c>
      <c r="M34" s="1" vm="818">
        <f t="shared" ref="M34:N53" si="16">CUBEVALUE("ThisWorkbookDataModel", $B$3, $B$8, $B34, M$13)</f>
        <v>4469028.5751227401</v>
      </c>
      <c r="N34" s="1" vm="819">
        <f t="shared" si="16"/>
        <v>-10507700.9752413</v>
      </c>
      <c r="O34" s="39">
        <f t="shared" si="8"/>
        <v>-14976729.55036404</v>
      </c>
      <c r="P34" s="39">
        <f t="shared" si="9"/>
        <v>-4944160.0928773656</v>
      </c>
      <c r="Q34" s="1" vm="820">
        <f t="shared" si="10"/>
        <v>-4357724.5022540232</v>
      </c>
      <c r="R34" s="39">
        <f t="shared" si="11"/>
        <v>-9301884.5951313898</v>
      </c>
      <c r="S34" s="1" vm="821">
        <f t="shared" si="12"/>
        <v>-1060907.9204799999</v>
      </c>
      <c r="T34" s="39">
        <f t="shared" si="13"/>
        <v>-10362792.51561139</v>
      </c>
    </row>
    <row r="35" spans="1:20" s="1" customFormat="1" x14ac:dyDescent="0.55000000000000004">
      <c r="A35">
        <v>210028</v>
      </c>
      <c r="B35" s="29" t="str" vm="70">
        <f t="shared" si="1"/>
        <v>210028</v>
      </c>
      <c r="C35" t="str">
        <f>INDEX('Latest Hospital Name'!$B:$B, MATCH($A35,'Latest Hospital Name'!$A:$A,0))</f>
        <v>MedStar St. Mary's</v>
      </c>
      <c r="D35" s="2" vm="822">
        <f t="shared" si="15"/>
        <v>422.62690145650038</v>
      </c>
      <c r="E35" s="1" vm="823">
        <f t="shared" si="15"/>
        <v>1418221.8034603978</v>
      </c>
      <c r="F35" s="1" vm="824">
        <f t="shared" si="15"/>
        <v>-629391.06005337066</v>
      </c>
      <c r="G35" s="1" vm="825">
        <f t="shared" si="15"/>
        <v>788830.74340702686</v>
      </c>
      <c r="H35" s="1" vm="826">
        <f t="shared" si="15"/>
        <v>11918949.050713729</v>
      </c>
      <c r="I35" s="1">
        <f t="shared" si="3"/>
        <v>13337170.854174126</v>
      </c>
      <c r="J35" s="41">
        <f t="shared" si="4"/>
        <v>12548340.1107671</v>
      </c>
      <c r="K35" s="1">
        <f t="shared" si="5"/>
        <v>-228743</v>
      </c>
      <c r="L35" s="39">
        <f t="shared" si="6"/>
        <v>12319597.1107671</v>
      </c>
      <c r="M35" s="1" vm="827">
        <f t="shared" si="16"/>
        <v>1920146.8434389592</v>
      </c>
      <c r="N35" s="1" vm="828">
        <f t="shared" si="16"/>
        <v>-6552380.4123944379</v>
      </c>
      <c r="O35" s="39">
        <f t="shared" si="8"/>
        <v>-8472527.2558333967</v>
      </c>
      <c r="P35" s="39">
        <f t="shared" si="9"/>
        <v>3847069.8549337033</v>
      </c>
      <c r="Q35" s="1" vm="829">
        <f t="shared" si="10"/>
        <v>11313220.442007007</v>
      </c>
      <c r="R35" s="39">
        <f t="shared" si="11"/>
        <v>15160290.29694071</v>
      </c>
      <c r="S35" s="1" vm="830">
        <f t="shared" si="12"/>
        <v>6436168</v>
      </c>
      <c r="T35" s="39">
        <f t="shared" si="13"/>
        <v>21596458.29694071</v>
      </c>
    </row>
    <row r="36" spans="1:20" s="1" customFormat="1" x14ac:dyDescent="0.55000000000000004">
      <c r="A36">
        <v>210029</v>
      </c>
      <c r="B36" s="29" t="str" vm="69">
        <f t="shared" si="1"/>
        <v>210029</v>
      </c>
      <c r="C36" t="str">
        <f>INDEX('Latest Hospital Name'!$B:$B, MATCH($A36,'Latest Hospital Name'!$A:$A,0))</f>
        <v>JH Bayview</v>
      </c>
      <c r="D36" s="2" vm="831">
        <f t="shared" si="15"/>
        <v>-693.05845022559913</v>
      </c>
      <c r="E36" s="1" vm="832">
        <f t="shared" si="15"/>
        <v>20193832.919228446</v>
      </c>
      <c r="F36" s="1" vm="833">
        <f t="shared" si="15"/>
        <v>-9953173.4788072854</v>
      </c>
      <c r="G36" s="1" vm="834">
        <f t="shared" si="15"/>
        <v>10240659.440421164</v>
      </c>
      <c r="H36" s="1" vm="835">
        <f t="shared" si="15"/>
        <v>17946029.442181017</v>
      </c>
      <c r="I36" s="1">
        <f t="shared" si="3"/>
        <v>38139862.361409463</v>
      </c>
      <c r="J36" s="41">
        <f t="shared" si="4"/>
        <v>27899202.920988299</v>
      </c>
      <c r="K36" s="1">
        <f t="shared" si="5"/>
        <v>6222775</v>
      </c>
      <c r="L36" s="39">
        <f t="shared" si="6"/>
        <v>34121977.920988299</v>
      </c>
      <c r="M36" s="1" vm="836">
        <f t="shared" si="16"/>
        <v>-1891416.0114488713</v>
      </c>
      <c r="N36" s="1" vm="837">
        <f t="shared" si="16"/>
        <v>-25058819.920126632</v>
      </c>
      <c r="O36" s="39">
        <f t="shared" si="8"/>
        <v>-23167403.908677761</v>
      </c>
      <c r="P36" s="39">
        <f t="shared" si="9"/>
        <v>10954574.012310538</v>
      </c>
      <c r="Q36" s="1" vm="838">
        <f t="shared" si="10"/>
        <v>1197913.2073400542</v>
      </c>
      <c r="R36" s="39">
        <f t="shared" si="11"/>
        <v>12152487.219650593</v>
      </c>
      <c r="S36" s="1" vm="839">
        <f t="shared" si="12"/>
        <v>-628690.17272000003</v>
      </c>
      <c r="T36" s="39">
        <f t="shared" si="13"/>
        <v>11523797.046930593</v>
      </c>
    </row>
    <row r="37" spans="1:20" s="1" customFormat="1" x14ac:dyDescent="0.55000000000000004">
      <c r="A37">
        <v>210030</v>
      </c>
      <c r="B37" s="29" t="str" vm="68">
        <f t="shared" si="1"/>
        <v>210030</v>
      </c>
      <c r="C37" t="str">
        <f>INDEX('Latest Hospital Name'!$B:$B, MATCH($A37,'Latest Hospital Name'!$A:$A,0))</f>
        <v>UM-Chestertown</v>
      </c>
      <c r="D37" s="2" vm="840">
        <f t="shared" si="15"/>
        <v>-1816.3354462413999</v>
      </c>
      <c r="E37" s="1" vm="841">
        <f t="shared" si="15"/>
        <v>-8094876.7674928345</v>
      </c>
      <c r="F37" s="1" vm="842">
        <f t="shared" si="15"/>
        <v>-3619278.5785090476</v>
      </c>
      <c r="G37" s="1" vm="843">
        <f t="shared" si="15"/>
        <v>-11714155.346001882</v>
      </c>
      <c r="H37" s="1" vm="844">
        <f t="shared" si="15"/>
        <v>2115541.2145481538</v>
      </c>
      <c r="I37" s="1">
        <f t="shared" si="3"/>
        <v>-5979335.5529446807</v>
      </c>
      <c r="J37" s="41">
        <f t="shared" si="4"/>
        <v>5734819.7930572014</v>
      </c>
      <c r="K37" s="1">
        <f t="shared" si="5"/>
        <v>422391</v>
      </c>
      <c r="L37" s="39">
        <f t="shared" si="6"/>
        <v>6157210.7930572014</v>
      </c>
      <c r="M37" s="1" vm="845">
        <f t="shared" si="16"/>
        <v>-3922235.6096334155</v>
      </c>
      <c r="N37" s="1" vm="846">
        <f t="shared" si="16"/>
        <v>-1412695.8587364985</v>
      </c>
      <c r="O37" s="39">
        <f t="shared" si="8"/>
        <v>2509539.7508969167</v>
      </c>
      <c r="P37" s="39">
        <f t="shared" si="9"/>
        <v>8666750.5439541191</v>
      </c>
      <c r="Q37" s="1" vm="847">
        <f t="shared" si="10"/>
        <v>-683482.66335465515</v>
      </c>
      <c r="R37" s="39">
        <f t="shared" si="11"/>
        <v>7983267.8805994643</v>
      </c>
      <c r="S37" s="1" vm="848">
        <f t="shared" si="12"/>
        <v>-7310550.5749303726</v>
      </c>
      <c r="T37" s="39">
        <f t="shared" si="13"/>
        <v>672717.30566909164</v>
      </c>
    </row>
    <row r="38" spans="1:20" s="1" customFormat="1" x14ac:dyDescent="0.55000000000000004">
      <c r="A38">
        <v>210032</v>
      </c>
      <c r="B38" s="29" t="str" vm="67">
        <f t="shared" si="1"/>
        <v>210032</v>
      </c>
      <c r="C38" t="str">
        <f>INDEX('Latest Hospital Name'!$B:$B, MATCH($A38,'Latest Hospital Name'!$A:$A,0))</f>
        <v>Union of Cecil</v>
      </c>
      <c r="D38" s="2" vm="849">
        <f t="shared" si="15"/>
        <v>-1082.1077608041003</v>
      </c>
      <c r="E38" s="1" vm="850">
        <f t="shared" si="15"/>
        <v>-4803156.3103252295</v>
      </c>
      <c r="F38" s="1" vm="851">
        <f t="shared" si="15"/>
        <v>-6898723.2882401356</v>
      </c>
      <c r="G38" s="1" vm="852">
        <f t="shared" si="15"/>
        <v>-11701879.598565368</v>
      </c>
      <c r="H38" s="1" vm="853">
        <f t="shared" si="15"/>
        <v>10202482.552300617</v>
      </c>
      <c r="I38" s="1">
        <f t="shared" si="3"/>
        <v>5399326.2419753876</v>
      </c>
      <c r="J38" s="41">
        <f t="shared" si="4"/>
        <v>17101205.840540756</v>
      </c>
      <c r="K38" s="1">
        <f t="shared" si="5"/>
        <v>-2642943</v>
      </c>
      <c r="L38" s="39">
        <f t="shared" si="6"/>
        <v>14458262.840540756</v>
      </c>
      <c r="M38" s="1" vm="854">
        <f t="shared" si="16"/>
        <v>3044452.5201926124</v>
      </c>
      <c r="N38" s="1" vm="855">
        <f t="shared" si="16"/>
        <v>-5678003.3731006039</v>
      </c>
      <c r="O38" s="39">
        <f t="shared" si="8"/>
        <v>-8722455.8932932168</v>
      </c>
      <c r="P38" s="39">
        <f t="shared" si="9"/>
        <v>5735806.9472475387</v>
      </c>
      <c r="Q38" s="1" vm="856">
        <f t="shared" si="10"/>
        <v>-1092256.7089488758</v>
      </c>
      <c r="R38" s="39">
        <f t="shared" si="11"/>
        <v>4643550.2382986629</v>
      </c>
      <c r="S38" s="1" vm="857">
        <f t="shared" si="12"/>
        <v>0</v>
      </c>
      <c r="T38" s="39">
        <f t="shared" si="13"/>
        <v>4643550.2382986629</v>
      </c>
    </row>
    <row r="39" spans="1:20" s="1" customFormat="1" x14ac:dyDescent="0.55000000000000004">
      <c r="A39">
        <v>210033</v>
      </c>
      <c r="B39" s="29" t="str" vm="66">
        <f t="shared" si="1"/>
        <v>210033</v>
      </c>
      <c r="C39" t="str">
        <f>INDEX('Latest Hospital Name'!$B:$B, MATCH($A39,'Latest Hospital Name'!$A:$A,0))</f>
        <v>Carroll</v>
      </c>
      <c r="D39" s="2" vm="858">
        <f t="shared" si="15"/>
        <v>-1005.1514799178017</v>
      </c>
      <c r="E39" s="1" vm="859">
        <f t="shared" si="15"/>
        <v>-7595077.71729769</v>
      </c>
      <c r="F39" s="1" vm="860">
        <f t="shared" si="15"/>
        <v>-3682341.8973768242</v>
      </c>
      <c r="G39" s="1" vm="861">
        <f t="shared" si="15"/>
        <v>-11277419.614674516</v>
      </c>
      <c r="H39" s="1" vm="862">
        <f t="shared" si="15"/>
        <v>15019110.992252223</v>
      </c>
      <c r="I39" s="1">
        <f t="shared" si="3"/>
        <v>7424033.2749545332</v>
      </c>
      <c r="J39" s="41">
        <f t="shared" si="4"/>
        <v>18701452.889629051</v>
      </c>
      <c r="K39" s="1">
        <f t="shared" si="5"/>
        <v>1900591</v>
      </c>
      <c r="L39" s="39">
        <f t="shared" si="6"/>
        <v>20602043.889629051</v>
      </c>
      <c r="M39" s="1" vm="863">
        <f t="shared" si="16"/>
        <v>6093441.6123228399</v>
      </c>
      <c r="N39" s="1" vm="864">
        <f t="shared" si="16"/>
        <v>-10413808.003438972</v>
      </c>
      <c r="O39" s="39">
        <f t="shared" si="8"/>
        <v>-16507249.615761813</v>
      </c>
      <c r="P39" s="39">
        <f t="shared" si="9"/>
        <v>4094794.2738672383</v>
      </c>
      <c r="Q39" s="1" vm="865">
        <f t="shared" si="10"/>
        <v>-1664276.5485943346</v>
      </c>
      <c r="R39" s="39">
        <f t="shared" si="11"/>
        <v>2430517.7252729037</v>
      </c>
      <c r="S39" s="1" vm="866">
        <f t="shared" si="12"/>
        <v>-210818.44975999999</v>
      </c>
      <c r="T39" s="39">
        <f t="shared" si="13"/>
        <v>2219699.2755129039</v>
      </c>
    </row>
    <row r="40" spans="1:20" s="1" customFormat="1" x14ac:dyDescent="0.55000000000000004">
      <c r="A40">
        <v>210034</v>
      </c>
      <c r="B40" s="29" t="str" vm="65">
        <f t="shared" si="1"/>
        <v>210034</v>
      </c>
      <c r="C40" t="str">
        <f>INDEX('Latest Hospital Name'!$B:$B, MATCH($A40,'Latest Hospital Name'!$A:$A,0))</f>
        <v>MedStar Harbor</v>
      </c>
      <c r="D40" s="2" vm="867">
        <f t="shared" si="15"/>
        <v>-2976.1486059758004</v>
      </c>
      <c r="E40" s="1" vm="868">
        <f t="shared" si="15"/>
        <v>-17400750.217775069</v>
      </c>
      <c r="F40" s="1" vm="869">
        <f t="shared" si="15"/>
        <v>-14769452.28414226</v>
      </c>
      <c r="G40" s="1" vm="870">
        <f t="shared" si="15"/>
        <v>-32170202.501917325</v>
      </c>
      <c r="H40" s="1" vm="871">
        <f t="shared" si="15"/>
        <v>2471988.3178016394</v>
      </c>
      <c r="I40" s="1">
        <f t="shared" si="3"/>
        <v>-14928761.89997343</v>
      </c>
      <c r="J40" s="41">
        <f t="shared" si="4"/>
        <v>17241440.601943895</v>
      </c>
      <c r="K40" s="1">
        <f t="shared" si="5"/>
        <v>522913</v>
      </c>
      <c r="L40" s="39">
        <f t="shared" si="6"/>
        <v>17764353.601943895</v>
      </c>
      <c r="M40" s="1" vm="872">
        <f t="shared" si="16"/>
        <v>-161883.73003337777</v>
      </c>
      <c r="N40" s="1" vm="873">
        <f t="shared" si="16"/>
        <v>-8261227.7725553494</v>
      </c>
      <c r="O40" s="39">
        <f t="shared" si="8"/>
        <v>-8099344.0425219713</v>
      </c>
      <c r="P40" s="39">
        <f t="shared" si="9"/>
        <v>9665009.559421923</v>
      </c>
      <c r="Q40" s="1" vm="874">
        <f t="shared" si="10"/>
        <v>-21322143.011422347</v>
      </c>
      <c r="R40" s="39">
        <f t="shared" si="11"/>
        <v>-11657133.452000424</v>
      </c>
      <c r="S40" s="1" vm="875">
        <f t="shared" si="12"/>
        <v>0</v>
      </c>
      <c r="T40" s="39">
        <f t="shared" si="13"/>
        <v>-11657133.452000424</v>
      </c>
    </row>
    <row r="41" spans="1:20" s="1" customFormat="1" x14ac:dyDescent="0.55000000000000004">
      <c r="A41">
        <v>210035</v>
      </c>
      <c r="B41" s="29" t="str" vm="64">
        <f t="shared" si="1"/>
        <v>210035</v>
      </c>
      <c r="C41" t="str">
        <f>INDEX('Latest Hospital Name'!$B:$B, MATCH($A41,'Latest Hospital Name'!$A:$A,0))</f>
        <v>UM-Charles Regional</v>
      </c>
      <c r="D41" s="2" vm="876">
        <f t="shared" si="15"/>
        <v>-181.93437256640055</v>
      </c>
      <c r="E41" s="1" vm="877">
        <f t="shared" si="15"/>
        <v>-1528454.01773302</v>
      </c>
      <c r="F41" s="1" vm="878">
        <f t="shared" si="15"/>
        <v>-1141678.3761007399</v>
      </c>
      <c r="G41" s="1" vm="879">
        <f t="shared" si="15"/>
        <v>-2670132.3938337602</v>
      </c>
      <c r="H41" s="1" vm="880">
        <f t="shared" si="15"/>
        <v>13034816.363252232</v>
      </c>
      <c r="I41" s="1">
        <f t="shared" si="3"/>
        <v>11506362.345519211</v>
      </c>
      <c r="J41" s="41">
        <f t="shared" si="4"/>
        <v>14176494.739352971</v>
      </c>
      <c r="K41" s="1">
        <f t="shared" si="5"/>
        <v>510257</v>
      </c>
      <c r="L41" s="39">
        <f t="shared" si="6"/>
        <v>14686751.739352971</v>
      </c>
      <c r="M41" s="1" vm="881">
        <f t="shared" si="16"/>
        <v>-2438563.020055241</v>
      </c>
      <c r="N41" s="1" vm="882">
        <f t="shared" si="16"/>
        <v>-5577098.1385185318</v>
      </c>
      <c r="O41" s="39">
        <f t="shared" si="8"/>
        <v>-3138535.1184632909</v>
      </c>
      <c r="P41" s="39">
        <f t="shared" si="9"/>
        <v>11548216.62088968</v>
      </c>
      <c r="Q41" s="1" vm="883">
        <f t="shared" si="10"/>
        <v>-2050532.7634191159</v>
      </c>
      <c r="R41" s="39">
        <f t="shared" si="11"/>
        <v>9497683.8574705645</v>
      </c>
      <c r="S41" s="1" vm="884">
        <f t="shared" si="12"/>
        <v>0</v>
      </c>
      <c r="T41" s="39">
        <f t="shared" si="13"/>
        <v>9497683.8574705645</v>
      </c>
    </row>
    <row r="42" spans="1:20" s="1" customFormat="1" x14ac:dyDescent="0.55000000000000004">
      <c r="A42">
        <v>210037</v>
      </c>
      <c r="B42" s="29" t="str" vm="63">
        <f t="shared" si="1"/>
        <v>210037</v>
      </c>
      <c r="C42" t="str">
        <f>INDEX('Latest Hospital Name'!$B:$B, MATCH($A42,'Latest Hospital Name'!$A:$A,0))</f>
        <v>UM-Easton</v>
      </c>
      <c r="D42" s="2" vm="885">
        <f t="shared" si="15"/>
        <v>1851.1855734337003</v>
      </c>
      <c r="E42" s="1" vm="886">
        <f t="shared" si="15"/>
        <v>13969772.209405897</v>
      </c>
      <c r="F42" s="1" vm="887">
        <f t="shared" si="15"/>
        <v>7088496.0404516123</v>
      </c>
      <c r="G42" s="1" vm="888">
        <f t="shared" si="15"/>
        <v>21058268.249857511</v>
      </c>
      <c r="H42" s="1" vm="889">
        <f t="shared" si="15"/>
        <v>12503208.008491596</v>
      </c>
      <c r="I42" s="1">
        <f t="shared" si="3"/>
        <v>26472980.217897493</v>
      </c>
      <c r="J42" s="41">
        <f t="shared" si="4"/>
        <v>5414711.968039982</v>
      </c>
      <c r="K42" s="1">
        <f t="shared" si="5"/>
        <v>-166661</v>
      </c>
      <c r="L42" s="39">
        <f t="shared" si="6"/>
        <v>5248050.968039982</v>
      </c>
      <c r="M42" s="1" vm="890">
        <f t="shared" si="16"/>
        <v>4386600.1374292755</v>
      </c>
      <c r="N42" s="1" vm="891">
        <f t="shared" si="16"/>
        <v>-5464507.4257484097</v>
      </c>
      <c r="O42" s="39">
        <f t="shared" si="8"/>
        <v>-9851107.5631776862</v>
      </c>
      <c r="P42" s="39">
        <f t="shared" si="9"/>
        <v>-4603056.5951377042</v>
      </c>
      <c r="Q42" s="1" vm="892">
        <f t="shared" si="10"/>
        <v>-7726342.9561450556</v>
      </c>
      <c r="R42" s="39">
        <f t="shared" si="11"/>
        <v>-12329399.55128276</v>
      </c>
      <c r="S42" s="1" vm="893">
        <f t="shared" si="12"/>
        <v>5254525.6362532731</v>
      </c>
      <c r="T42" s="39">
        <f t="shared" si="13"/>
        <v>-7074873.9150294866</v>
      </c>
    </row>
    <row r="43" spans="1:20" s="1" customFormat="1" x14ac:dyDescent="0.55000000000000004">
      <c r="A43">
        <v>210038</v>
      </c>
      <c r="B43" s="29" t="str" vm="62">
        <f t="shared" si="1"/>
        <v>210038</v>
      </c>
      <c r="C43" t="str">
        <f>INDEX('Latest Hospital Name'!$B:$B, MATCH($A43,'Latest Hospital Name'!$A:$A,0))</f>
        <v>UMMC Midtown</v>
      </c>
      <c r="D43" s="2" vm="894">
        <f t="shared" si="15"/>
        <v>-447.65947316870006</v>
      </c>
      <c r="E43" s="1" vm="895">
        <f t="shared" si="15"/>
        <v>13246806.961895786</v>
      </c>
      <c r="F43" s="1" vm="896">
        <f t="shared" si="15"/>
        <v>-11510402.275340831</v>
      </c>
      <c r="G43" s="1" vm="897">
        <f t="shared" si="15"/>
        <v>1736404.6865549576</v>
      </c>
      <c r="H43" s="1" vm="898">
        <f t="shared" si="15"/>
        <v>-1589834.0298874355</v>
      </c>
      <c r="I43" s="1">
        <f t="shared" si="3"/>
        <v>11656972.93200835</v>
      </c>
      <c r="J43" s="41">
        <f t="shared" si="4"/>
        <v>9920568.2454533931</v>
      </c>
      <c r="K43" s="1">
        <f t="shared" si="5"/>
        <v>-41974</v>
      </c>
      <c r="L43" s="39">
        <f t="shared" si="6"/>
        <v>9878594.2454533931</v>
      </c>
      <c r="M43" s="1" vm="899">
        <f t="shared" si="16"/>
        <v>-6279285.8518409077</v>
      </c>
      <c r="N43" s="1" vm="900">
        <f t="shared" si="16"/>
        <v>-9606891.1748061366</v>
      </c>
      <c r="O43" s="39">
        <f t="shared" si="8"/>
        <v>-3327605.3229652289</v>
      </c>
      <c r="P43" s="39">
        <f t="shared" si="9"/>
        <v>6550988.9224881642</v>
      </c>
      <c r="Q43" s="1" vm="901">
        <f t="shared" si="10"/>
        <v>-473103</v>
      </c>
      <c r="R43" s="39">
        <f t="shared" si="11"/>
        <v>6077885.9224881642</v>
      </c>
      <c r="S43" s="1" vm="902">
        <f t="shared" si="12"/>
        <v>5843973.7841480756</v>
      </c>
      <c r="T43" s="39">
        <f t="shared" si="13"/>
        <v>11921859.706636239</v>
      </c>
    </row>
    <row r="44" spans="1:20" s="1" customFormat="1" x14ac:dyDescent="0.55000000000000004">
      <c r="A44">
        <v>210039</v>
      </c>
      <c r="B44" s="29" t="str" vm="61">
        <f t="shared" si="1"/>
        <v>210039</v>
      </c>
      <c r="C44" t="str">
        <f>INDEX('Latest Hospital Name'!$B:$B, MATCH($A44,'Latest Hospital Name'!$A:$A,0))</f>
        <v>Calvert</v>
      </c>
      <c r="D44" s="2" vm="903">
        <f t="shared" ref="D44:H53" si="17">CUBEVALUE("ThisWorkbookDataModel", $B$3, $B$8, $B44, D$13)</f>
        <v>278.35460168689968</v>
      </c>
      <c r="E44" s="1" vm="904">
        <f t="shared" si="17"/>
        <v>1209623.9101339774</v>
      </c>
      <c r="F44" s="1" vm="905">
        <f t="shared" si="17"/>
        <v>-5011540.8924758844</v>
      </c>
      <c r="G44" s="1" vm="906">
        <f t="shared" si="17"/>
        <v>-3801916.9823419065</v>
      </c>
      <c r="H44" s="1" vm="907">
        <f t="shared" si="17"/>
        <v>11106107.197744334</v>
      </c>
      <c r="I44" s="1">
        <f t="shared" si="3"/>
        <v>12315731.107878312</v>
      </c>
      <c r="J44" s="41">
        <f t="shared" si="4"/>
        <v>16117648.090220219</v>
      </c>
      <c r="K44" s="1">
        <f t="shared" si="5"/>
        <v>269150</v>
      </c>
      <c r="L44" s="39">
        <f t="shared" si="6"/>
        <v>16386798.090220219</v>
      </c>
      <c r="M44" s="1" vm="908">
        <f t="shared" si="16"/>
        <v>3206284.8006240623</v>
      </c>
      <c r="N44" s="1" vm="909">
        <f t="shared" si="16"/>
        <v>-4896239.7466944186</v>
      </c>
      <c r="O44" s="39">
        <f t="shared" si="8"/>
        <v>-8102524.5473184809</v>
      </c>
      <c r="P44" s="39">
        <f t="shared" si="9"/>
        <v>8284273.5429017376</v>
      </c>
      <c r="Q44" s="1" vm="910">
        <f t="shared" si="10"/>
        <v>-4849313.1382985674</v>
      </c>
      <c r="R44" s="39">
        <f t="shared" si="11"/>
        <v>3434960.4046031702</v>
      </c>
      <c r="S44" s="1" vm="911">
        <f t="shared" si="12"/>
        <v>0</v>
      </c>
      <c r="T44" s="39">
        <f t="shared" si="13"/>
        <v>3434960.4046031702</v>
      </c>
    </row>
    <row r="45" spans="1:20" s="1" customFormat="1" x14ac:dyDescent="0.55000000000000004">
      <c r="A45">
        <v>210040</v>
      </c>
      <c r="B45" s="29" t="str" vm="60">
        <f t="shared" si="1"/>
        <v>210040</v>
      </c>
      <c r="C45" t="str">
        <f>INDEX('Latest Hospital Name'!$B:$B, MATCH($A45,'Latest Hospital Name'!$A:$A,0))</f>
        <v>Northwest</v>
      </c>
      <c r="D45" s="2" vm="912">
        <f t="shared" si="17"/>
        <v>-1445.2755600573491</v>
      </c>
      <c r="E45" s="1" vm="913">
        <f t="shared" si="17"/>
        <v>42379.324343948159</v>
      </c>
      <c r="F45" s="1" vm="914">
        <f t="shared" si="17"/>
        <v>-8133640.1529805074</v>
      </c>
      <c r="G45" s="1" vm="915">
        <f t="shared" si="17"/>
        <v>-8091260.8286365606</v>
      </c>
      <c r="H45" s="1" vm="916">
        <f t="shared" si="17"/>
        <v>10970205.716590863</v>
      </c>
      <c r="I45" s="1">
        <f t="shared" si="3"/>
        <v>11012585.04093481</v>
      </c>
      <c r="J45" s="41">
        <f t="shared" si="4"/>
        <v>19103845.869571373</v>
      </c>
      <c r="K45" s="1">
        <f t="shared" si="5"/>
        <v>-343157</v>
      </c>
      <c r="L45" s="39">
        <f t="shared" si="6"/>
        <v>18760688.869571373</v>
      </c>
      <c r="M45" s="1" vm="917">
        <f t="shared" si="16"/>
        <v>310984.38970318343</v>
      </c>
      <c r="N45" s="1" vm="918">
        <f t="shared" si="16"/>
        <v>-12214396.918643938</v>
      </c>
      <c r="O45" s="39">
        <f t="shared" si="8"/>
        <v>-12525381.308347121</v>
      </c>
      <c r="P45" s="39">
        <f t="shared" si="9"/>
        <v>6235307.561224252</v>
      </c>
      <c r="Q45" s="1" vm="919">
        <f t="shared" si="10"/>
        <v>-847788.24311935331</v>
      </c>
      <c r="R45" s="39">
        <f t="shared" si="11"/>
        <v>5387519.3181048986</v>
      </c>
      <c r="S45" s="1" vm="920">
        <f t="shared" si="12"/>
        <v>-3970288.3144</v>
      </c>
      <c r="T45" s="39">
        <f t="shared" si="13"/>
        <v>1417231.0037048985</v>
      </c>
    </row>
    <row r="46" spans="1:20" s="1" customFormat="1" x14ac:dyDescent="0.55000000000000004">
      <c r="A46">
        <v>210043</v>
      </c>
      <c r="B46" s="29" t="str" vm="59">
        <f t="shared" ref="B46:B63" si="18">CUBEMEMBER("ThisWorkbookDataModel","[Base CY With Inf].[HOSPID].&amp;[" &amp; $A46 &amp; "]", $A46)</f>
        <v>210043</v>
      </c>
      <c r="C46" t="str">
        <f>INDEX('Latest Hospital Name'!$B:$B, MATCH($A46,'Latest Hospital Name'!$A:$A,0))</f>
        <v>UM-BWMC</v>
      </c>
      <c r="D46" s="2" vm="921">
        <f t="shared" si="17"/>
        <v>-550.75581767350218</v>
      </c>
      <c r="E46" s="1" vm="922">
        <f t="shared" si="17"/>
        <v>4675422.3742390918</v>
      </c>
      <c r="F46" s="1" vm="923">
        <f t="shared" si="17"/>
        <v>-6788838.2603445798</v>
      </c>
      <c r="G46" s="1" vm="924">
        <f t="shared" si="17"/>
        <v>-2113415.8861054871</v>
      </c>
      <c r="H46" s="1" vm="925">
        <f t="shared" si="17"/>
        <v>35156604.879513696</v>
      </c>
      <c r="I46" s="1">
        <f t="shared" ref="I46:I63" si="19">E46+H46</f>
        <v>39832027.25375279</v>
      </c>
      <c r="J46" s="41">
        <f t="shared" ref="J46:J63" si="20">I46-G46</f>
        <v>41945443.139858276</v>
      </c>
      <c r="K46" s="1">
        <f t="shared" ref="K46:K63" si="21">-1*CUBEVALUE("ThisWorkbookDataModel", $B$3, $B$8, $B46, K$13)</f>
        <v>722384</v>
      </c>
      <c r="L46" s="39">
        <f t="shared" ref="L46:L63" si="22">J46+K46</f>
        <v>42667827.139858276</v>
      </c>
      <c r="M46" s="1" vm="926">
        <f t="shared" si="16"/>
        <v>457700.59626309969</v>
      </c>
      <c r="N46" s="1" vm="927">
        <f t="shared" si="16"/>
        <v>-18600240.003123883</v>
      </c>
      <c r="O46" s="39">
        <f t="shared" ref="O46:O63" si="23">N46-M46</f>
        <v>-19057940.599386983</v>
      </c>
      <c r="P46" s="39">
        <f t="shared" ref="P46:P63" si="24">L46+O46</f>
        <v>23609886.540471293</v>
      </c>
      <c r="Q46" s="1" vm="928">
        <f t="shared" ref="Q46:Q63" si="25">CUBEVALUE("ThisWorkbookDataModel", $B$3, $B$8, $B46, Q$13)</f>
        <v>2117572.8356283125</v>
      </c>
      <c r="R46" s="39">
        <f t="shared" ref="R46:R63" si="26">P46+Q46</f>
        <v>25727459.376099605</v>
      </c>
      <c r="S46" s="1" vm="929">
        <f t="shared" ref="S46:S63" si="27">CUBEVALUE("ThisWorkbookDataModel", $B$3, $B$8, $B46, S$13)</f>
        <v>0</v>
      </c>
      <c r="T46" s="39">
        <f t="shared" ref="T46:T63" si="28">R46+S46</f>
        <v>25727459.376099605</v>
      </c>
    </row>
    <row r="47" spans="1:20" s="1" customFormat="1" x14ac:dyDescent="0.55000000000000004">
      <c r="A47">
        <v>210044</v>
      </c>
      <c r="B47" s="29" t="str" vm="58">
        <f t="shared" si="18"/>
        <v>210044</v>
      </c>
      <c r="C47" t="str">
        <f>INDEX('Latest Hospital Name'!$B:$B, MATCH($A47,'Latest Hospital Name'!$A:$A,0))</f>
        <v>GBMC</v>
      </c>
      <c r="D47" s="2" vm="930">
        <f t="shared" si="17"/>
        <v>-6299.6809663687027</v>
      </c>
      <c r="E47" s="1" vm="931">
        <f t="shared" si="17"/>
        <v>-8407647.5625169929</v>
      </c>
      <c r="F47" s="1" vm="932">
        <f t="shared" si="17"/>
        <v>-20810600.941764556</v>
      </c>
      <c r="G47" s="1" vm="933">
        <f t="shared" si="17"/>
        <v>-29218248.504281554</v>
      </c>
      <c r="H47" s="1" vm="934">
        <f t="shared" si="17"/>
        <v>12495413.318659183</v>
      </c>
      <c r="I47" s="1">
        <f t="shared" si="19"/>
        <v>4087765.7561421897</v>
      </c>
      <c r="J47" s="41">
        <f t="shared" si="20"/>
        <v>33306014.260423742</v>
      </c>
      <c r="K47" s="1">
        <f t="shared" si="21"/>
        <v>3644367</v>
      </c>
      <c r="L47" s="39">
        <f t="shared" si="22"/>
        <v>36950381.260423742</v>
      </c>
      <c r="M47" s="1" vm="935">
        <f t="shared" si="16"/>
        <v>2341866.7738581356</v>
      </c>
      <c r="N47" s="1" vm="936">
        <f t="shared" si="16"/>
        <v>-10903774.662384763</v>
      </c>
      <c r="O47" s="39">
        <f t="shared" si="23"/>
        <v>-13245641.436242899</v>
      </c>
      <c r="P47" s="39">
        <f t="shared" si="24"/>
        <v>23704739.824180841</v>
      </c>
      <c r="Q47" s="1" vm="937">
        <f t="shared" si="25"/>
        <v>-8738194.9209559131</v>
      </c>
      <c r="R47" s="39">
        <f t="shared" si="26"/>
        <v>14966544.903224928</v>
      </c>
      <c r="S47" s="1" vm="938">
        <f t="shared" si="27"/>
        <v>0</v>
      </c>
      <c r="T47" s="39">
        <f t="shared" si="28"/>
        <v>14966544.903224928</v>
      </c>
    </row>
    <row r="48" spans="1:20" s="1" customFormat="1" x14ac:dyDescent="0.55000000000000004">
      <c r="A48">
        <v>210045</v>
      </c>
      <c r="B48" s="29" t="str" vm="57">
        <f t="shared" si="18"/>
        <v>210045</v>
      </c>
      <c r="C48" t="str">
        <f>INDEX('Latest Hospital Name'!$B:$B, MATCH($A48,'Latest Hospital Name'!$A:$A,0))</f>
        <v>McCready</v>
      </c>
      <c r="D48" s="2" vm="939">
        <f t="shared" si="17"/>
        <v>-500.36042222050008</v>
      </c>
      <c r="E48" s="1" vm="940">
        <f t="shared" si="17"/>
        <v>-1779123.7821080934</v>
      </c>
      <c r="F48" s="1" vm="941">
        <f t="shared" si="17"/>
        <v>-2350489.3612951064</v>
      </c>
      <c r="G48" s="1" vm="942">
        <f t="shared" si="17"/>
        <v>-4129613.143403199</v>
      </c>
      <c r="H48" s="1" vm="943">
        <f t="shared" si="17"/>
        <v>141788.60831966414</v>
      </c>
      <c r="I48" s="1">
        <f t="shared" si="19"/>
        <v>-1637335.1737884292</v>
      </c>
      <c r="J48" s="41">
        <f t="shared" si="20"/>
        <v>2492277.9696147698</v>
      </c>
      <c r="K48" s="1">
        <f t="shared" si="21"/>
        <v>122962</v>
      </c>
      <c r="L48" s="39">
        <f t="shared" si="22"/>
        <v>2615239.9696147698</v>
      </c>
      <c r="M48" s="1" vm="944">
        <f t="shared" si="16"/>
        <v>-877439.39075524895</v>
      </c>
      <c r="N48" s="1" vm="945">
        <f t="shared" si="16"/>
        <v>-256610.86547983292</v>
      </c>
      <c r="O48" s="39">
        <f t="shared" si="23"/>
        <v>620828.52527541597</v>
      </c>
      <c r="P48" s="39">
        <f t="shared" si="24"/>
        <v>3236068.494890186</v>
      </c>
      <c r="Q48" s="1" vm="946">
        <f t="shared" si="25"/>
        <v>73323.312021532096</v>
      </c>
      <c r="R48" s="39">
        <f t="shared" si="26"/>
        <v>3309391.8069117181</v>
      </c>
      <c r="S48" s="1" vm="947">
        <f t="shared" si="27"/>
        <v>0</v>
      </c>
      <c r="T48" s="39">
        <f t="shared" si="28"/>
        <v>3309391.8069117181</v>
      </c>
    </row>
    <row r="49" spans="1:20" s="1" customFormat="1" x14ac:dyDescent="0.55000000000000004">
      <c r="A49">
        <v>210048</v>
      </c>
      <c r="B49" s="29" t="str" vm="56">
        <f t="shared" si="18"/>
        <v>210048</v>
      </c>
      <c r="C49" t="str">
        <f>INDEX('Latest Hospital Name'!$B:$B, MATCH($A49,'Latest Hospital Name'!$A:$A,0))</f>
        <v>Howard County</v>
      </c>
      <c r="D49" s="2" vm="948">
        <f t="shared" si="17"/>
        <v>-462.4913263735744</v>
      </c>
      <c r="E49" s="1" vm="949">
        <f t="shared" si="17"/>
        <v>-2423037.9860622454</v>
      </c>
      <c r="F49" s="1" vm="950">
        <f t="shared" si="17"/>
        <v>-3089212.5123682115</v>
      </c>
      <c r="G49" s="1" vm="951">
        <f t="shared" si="17"/>
        <v>-5512250.498430456</v>
      </c>
      <c r="H49" s="1" vm="952">
        <f t="shared" si="17"/>
        <v>21287345.225526914</v>
      </c>
      <c r="I49" s="1">
        <f t="shared" si="19"/>
        <v>18864307.23946467</v>
      </c>
      <c r="J49" s="41">
        <f t="shared" si="20"/>
        <v>24376557.737895127</v>
      </c>
      <c r="K49" s="1">
        <f t="shared" si="21"/>
        <v>-209344</v>
      </c>
      <c r="L49" s="39">
        <f t="shared" si="22"/>
        <v>24167213.737895127</v>
      </c>
      <c r="M49" s="1" vm="953">
        <f t="shared" si="16"/>
        <v>3848310.4647603715</v>
      </c>
      <c r="N49" s="1" vm="954">
        <f t="shared" si="16"/>
        <v>-10829682.642505582</v>
      </c>
      <c r="O49" s="39">
        <f t="shared" si="23"/>
        <v>-14677993.107265953</v>
      </c>
      <c r="P49" s="39">
        <f t="shared" si="24"/>
        <v>9489220.6306291744</v>
      </c>
      <c r="Q49" s="1" vm="955">
        <f t="shared" si="25"/>
        <v>-6758881.3865102399</v>
      </c>
      <c r="R49" s="39">
        <f t="shared" si="26"/>
        <v>2730339.2441189345</v>
      </c>
      <c r="S49" s="1" vm="956">
        <f t="shared" si="27"/>
        <v>7230648</v>
      </c>
      <c r="T49" s="39">
        <f t="shared" si="28"/>
        <v>9960987.2441189345</v>
      </c>
    </row>
    <row r="50" spans="1:20" s="1" customFormat="1" x14ac:dyDescent="0.55000000000000004">
      <c r="A50">
        <v>210049</v>
      </c>
      <c r="B50" s="29" t="str" vm="55">
        <f t="shared" si="18"/>
        <v>210049</v>
      </c>
      <c r="C50" t="str">
        <f>INDEX('Latest Hospital Name'!$B:$B, MATCH($A50,'Latest Hospital Name'!$A:$A,0))</f>
        <v>UM-Upper Chesapeake</v>
      </c>
      <c r="D50" s="2" vm="957">
        <f t="shared" si="17"/>
        <v>604.24866595469848</v>
      </c>
      <c r="E50" s="1" vm="958">
        <f t="shared" si="17"/>
        <v>-1105576.5562882826</v>
      </c>
      <c r="F50" s="1" vm="959">
        <f t="shared" si="17"/>
        <v>1459212.7598341573</v>
      </c>
      <c r="G50" s="1" vm="960">
        <f t="shared" si="17"/>
        <v>353636.20354587492</v>
      </c>
      <c r="H50" s="1" vm="961">
        <f t="shared" si="17"/>
        <v>26566132.731464643</v>
      </c>
      <c r="I50" s="1">
        <f t="shared" si="19"/>
        <v>25460556.17517636</v>
      </c>
      <c r="J50" s="41">
        <f t="shared" si="20"/>
        <v>25106919.971630484</v>
      </c>
      <c r="K50" s="1">
        <f t="shared" si="21"/>
        <v>1488932</v>
      </c>
      <c r="L50" s="39">
        <f t="shared" si="22"/>
        <v>26595851.971630484</v>
      </c>
      <c r="M50" s="1" vm="962">
        <f t="shared" si="16"/>
        <v>2777038.2661348023</v>
      </c>
      <c r="N50" s="1" vm="963">
        <f t="shared" si="16"/>
        <v>-11489824.449767411</v>
      </c>
      <c r="O50" s="39">
        <f t="shared" si="23"/>
        <v>-14266862.715902213</v>
      </c>
      <c r="P50" s="39">
        <f t="shared" si="24"/>
        <v>12328989.255728271</v>
      </c>
      <c r="Q50" s="1" vm="964">
        <f t="shared" si="25"/>
        <v>-61619</v>
      </c>
      <c r="R50" s="39">
        <f t="shared" si="26"/>
        <v>12267370.255728271</v>
      </c>
      <c r="S50" s="1" vm="965">
        <f t="shared" si="27"/>
        <v>0</v>
      </c>
      <c r="T50" s="39">
        <f t="shared" si="28"/>
        <v>12267370.255728271</v>
      </c>
    </row>
    <row r="51" spans="1:20" s="1" customFormat="1" x14ac:dyDescent="0.55000000000000004">
      <c r="A51">
        <v>210051</v>
      </c>
      <c r="B51" s="29" t="str" vm="54">
        <f t="shared" si="18"/>
        <v>210051</v>
      </c>
      <c r="C51" t="str">
        <f>INDEX('Latest Hospital Name'!$B:$B, MATCH($A51,'Latest Hospital Name'!$A:$A,0))</f>
        <v>Doctors</v>
      </c>
      <c r="D51" s="2" vm="966">
        <f t="shared" si="17"/>
        <v>-1895.9428857366988</v>
      </c>
      <c r="E51" s="1" vm="967">
        <f t="shared" si="17"/>
        <v>-1550090.5013681063</v>
      </c>
      <c r="F51" s="1" vm="968">
        <f t="shared" si="17"/>
        <v>1779887.4833230693</v>
      </c>
      <c r="G51" s="1" vm="969">
        <f t="shared" si="17"/>
        <v>229796.98195496202</v>
      </c>
      <c r="H51" s="1" vm="970">
        <f t="shared" si="17"/>
        <v>19961293.908036787</v>
      </c>
      <c r="I51" s="1">
        <f t="shared" si="19"/>
        <v>18411203.406668682</v>
      </c>
      <c r="J51" s="41">
        <f t="shared" si="20"/>
        <v>18181406.42471372</v>
      </c>
      <c r="K51" s="1">
        <f t="shared" si="21"/>
        <v>882268</v>
      </c>
      <c r="L51" s="39">
        <f t="shared" si="22"/>
        <v>19063674.42471372</v>
      </c>
      <c r="M51" s="1" vm="971">
        <f t="shared" si="16"/>
        <v>5077168.7236644225</v>
      </c>
      <c r="N51" s="1" vm="972">
        <f t="shared" si="16"/>
        <v>-12352884.581868736</v>
      </c>
      <c r="O51" s="39">
        <f t="shared" si="23"/>
        <v>-17430053.30553316</v>
      </c>
      <c r="P51" s="39">
        <f t="shared" si="24"/>
        <v>1633621.1191805601</v>
      </c>
      <c r="Q51" s="1" vm="973">
        <f t="shared" si="25"/>
        <v>14755872.432819683</v>
      </c>
      <c r="R51" s="39">
        <f t="shared" si="26"/>
        <v>16389493.552000243</v>
      </c>
      <c r="S51" s="1" vm="974">
        <f t="shared" si="27"/>
        <v>0</v>
      </c>
      <c r="T51" s="39">
        <f t="shared" si="28"/>
        <v>16389493.552000243</v>
      </c>
    </row>
    <row r="52" spans="1:20" s="1" customFormat="1" x14ac:dyDescent="0.55000000000000004">
      <c r="A52">
        <v>210055</v>
      </c>
      <c r="B52" s="29" t="str" vm="53">
        <f t="shared" si="18"/>
        <v>210055</v>
      </c>
      <c r="C52" t="str">
        <f>INDEX('Latest Hospital Name'!$B:$B, MATCH($A52,'Latest Hospital Name'!$A:$A,0))</f>
        <v>UM-Laurel</v>
      </c>
      <c r="D52" s="2" vm="975">
        <f t="shared" si="17"/>
        <v>-6774.1411179372271</v>
      </c>
      <c r="E52" s="1" vm="976">
        <f t="shared" si="17"/>
        <v>-31033265.898309208</v>
      </c>
      <c r="F52" s="1" vm="977">
        <f t="shared" si="17"/>
        <v>-10156732.407848435</v>
      </c>
      <c r="G52" s="1" vm="978">
        <f t="shared" si="17"/>
        <v>-41189998.306157641</v>
      </c>
      <c r="H52" s="1" vm="979">
        <f t="shared" si="17"/>
        <v>4154386.7675582091</v>
      </c>
      <c r="I52" s="1">
        <f t="shared" si="19"/>
        <v>-26878879.130750999</v>
      </c>
      <c r="J52" s="41">
        <f t="shared" si="20"/>
        <v>14311119.175406642</v>
      </c>
      <c r="K52" s="1">
        <f t="shared" si="21"/>
        <v>3226947</v>
      </c>
      <c r="L52" s="39">
        <f t="shared" si="22"/>
        <v>17538066.175406642</v>
      </c>
      <c r="M52" s="1" vm="980">
        <f t="shared" si="16"/>
        <v>-6910844.7647778504</v>
      </c>
      <c r="N52" s="1" vm="981">
        <f t="shared" si="16"/>
        <v>-1530279.1232391165</v>
      </c>
      <c r="O52" s="39">
        <f t="shared" si="23"/>
        <v>5380565.6415387336</v>
      </c>
      <c r="P52" s="39">
        <f t="shared" si="24"/>
        <v>22918631.816945374</v>
      </c>
      <c r="Q52" s="1" vm="982">
        <f t="shared" si="25"/>
        <v>-81352068.306818202</v>
      </c>
      <c r="R52" s="39">
        <f t="shared" si="26"/>
        <v>-58433436.489872828</v>
      </c>
      <c r="S52" s="1" vm="983">
        <f t="shared" si="27"/>
        <v>0</v>
      </c>
      <c r="T52" s="39">
        <f t="shared" si="28"/>
        <v>-58433436.489872828</v>
      </c>
    </row>
    <row r="53" spans="1:20" s="1" customFormat="1" x14ac:dyDescent="0.55000000000000004">
      <c r="A53">
        <v>210056</v>
      </c>
      <c r="B53" s="29" t="str" vm="52">
        <f t="shared" si="18"/>
        <v>210056</v>
      </c>
      <c r="C53" t="str">
        <f>INDEX('Latest Hospital Name'!$B:$B, MATCH($A53,'Latest Hospital Name'!$A:$A,0))</f>
        <v>MedStar Good Sam</v>
      </c>
      <c r="D53" s="2" vm="984">
        <f t="shared" si="17"/>
        <v>-5259.4402371278748</v>
      </c>
      <c r="E53" s="1" vm="985">
        <f t="shared" si="17"/>
        <v>-23013754.350917555</v>
      </c>
      <c r="F53" s="1" vm="986">
        <f t="shared" si="17"/>
        <v>-20018902.91333919</v>
      </c>
      <c r="G53" s="1" vm="987">
        <f t="shared" si="17"/>
        <v>-43032657.264256746</v>
      </c>
      <c r="H53" s="1" vm="988">
        <f t="shared" si="17"/>
        <v>4685673.6715673991</v>
      </c>
      <c r="I53" s="1">
        <f t="shared" si="19"/>
        <v>-18328080.679350156</v>
      </c>
      <c r="J53" s="41">
        <f t="shared" si="20"/>
        <v>24704576.584906589</v>
      </c>
      <c r="K53" s="1">
        <f t="shared" si="21"/>
        <v>2629575</v>
      </c>
      <c r="L53" s="39">
        <f t="shared" si="22"/>
        <v>27334151.584906589</v>
      </c>
      <c r="M53" s="1" vm="989">
        <f t="shared" si="16"/>
        <v>-3207395.8399886442</v>
      </c>
      <c r="N53" s="1" vm="990">
        <f t="shared" si="16"/>
        <v>-14270331.862193562</v>
      </c>
      <c r="O53" s="39">
        <f t="shared" si="23"/>
        <v>-11062936.022204917</v>
      </c>
      <c r="P53" s="39">
        <f t="shared" si="24"/>
        <v>16271215.562701672</v>
      </c>
      <c r="Q53" s="1" vm="991">
        <f t="shared" si="25"/>
        <v>-18209401.384502437</v>
      </c>
      <c r="R53" s="39">
        <f t="shared" si="26"/>
        <v>-1938185.8218007647</v>
      </c>
      <c r="S53" s="1" vm="992">
        <f t="shared" si="27"/>
        <v>0</v>
      </c>
      <c r="T53" s="39">
        <f t="shared" si="28"/>
        <v>-1938185.8218007647</v>
      </c>
    </row>
    <row r="54" spans="1:20" s="1" customFormat="1" x14ac:dyDescent="0.55000000000000004">
      <c r="A54">
        <v>210057</v>
      </c>
      <c r="B54" s="29" t="str" vm="51">
        <f t="shared" si="18"/>
        <v>210057</v>
      </c>
      <c r="C54" t="str">
        <f>INDEX('Latest Hospital Name'!$B:$B, MATCH($A54,'Latest Hospital Name'!$A:$A,0))</f>
        <v>Shady Grove</v>
      </c>
      <c r="D54" s="2" vm="993">
        <f t="shared" ref="D54:H63" si="29">CUBEVALUE("ThisWorkbookDataModel", $B$3, $B$8, $B54, D$13)</f>
        <v>-4345.9392661712</v>
      </c>
      <c r="E54" s="1" vm="994">
        <f t="shared" si="29"/>
        <v>-12356916.766607281</v>
      </c>
      <c r="F54" s="1" vm="995">
        <f t="shared" si="29"/>
        <v>-11825920.065553902</v>
      </c>
      <c r="G54" s="1" vm="996">
        <f t="shared" si="29"/>
        <v>-24182836.832161184</v>
      </c>
      <c r="H54" s="1" vm="997">
        <f t="shared" si="29"/>
        <v>22514830.759572849</v>
      </c>
      <c r="I54" s="1">
        <f t="shared" si="19"/>
        <v>10157913.992965568</v>
      </c>
      <c r="J54" s="41">
        <f t="shared" si="20"/>
        <v>34340750.825126752</v>
      </c>
      <c r="K54" s="1">
        <f t="shared" si="21"/>
        <v>1612735</v>
      </c>
      <c r="L54" s="39">
        <f t="shared" si="22"/>
        <v>35953485.825126752</v>
      </c>
      <c r="M54" s="1" vm="998">
        <f t="shared" ref="M54:N63" si="30">CUBEVALUE("ThisWorkbookDataModel", $B$3, $B$8, $B54, M$13)</f>
        <v>-2653579.828761111</v>
      </c>
      <c r="N54" s="1" vm="999">
        <f t="shared" si="30"/>
        <v>-12308215.552667761</v>
      </c>
      <c r="O54" s="39">
        <f t="shared" si="23"/>
        <v>-9654635.7239066511</v>
      </c>
      <c r="P54" s="39">
        <f t="shared" si="24"/>
        <v>26298850.101220101</v>
      </c>
      <c r="Q54" s="1" vm="1000">
        <f t="shared" si="25"/>
        <v>47619640.497324914</v>
      </c>
      <c r="R54" s="39">
        <f t="shared" si="26"/>
        <v>73918490.598545015</v>
      </c>
      <c r="S54" s="1" vm="1001">
        <f t="shared" si="27"/>
        <v>0</v>
      </c>
      <c r="T54" s="39">
        <f t="shared" si="28"/>
        <v>73918490.598545015</v>
      </c>
    </row>
    <row r="55" spans="1:20" s="1" customFormat="1" x14ac:dyDescent="0.55000000000000004">
      <c r="A55">
        <v>210058</v>
      </c>
      <c r="B55" s="29" t="str" vm="50">
        <f t="shared" si="18"/>
        <v>210058</v>
      </c>
      <c r="C55" t="str">
        <f>INDEX('Latest Hospital Name'!$B:$B, MATCH($A55,'Latest Hospital Name'!$A:$A,0))</f>
        <v>UMROI</v>
      </c>
      <c r="D55" s="2" vm="1002">
        <f t="shared" si="29"/>
        <v>-2802.6630649594003</v>
      </c>
      <c r="E55" s="1" vm="1003">
        <f t="shared" si="29"/>
        <v>-2337926.3703579218</v>
      </c>
      <c r="F55" s="1" vm="1004">
        <f t="shared" si="29"/>
        <v>-15264234.026302295</v>
      </c>
      <c r="G55" s="1" vm="1005">
        <f t="shared" si="29"/>
        <v>-17602160.396660216</v>
      </c>
      <c r="H55" s="1" vm="1006">
        <f t="shared" si="29"/>
        <v>4051576.6971590463</v>
      </c>
      <c r="I55" s="1">
        <f t="shared" si="19"/>
        <v>1713650.3268011245</v>
      </c>
      <c r="J55" s="41">
        <f t="shared" si="20"/>
        <v>19315810.723461341</v>
      </c>
      <c r="K55" s="1">
        <f t="shared" si="21"/>
        <v>355415</v>
      </c>
      <c r="L55" s="39">
        <f t="shared" si="22"/>
        <v>19671225.723461341</v>
      </c>
      <c r="M55" s="1" vm="1007">
        <f t="shared" si="30"/>
        <v>-232202.51350089605</v>
      </c>
      <c r="N55" s="1" vm="1008">
        <f t="shared" si="30"/>
        <v>-213245.883460782</v>
      </c>
      <c r="O55" s="39">
        <f t="shared" si="23"/>
        <v>18956.630040114047</v>
      </c>
      <c r="P55" s="39">
        <f t="shared" si="24"/>
        <v>19690182.353501454</v>
      </c>
      <c r="Q55" s="1" vm="1009">
        <f t="shared" si="25"/>
        <v>0</v>
      </c>
      <c r="R55" s="39">
        <f t="shared" si="26"/>
        <v>19690182.353501454</v>
      </c>
      <c r="S55" s="1" vm="1010">
        <f t="shared" si="27"/>
        <v>0</v>
      </c>
      <c r="T55" s="39">
        <f t="shared" si="28"/>
        <v>19690182.353501454</v>
      </c>
    </row>
    <row r="56" spans="1:20" s="1" customFormat="1" x14ac:dyDescent="0.55000000000000004">
      <c r="A56">
        <v>210060</v>
      </c>
      <c r="B56" s="29" t="str" vm="49">
        <f t="shared" si="18"/>
        <v>210060</v>
      </c>
      <c r="C56" t="str">
        <f>INDEX('Latest Hospital Name'!$B:$B, MATCH($A56,'Latest Hospital Name'!$A:$A,0))</f>
        <v>Ft. Washington</v>
      </c>
      <c r="D56" s="2" vm="1011">
        <f t="shared" si="29"/>
        <v>-907.65329106810009</v>
      </c>
      <c r="E56" s="1" vm="1012">
        <f t="shared" si="29"/>
        <v>-1678763.7941388669</v>
      </c>
      <c r="F56" s="1" vm="1013">
        <f t="shared" si="29"/>
        <v>-6315017.2601224072</v>
      </c>
      <c r="G56" s="1" vm="1014">
        <f t="shared" si="29"/>
        <v>-7993781.0542612756</v>
      </c>
      <c r="H56" s="1" vm="1015">
        <f t="shared" si="29"/>
        <v>3730900.9053789843</v>
      </c>
      <c r="I56" s="1">
        <f t="shared" si="19"/>
        <v>2052137.1112401173</v>
      </c>
      <c r="J56" s="41">
        <f t="shared" si="20"/>
        <v>10045918.165501393</v>
      </c>
      <c r="K56" s="1">
        <f t="shared" si="21"/>
        <v>456469</v>
      </c>
      <c r="L56" s="39">
        <f t="shared" si="22"/>
        <v>10502387.165501393</v>
      </c>
      <c r="M56" s="1" vm="1016">
        <f t="shared" si="30"/>
        <v>698325.61569859297</v>
      </c>
      <c r="N56" s="1" vm="1017">
        <f t="shared" si="30"/>
        <v>-2035531.1016524516</v>
      </c>
      <c r="O56" s="39">
        <f t="shared" si="23"/>
        <v>-2733856.7173510445</v>
      </c>
      <c r="P56" s="39">
        <f t="shared" si="24"/>
        <v>7768530.4481503488</v>
      </c>
      <c r="Q56" s="1" vm="1018">
        <f t="shared" si="25"/>
        <v>7778638.4455412356</v>
      </c>
      <c r="R56" s="39">
        <f t="shared" si="26"/>
        <v>15547168.893691584</v>
      </c>
      <c r="S56" s="1" vm="1019">
        <f t="shared" si="27"/>
        <v>6553356.3455999997</v>
      </c>
      <c r="T56" s="39">
        <f t="shared" si="28"/>
        <v>22100525.239291586</v>
      </c>
    </row>
    <row r="57" spans="1:20" s="1" customFormat="1" x14ac:dyDescent="0.55000000000000004">
      <c r="A57">
        <v>210061</v>
      </c>
      <c r="B57" s="29" t="str" vm="48">
        <f t="shared" si="18"/>
        <v>210061</v>
      </c>
      <c r="C57" t="str">
        <f>INDEX('Latest Hospital Name'!$B:$B, MATCH($A57,'Latest Hospital Name'!$A:$A,0))</f>
        <v>Atlantic General</v>
      </c>
      <c r="D57" s="2" vm="1020">
        <f t="shared" si="29"/>
        <v>-671.41038982389978</v>
      </c>
      <c r="E57" s="1" vm="1021">
        <f t="shared" si="29"/>
        <v>533546.8060821445</v>
      </c>
      <c r="F57" s="1" vm="1022">
        <f t="shared" si="29"/>
        <v>-2736415.7109448458</v>
      </c>
      <c r="G57" s="1" vm="1023">
        <f t="shared" si="29"/>
        <v>-2202868.9048627005</v>
      </c>
      <c r="H57" s="1" vm="1024">
        <f t="shared" si="29"/>
        <v>6553561.6528271483</v>
      </c>
      <c r="I57" s="1">
        <f t="shared" si="19"/>
        <v>7087108.4589092927</v>
      </c>
      <c r="J57" s="41">
        <f t="shared" si="20"/>
        <v>9289977.3637719937</v>
      </c>
      <c r="K57" s="1">
        <f t="shared" si="21"/>
        <v>-51199</v>
      </c>
      <c r="L57" s="39">
        <f t="shared" si="22"/>
        <v>9238778.3637719937</v>
      </c>
      <c r="M57" s="1" vm="1025">
        <f t="shared" si="30"/>
        <v>212310.67512102786</v>
      </c>
      <c r="N57" s="1" vm="1026">
        <f t="shared" si="30"/>
        <v>-2894704.5420175195</v>
      </c>
      <c r="O57" s="39">
        <f t="shared" si="23"/>
        <v>-3107015.2171385475</v>
      </c>
      <c r="P57" s="39">
        <f t="shared" si="24"/>
        <v>6131763.1466334462</v>
      </c>
      <c r="Q57" s="1" vm="1027">
        <f t="shared" si="25"/>
        <v>0</v>
      </c>
      <c r="R57" s="39">
        <f t="shared" si="26"/>
        <v>6131763.1466334462</v>
      </c>
      <c r="S57" s="1" vm="1028">
        <f t="shared" si="27"/>
        <v>2223762</v>
      </c>
      <c r="T57" s="39">
        <f t="shared" si="28"/>
        <v>8355525.1466334462</v>
      </c>
    </row>
    <row r="58" spans="1:20" s="1" customFormat="1" x14ac:dyDescent="0.55000000000000004">
      <c r="A58">
        <v>210062</v>
      </c>
      <c r="B58" s="29" t="str" vm="47">
        <f t="shared" si="18"/>
        <v>210062</v>
      </c>
      <c r="C58" t="str">
        <f>INDEX('Latest Hospital Name'!$B:$B, MATCH($A58,'Latest Hospital Name'!$A:$A,0))</f>
        <v>MedStar Southern MD</v>
      </c>
      <c r="D58" s="2" vm="1029">
        <f t="shared" si="29"/>
        <v>734.60578606400031</v>
      </c>
      <c r="E58" s="1" vm="1030">
        <f t="shared" si="29"/>
        <v>2140345.8478452931</v>
      </c>
      <c r="F58" s="1" vm="1031">
        <f t="shared" si="29"/>
        <v>-2316398.477898296</v>
      </c>
      <c r="G58" s="1" vm="1032">
        <f t="shared" si="29"/>
        <v>-176052.63005300402</v>
      </c>
      <c r="H58" s="1" vm="1033">
        <f t="shared" si="29"/>
        <v>18086436.74472056</v>
      </c>
      <c r="I58" s="1">
        <f t="shared" si="19"/>
        <v>20226782.592565853</v>
      </c>
      <c r="J58" s="41">
        <f t="shared" si="20"/>
        <v>20402835.222618856</v>
      </c>
      <c r="K58" s="1">
        <f t="shared" si="21"/>
        <v>252583</v>
      </c>
      <c r="L58" s="39">
        <f t="shared" si="22"/>
        <v>20655418.222618856</v>
      </c>
      <c r="M58" s="1" vm="1034">
        <f t="shared" si="30"/>
        <v>-1833803.1885026169</v>
      </c>
      <c r="N58" s="1" vm="1035">
        <f t="shared" si="30"/>
        <v>-12827603.878794611</v>
      </c>
      <c r="O58" s="39">
        <f t="shared" si="23"/>
        <v>-10993800.690291993</v>
      </c>
      <c r="P58" s="39">
        <f t="shared" si="24"/>
        <v>9661617.5323268622</v>
      </c>
      <c r="Q58" s="1" vm="1036">
        <f t="shared" si="25"/>
        <v>-2882538.8922810224</v>
      </c>
      <c r="R58" s="39">
        <f t="shared" si="26"/>
        <v>6779078.6400458403</v>
      </c>
      <c r="S58" s="1" vm="1037">
        <f t="shared" si="27"/>
        <v>0</v>
      </c>
      <c r="T58" s="39">
        <f t="shared" si="28"/>
        <v>6779078.6400458403</v>
      </c>
    </row>
    <row r="59" spans="1:20" s="1" customFormat="1" x14ac:dyDescent="0.55000000000000004">
      <c r="A59">
        <v>210063</v>
      </c>
      <c r="B59" s="29" t="str" vm="46">
        <f t="shared" si="18"/>
        <v>210063</v>
      </c>
      <c r="C59" t="str">
        <f>INDEX('Latest Hospital Name'!$B:$B, MATCH($A59,'Latest Hospital Name'!$A:$A,0))</f>
        <v>UM-St. Joe</v>
      </c>
      <c r="D59" s="2" vm="1038">
        <f t="shared" si="29"/>
        <v>1873.7153860412905</v>
      </c>
      <c r="E59" s="1" vm="1039">
        <f t="shared" si="29"/>
        <v>16068710.111542288</v>
      </c>
      <c r="F59" s="1" vm="1040">
        <f t="shared" si="29"/>
        <v>1620224.226297108</v>
      </c>
      <c r="G59" s="1" vm="1041">
        <f t="shared" si="29"/>
        <v>17688934.337839399</v>
      </c>
      <c r="H59" s="1" vm="1042">
        <f t="shared" si="29"/>
        <v>20002901.291832518</v>
      </c>
      <c r="I59" s="1">
        <f t="shared" si="19"/>
        <v>36071611.403374806</v>
      </c>
      <c r="J59" s="41">
        <f t="shared" si="20"/>
        <v>18382677.065535408</v>
      </c>
      <c r="K59" s="1">
        <f t="shared" si="21"/>
        <v>3278295</v>
      </c>
      <c r="L59" s="39">
        <f t="shared" si="22"/>
        <v>21660972.065535408</v>
      </c>
      <c r="M59" s="1" vm="1043">
        <f t="shared" si="30"/>
        <v>5329021.7441012543</v>
      </c>
      <c r="N59" s="1" vm="1044">
        <f t="shared" si="30"/>
        <v>-10160421.309733162</v>
      </c>
      <c r="O59" s="39">
        <f t="shared" si="23"/>
        <v>-15489443.053834416</v>
      </c>
      <c r="P59" s="39">
        <f t="shared" si="24"/>
        <v>6171529.0117009915</v>
      </c>
      <c r="Q59" s="1" vm="1045">
        <f t="shared" si="25"/>
        <v>21955488.7618194</v>
      </c>
      <c r="R59" s="39">
        <f t="shared" si="26"/>
        <v>28127017.773520391</v>
      </c>
      <c r="S59" s="1" vm="1046">
        <f t="shared" si="27"/>
        <v>0</v>
      </c>
      <c r="T59" s="39">
        <f t="shared" si="28"/>
        <v>28127017.773520391</v>
      </c>
    </row>
    <row r="60" spans="1:20" s="1" customFormat="1" x14ac:dyDescent="0.55000000000000004">
      <c r="A60">
        <v>210065</v>
      </c>
      <c r="B60" s="29" t="str" vm="45">
        <f t="shared" si="18"/>
        <v>210065</v>
      </c>
      <c r="C60" t="str">
        <f>INDEX('Latest Hospital Name'!$B:$B, MATCH($A60,'Latest Hospital Name'!$A:$A,0))</f>
        <v>HC-Germantown</v>
      </c>
      <c r="D60" s="2" vm="1047">
        <f t="shared" si="29"/>
        <v>10983.514305991901</v>
      </c>
      <c r="E60" s="1" vm="1048">
        <f t="shared" si="29"/>
        <v>39142406.384596951</v>
      </c>
      <c r="F60" s="1" vm="1049">
        <f t="shared" si="29"/>
        <v>17202938.909579605</v>
      </c>
      <c r="G60" s="1" vm="1050">
        <f t="shared" si="29"/>
        <v>56345345.294176556</v>
      </c>
      <c r="H60" s="1" vm="1051">
        <f t="shared" si="29"/>
        <v>3987601.5244153175</v>
      </c>
      <c r="I60" s="1">
        <f t="shared" si="19"/>
        <v>43130007.909012266</v>
      </c>
      <c r="J60" s="41">
        <f t="shared" si="20"/>
        <v>-13215337.385164291</v>
      </c>
      <c r="K60" s="1">
        <f t="shared" si="21"/>
        <v>-103130</v>
      </c>
      <c r="L60" s="39">
        <f t="shared" si="22"/>
        <v>-13318467.385164291</v>
      </c>
      <c r="M60" s="1" vm="1052">
        <f t="shared" si="30"/>
        <v>9303650.9014391005</v>
      </c>
      <c r="N60" s="1" vm="1053">
        <f t="shared" si="30"/>
        <v>-4384703.0183616849</v>
      </c>
      <c r="O60" s="39">
        <f t="shared" si="23"/>
        <v>-13688353.919800784</v>
      </c>
      <c r="P60" s="39">
        <f t="shared" si="24"/>
        <v>-27006821.304965075</v>
      </c>
      <c r="Q60" s="1" vm="1054">
        <f t="shared" si="25"/>
        <v>10215080.437905528</v>
      </c>
      <c r="R60" s="39">
        <f t="shared" si="26"/>
        <v>-16791740.867059547</v>
      </c>
      <c r="S60" s="1" vm="1055">
        <f t="shared" si="27"/>
        <v>23433197.31560174</v>
      </c>
      <c r="T60" s="39">
        <f t="shared" si="28"/>
        <v>6641456.4485421926</v>
      </c>
    </row>
    <row r="61" spans="1:20" s="1" customFormat="1" x14ac:dyDescent="0.55000000000000004">
      <c r="A61">
        <v>210087</v>
      </c>
      <c r="B61" s="29" t="str" vm="44">
        <f t="shared" si="18"/>
        <v>210087</v>
      </c>
      <c r="C61" t="str">
        <f>INDEX('Latest Hospital Name'!$B:$B, MATCH($A61,'Latest Hospital Name'!$A:$A,0))</f>
        <v>Germantown ED</v>
      </c>
      <c r="D61" s="2" vm="1056">
        <f t="shared" si="29"/>
        <v>-477.48950124829997</v>
      </c>
      <c r="E61" s="1" vm="1057">
        <f t="shared" si="29"/>
        <v>-1908136.7908652239</v>
      </c>
      <c r="F61" s="1" vm="1058">
        <f t="shared" si="29"/>
        <v>-304052.76915662823</v>
      </c>
      <c r="G61" s="1" vm="1059">
        <f t="shared" si="29"/>
        <v>-2212189.5600218531</v>
      </c>
      <c r="H61" s="1" vm="1060">
        <f t="shared" si="29"/>
        <v>88816.031817084862</v>
      </c>
      <c r="I61" s="1">
        <f t="shared" si="19"/>
        <v>-1819320.759048139</v>
      </c>
      <c r="J61" s="41">
        <f t="shared" si="20"/>
        <v>392868.8009737141</v>
      </c>
      <c r="K61" s="1">
        <f t="shared" si="21"/>
        <v>-8020</v>
      </c>
      <c r="L61" s="39">
        <f t="shared" si="22"/>
        <v>384848.8009737141</v>
      </c>
      <c r="M61" s="1" vm="1061">
        <f t="shared" si="30"/>
        <v>2878</v>
      </c>
      <c r="N61" s="1" vm="1062">
        <f t="shared" si="30"/>
        <v>0</v>
      </c>
      <c r="O61" s="39">
        <f t="shared" si="23"/>
        <v>-2878</v>
      </c>
      <c r="P61" s="39">
        <f t="shared" si="24"/>
        <v>381970.8009737141</v>
      </c>
      <c r="Q61" s="1" vm="1063">
        <f t="shared" si="25"/>
        <v>0</v>
      </c>
      <c r="R61" s="39">
        <f t="shared" si="26"/>
        <v>381970.8009737141</v>
      </c>
      <c r="S61" s="1" vm="1064">
        <f t="shared" si="27"/>
        <v>0</v>
      </c>
      <c r="T61" s="39">
        <f t="shared" si="28"/>
        <v>381970.8009737141</v>
      </c>
    </row>
    <row r="62" spans="1:20" s="1" customFormat="1" x14ac:dyDescent="0.55000000000000004">
      <c r="A62">
        <v>210088</v>
      </c>
      <c r="B62" s="29" t="str" vm="43">
        <f t="shared" si="18"/>
        <v>210088</v>
      </c>
      <c r="C62" t="str">
        <f>INDEX('Latest Hospital Name'!$B:$B, MATCH($A62,'Latest Hospital Name'!$A:$A,0))</f>
        <v>UM-Queen Anne's ED</v>
      </c>
      <c r="D62" s="2" vm="1065">
        <f t="shared" si="29"/>
        <v>135.56841302659998</v>
      </c>
      <c r="E62" s="1" vm="1066">
        <f t="shared" si="29"/>
        <v>468986.88063826523</v>
      </c>
      <c r="F62" s="1" vm="1067">
        <f t="shared" si="29"/>
        <v>415080.61422212276</v>
      </c>
      <c r="G62" s="1" vm="1068">
        <f t="shared" si="29"/>
        <v>884067.49486038811</v>
      </c>
      <c r="H62" s="1" vm="1069">
        <f t="shared" si="29"/>
        <v>163658.16737088037</v>
      </c>
      <c r="I62" s="1">
        <f t="shared" si="19"/>
        <v>632645.04800914554</v>
      </c>
      <c r="J62" s="41">
        <f t="shared" si="20"/>
        <v>-251422.44685124257</v>
      </c>
      <c r="K62" s="1">
        <f t="shared" si="21"/>
        <v>-32597</v>
      </c>
      <c r="L62" s="39">
        <f t="shared" si="22"/>
        <v>-284019.44685124257</v>
      </c>
      <c r="M62" s="1" vm="1070">
        <f t="shared" si="30"/>
        <v>0</v>
      </c>
      <c r="N62" s="1" vm="1071">
        <f t="shared" si="30"/>
        <v>0</v>
      </c>
      <c r="O62" s="39">
        <f t="shared" si="23"/>
        <v>0</v>
      </c>
      <c r="P62" s="39">
        <f t="shared" si="24"/>
        <v>-284019.44685124257</v>
      </c>
      <c r="Q62" s="1" vm="1072">
        <f t="shared" si="25"/>
        <v>0</v>
      </c>
      <c r="R62" s="39">
        <f t="shared" si="26"/>
        <v>-284019.44685124257</v>
      </c>
      <c r="S62" s="1" vm="1073">
        <f t="shared" si="27"/>
        <v>1189816.1644502175</v>
      </c>
      <c r="T62" s="39">
        <f t="shared" si="28"/>
        <v>905796.71759897494</v>
      </c>
    </row>
    <row r="63" spans="1:20" s="1" customFormat="1" x14ac:dyDescent="0.55000000000000004">
      <c r="A63">
        <v>210333</v>
      </c>
      <c r="B63" s="29" t="str" vm="42">
        <f t="shared" si="18"/>
        <v>210333</v>
      </c>
      <c r="C63" t="str">
        <f>INDEX('Latest Hospital Name'!$B:$B, MATCH($A63,'Latest Hospital Name'!$A:$A,0))</f>
        <v>UM-Bowie ED</v>
      </c>
      <c r="D63" s="2" vm="1074">
        <f t="shared" si="29"/>
        <v>-675.95203276979987</v>
      </c>
      <c r="E63" s="1" vm="1075">
        <f t="shared" si="29"/>
        <v>-393702.33809447498</v>
      </c>
      <c r="F63" s="1" vm="1076">
        <f t="shared" si="29"/>
        <v>-1125904.7850961529</v>
      </c>
      <c r="G63" s="1" vm="1077">
        <f t="shared" si="29"/>
        <v>-1519607.1231906274</v>
      </c>
      <c r="H63" s="1" vm="1078">
        <f t="shared" si="29"/>
        <v>11309.716933921816</v>
      </c>
      <c r="I63" s="1">
        <f t="shared" si="19"/>
        <v>-382392.62116055319</v>
      </c>
      <c r="J63" s="41">
        <f t="shared" si="20"/>
        <v>1137214.5020300741</v>
      </c>
      <c r="K63" s="1">
        <f t="shared" si="21"/>
        <v>-156291</v>
      </c>
      <c r="L63" s="39">
        <f t="shared" si="22"/>
        <v>980923.50203007413</v>
      </c>
      <c r="M63" s="1" vm="1079">
        <f t="shared" si="30"/>
        <v>0</v>
      </c>
      <c r="N63" s="1" vm="1080">
        <f t="shared" si="30"/>
        <v>0</v>
      </c>
      <c r="O63" s="39">
        <f t="shared" si="23"/>
        <v>0</v>
      </c>
      <c r="P63" s="39">
        <f t="shared" si="24"/>
        <v>980923.50203007413</v>
      </c>
      <c r="Q63" s="1" vm="1081">
        <f t="shared" si="25"/>
        <v>0</v>
      </c>
      <c r="R63" s="39">
        <f t="shared" si="26"/>
        <v>980923.50203007413</v>
      </c>
      <c r="S63" s="1" vm="1082">
        <f t="shared" si="27"/>
        <v>0</v>
      </c>
      <c r="T63" s="39">
        <f t="shared" si="28"/>
        <v>980923.50203007413</v>
      </c>
    </row>
  </sheetData>
  <autoFilter ref="A13:U13" xr:uid="{F78F127D-3A97-4209-A72F-D19C1C334F11}">
    <sortState xmlns:xlrd2="http://schemas.microsoft.com/office/spreadsheetml/2017/richdata2" ref="A14:U63">
      <sortCondition ref="A13"/>
    </sortState>
  </autoFilter>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42FB-5577-4CFF-8F5D-0A32BE2CA4C2}">
  <sheetPr>
    <tabColor rgb="FFFFC000"/>
  </sheetPr>
  <dimension ref="A2:D64"/>
  <sheetViews>
    <sheetView topLeftCell="A7" workbookViewId="0">
      <selection activeCell="N50" sqref="N50"/>
    </sheetView>
  </sheetViews>
  <sheetFormatPr defaultRowHeight="14.4" x14ac:dyDescent="0.55000000000000004"/>
  <cols>
    <col min="1" max="3" width="13.68359375" customWidth="1"/>
    <col min="4" max="4" width="21" style="1" customWidth="1"/>
  </cols>
  <sheetData>
    <row r="2" spans="1:4" x14ac:dyDescent="0.55000000000000004">
      <c r="A2" s="3" t="s">
        <v>1</v>
      </c>
      <c r="B2" s="38" t="s" vm="1">
        <v>80</v>
      </c>
    </row>
    <row r="3" spans="1:4" x14ac:dyDescent="0.55000000000000004">
      <c r="A3" s="3" t="s">
        <v>29</v>
      </c>
      <c r="B3" s="38" t="s" vm="1083">
        <v>114</v>
      </c>
    </row>
    <row r="4" spans="1:4" x14ac:dyDescent="0.55000000000000004">
      <c r="B4" s="1"/>
    </row>
    <row r="6" spans="1:4" x14ac:dyDescent="0.55000000000000004">
      <c r="A6" s="4" t="s">
        <v>27</v>
      </c>
      <c r="B6" s="9" t="str" vm="631">
        <f>CUBEVALUE("ThisWorkbookDataModel", $B$2, CUBEMEMBER("ThisWorkbookDataModel", "[Measures].["&amp;$A6&amp;"]"))</f>
        <v>2014</v>
      </c>
      <c r="C6" s="1"/>
    </row>
    <row r="7" spans="1:4" x14ac:dyDescent="0.55000000000000004">
      <c r="A7" s="4" t="s">
        <v>28</v>
      </c>
      <c r="B7" s="9" t="str" vm="632">
        <f>CUBEVALUE("ThisWorkbookDataModel", $B$2, CUBEMEMBER("ThisWorkbookDataModel", "[Measures].["&amp;$A7&amp;"]"))</f>
        <v>2023</v>
      </c>
      <c r="C7" s="1"/>
    </row>
    <row r="8" spans="1:4" x14ac:dyDescent="0.55000000000000004">
      <c r="A8" s="4" t="str">
        <f>IF($B$3, "No Inflation", "Dollar Year")</f>
        <v>Dollar Year</v>
      </c>
      <c r="B8" s="9" t="str" vm="91">
        <f>IF($B$3, $B$3, CUBEMEMBER("ThisWorkbookDataModel","[Base CY With Inf].[Dollar Year].&amp;["&amp;$B7&amp;"]",$B7))</f>
        <v>2023</v>
      </c>
      <c r="C8" s="1"/>
    </row>
    <row r="9" spans="1:4" x14ac:dyDescent="0.55000000000000004">
      <c r="A9" t="s">
        <v>31</v>
      </c>
      <c r="B9" t="str">
        <f>"CY"&amp;RIGHT($B$6, 2) &amp; IF(B6&lt;&gt;B7, " to CY"&amp;RIGHT($B$7, 2), "")</f>
        <v>CY14 to CY23</v>
      </c>
      <c r="C9" t="s">
        <v>92</v>
      </c>
    </row>
    <row r="10" spans="1:4" x14ac:dyDescent="0.55000000000000004">
      <c r="D10" s="40" t="str">
        <f>$B$9</f>
        <v>CY14 to CY23</v>
      </c>
    </row>
    <row r="11" spans="1:4" s="10" customFormat="1" ht="19.2" customHeight="1" x14ac:dyDescent="0.55000000000000004">
      <c r="D11" s="11" t="s">
        <v>102</v>
      </c>
    </row>
    <row r="12" spans="1:4" s="8" customFormat="1" ht="71.400000000000006" customHeight="1" x14ac:dyDescent="0.55000000000000004">
      <c r="A12" s="7" t="s">
        <v>2</v>
      </c>
      <c r="B12" s="7" t="s">
        <v>93</v>
      </c>
      <c r="C12" s="7" t="s">
        <v>32</v>
      </c>
      <c r="D12" s="13" t="s">
        <v>118</v>
      </c>
    </row>
    <row r="13" spans="1:4" s="6" customFormat="1" ht="28.2" hidden="1" customHeight="1" x14ac:dyDescent="0.55000000000000004">
      <c r="A13" s="42" t="s">
        <v>113</v>
      </c>
      <c r="B13" s="5"/>
      <c r="C13" s="5"/>
      <c r="D13" s="17" t="s">
        <v>5</v>
      </c>
    </row>
    <row r="14" spans="1:4" s="6" customFormat="1" ht="28.2" hidden="1" customHeight="1" x14ac:dyDescent="0.55000000000000004">
      <c r="A14" s="42" t="s">
        <v>113</v>
      </c>
      <c r="B14" s="5"/>
      <c r="C14" s="5"/>
      <c r="D14" s="17" t="s" vm="24">
        <v>112</v>
      </c>
    </row>
    <row r="15" spans="1:4" x14ac:dyDescent="0.55000000000000004">
      <c r="A15">
        <v>210065</v>
      </c>
      <c r="B15" s="29" t="str" vm="45">
        <f t="shared" ref="B15:B46" si="0">CUBEMEMBER("ThisWorkbookDataModel","[Base CY With Inf].[HOSPID].&amp;[" &amp; $A15 &amp; "]", $A15)</f>
        <v>210065</v>
      </c>
      <c r="C15" t="str">
        <f>INDEX('Latest Hospital Name'!$B:$B, MATCH($A15,'Latest Hospital Name'!$A:$A,0))</f>
        <v>HC-Germantown</v>
      </c>
      <c r="D15" s="1">
        <f t="shared" ref="D15:D46" si="1">IFERROR(-1*CUBEVALUE("ThisWorkbookDataModel", $B$2, $B$8, $B15, D$14), "")</f>
        <v>-17202938.909579605</v>
      </c>
    </row>
    <row r="16" spans="1:4" x14ac:dyDescent="0.55000000000000004">
      <c r="A16">
        <v>210001</v>
      </c>
      <c r="B16" s="29" t="str" vm="28">
        <f t="shared" si="0"/>
        <v>210001</v>
      </c>
      <c r="C16" t="str">
        <f>INDEX('Latest Hospital Name'!$B:$B, MATCH($A16,'Latest Hospital Name'!$A:$A,0))</f>
        <v>Meritus</v>
      </c>
      <c r="D16" s="1">
        <f t="shared" si="1"/>
        <v>-11116377.306535769</v>
      </c>
    </row>
    <row r="17" spans="1:4" x14ac:dyDescent="0.55000000000000004">
      <c r="A17">
        <v>210003</v>
      </c>
      <c r="B17" s="29" t="str" vm="89">
        <f t="shared" si="0"/>
        <v>210003</v>
      </c>
      <c r="C17" t="str">
        <f>INDEX('Latest Hospital Name'!$B:$B, MATCH($A17,'Latest Hospital Name'!$A:$A,0))</f>
        <v>UM-PGHC</v>
      </c>
      <c r="D17" s="1">
        <f t="shared" si="1"/>
        <v>-11089967.156924449</v>
      </c>
    </row>
    <row r="18" spans="1:4" x14ac:dyDescent="0.55000000000000004">
      <c r="A18">
        <v>210019</v>
      </c>
      <c r="B18" s="29" t="str" vm="75">
        <f t="shared" si="0"/>
        <v>210019</v>
      </c>
      <c r="C18" t="str">
        <f>INDEX('Latest Hospital Name'!$B:$B, MATCH($A18,'Latest Hospital Name'!$A:$A,0))</f>
        <v>Peninsula</v>
      </c>
      <c r="D18" s="1">
        <f t="shared" si="1"/>
        <v>-9602748.0814457983</v>
      </c>
    </row>
    <row r="19" spans="1:4" x14ac:dyDescent="0.55000000000000004">
      <c r="A19">
        <v>210022</v>
      </c>
      <c r="B19" s="29" t="str" vm="74">
        <f t="shared" si="0"/>
        <v>210022</v>
      </c>
      <c r="C19" t="str">
        <f>INDEX('Latest Hospital Name'!$B:$B, MATCH($A19,'Latest Hospital Name'!$A:$A,0))</f>
        <v>Suburban</v>
      </c>
      <c r="D19" s="1">
        <f t="shared" si="1"/>
        <v>-8519078.4143605959</v>
      </c>
    </row>
    <row r="20" spans="1:4" x14ac:dyDescent="0.55000000000000004">
      <c r="A20">
        <v>210005</v>
      </c>
      <c r="B20" s="29" t="str" vm="87">
        <f t="shared" si="0"/>
        <v>210005</v>
      </c>
      <c r="C20" t="str">
        <f>INDEX('Latest Hospital Name'!$B:$B, MATCH($A20,'Latest Hospital Name'!$A:$A,0))</f>
        <v>Frederick</v>
      </c>
      <c r="D20" s="1">
        <f t="shared" si="1"/>
        <v>-8581344.4338128082</v>
      </c>
    </row>
    <row r="21" spans="1:4" x14ac:dyDescent="0.55000000000000004">
      <c r="A21">
        <v>210037</v>
      </c>
      <c r="B21" s="29" t="str" vm="63">
        <f t="shared" si="0"/>
        <v>210037</v>
      </c>
      <c r="C21" t="str">
        <f>INDEX('Latest Hospital Name'!$B:$B, MATCH($A21,'Latest Hospital Name'!$A:$A,0))</f>
        <v>UM-Easton</v>
      </c>
      <c r="D21" s="1">
        <f t="shared" si="1"/>
        <v>-7088496.0404516123</v>
      </c>
    </row>
    <row r="22" spans="1:4" x14ac:dyDescent="0.55000000000000004">
      <c r="A22">
        <v>210049</v>
      </c>
      <c r="B22" s="29" t="str" vm="55">
        <f t="shared" si="0"/>
        <v>210049</v>
      </c>
      <c r="C22" t="str">
        <f>INDEX('Latest Hospital Name'!$B:$B, MATCH($A22,'Latest Hospital Name'!$A:$A,0))</f>
        <v>UM-Upper Chesapeake</v>
      </c>
      <c r="D22" s="1">
        <f t="shared" si="1"/>
        <v>-1459212.7598341573</v>
      </c>
    </row>
    <row r="23" spans="1:4" x14ac:dyDescent="0.55000000000000004">
      <c r="A23">
        <v>210063</v>
      </c>
      <c r="B23" s="29" t="str" vm="46">
        <f t="shared" si="0"/>
        <v>210063</v>
      </c>
      <c r="C23" t="str">
        <f>INDEX('Latest Hospital Name'!$B:$B, MATCH($A23,'Latest Hospital Name'!$A:$A,0))</f>
        <v>UM-St. Joe</v>
      </c>
      <c r="D23" s="1">
        <f t="shared" si="1"/>
        <v>-1620224.226297108</v>
      </c>
    </row>
    <row r="24" spans="1:4" x14ac:dyDescent="0.55000000000000004">
      <c r="A24">
        <v>210051</v>
      </c>
      <c r="B24" s="29" t="str" vm="54">
        <f t="shared" si="0"/>
        <v>210051</v>
      </c>
      <c r="C24" t="str">
        <f>INDEX('Latest Hospital Name'!$B:$B, MATCH($A24,'Latest Hospital Name'!$A:$A,0))</f>
        <v>Doctors</v>
      </c>
      <c r="D24" s="1">
        <f t="shared" si="1"/>
        <v>-1779887.4833230693</v>
      </c>
    </row>
    <row r="25" spans="1:4" x14ac:dyDescent="0.55000000000000004">
      <c r="A25">
        <v>210018</v>
      </c>
      <c r="B25" s="29" t="str" vm="76">
        <f t="shared" si="0"/>
        <v>210018</v>
      </c>
      <c r="C25" t="str">
        <f>INDEX('Latest Hospital Name'!$B:$B, MATCH($A25,'Latest Hospital Name'!$A:$A,0))</f>
        <v>MedStar Montgomery</v>
      </c>
      <c r="D25" s="1">
        <f t="shared" si="1"/>
        <v>-125771.1845733549</v>
      </c>
    </row>
    <row r="26" spans="1:4" x14ac:dyDescent="0.55000000000000004">
      <c r="A26">
        <v>210088</v>
      </c>
      <c r="B26" s="29" t="str" vm="43">
        <f t="shared" si="0"/>
        <v>210088</v>
      </c>
      <c r="C26" t="str">
        <f>INDEX('Latest Hospital Name'!$B:$B, MATCH($A26,'Latest Hospital Name'!$A:$A,0))</f>
        <v>UM-Queen Anne's ED</v>
      </c>
      <c r="D26" s="1">
        <f t="shared" si="1"/>
        <v>-415080.61422212276</v>
      </c>
    </row>
    <row r="27" spans="1:4" x14ac:dyDescent="0.55000000000000004">
      <c r="A27">
        <v>210087</v>
      </c>
      <c r="B27" s="29" t="str" vm="44">
        <f t="shared" si="0"/>
        <v>210087</v>
      </c>
      <c r="C27" t="str">
        <f>INDEX('Latest Hospital Name'!$B:$B, MATCH($A27,'Latest Hospital Name'!$A:$A,0))</f>
        <v>Germantown ED</v>
      </c>
      <c r="D27" s="1">
        <f t="shared" si="1"/>
        <v>304052.76915662823</v>
      </c>
    </row>
    <row r="28" spans="1:4" x14ac:dyDescent="0.55000000000000004">
      <c r="A28">
        <v>210017</v>
      </c>
      <c r="B28" s="29" t="str" vm="77">
        <f t="shared" si="0"/>
        <v>210017</v>
      </c>
      <c r="C28" t="str">
        <f>INDEX('Latest Hospital Name'!$B:$B, MATCH($A28,'Latest Hospital Name'!$A:$A,0))</f>
        <v>Garrett</v>
      </c>
      <c r="D28" s="1">
        <f t="shared" si="1"/>
        <v>215045.22569285519</v>
      </c>
    </row>
    <row r="29" spans="1:4" x14ac:dyDescent="0.55000000000000004">
      <c r="A29">
        <v>210009</v>
      </c>
      <c r="B29" s="29" t="str" vm="84">
        <f t="shared" si="0"/>
        <v>210009</v>
      </c>
      <c r="C29" t="str">
        <f>INDEX('Latest Hospital Name'!$B:$B, MATCH($A29,'Latest Hospital Name'!$A:$A,0))</f>
        <v>Johns Hopkins</v>
      </c>
      <c r="D29" s="1">
        <f t="shared" si="1"/>
        <v>-897942.9832965415</v>
      </c>
    </row>
    <row r="30" spans="1:4" x14ac:dyDescent="0.55000000000000004">
      <c r="A30">
        <v>210028</v>
      </c>
      <c r="B30" s="29" t="str" vm="70">
        <f t="shared" si="0"/>
        <v>210028</v>
      </c>
      <c r="C30" t="str">
        <f>INDEX('Latest Hospital Name'!$B:$B, MATCH($A30,'Latest Hospital Name'!$A:$A,0))</f>
        <v>MedStar St. Mary's</v>
      </c>
      <c r="D30" s="1">
        <f t="shared" si="1"/>
        <v>629391.06005337066</v>
      </c>
    </row>
    <row r="31" spans="1:4" x14ac:dyDescent="0.55000000000000004">
      <c r="A31">
        <v>210062</v>
      </c>
      <c r="B31" s="29" t="str" vm="47">
        <f t="shared" si="0"/>
        <v>210062</v>
      </c>
      <c r="C31" t="str">
        <f>INDEX('Latest Hospital Name'!$B:$B, MATCH($A31,'Latest Hospital Name'!$A:$A,0))</f>
        <v>MedStar Southern MD</v>
      </c>
      <c r="D31" s="1">
        <f t="shared" si="1"/>
        <v>2316398.477898296</v>
      </c>
    </row>
    <row r="32" spans="1:4" x14ac:dyDescent="0.55000000000000004">
      <c r="A32">
        <v>210035</v>
      </c>
      <c r="B32" s="29" t="str" vm="64">
        <f t="shared" si="0"/>
        <v>210035</v>
      </c>
      <c r="C32" t="str">
        <f>INDEX('Latest Hospital Name'!$B:$B, MATCH($A32,'Latest Hospital Name'!$A:$A,0))</f>
        <v>UM-Charles Regional</v>
      </c>
      <c r="D32" s="1">
        <f t="shared" si="1"/>
        <v>1141678.3761007399</v>
      </c>
    </row>
    <row r="33" spans="1:4" x14ac:dyDescent="0.55000000000000004">
      <c r="A33">
        <v>210333</v>
      </c>
      <c r="B33" s="29" t="str" vm="42">
        <f t="shared" si="0"/>
        <v>210333</v>
      </c>
      <c r="C33" t="str">
        <f>INDEX('Latest Hospital Name'!$B:$B, MATCH($A33,'Latest Hospital Name'!$A:$A,0))</f>
        <v>UM-Bowie ED</v>
      </c>
      <c r="D33" s="1">
        <f t="shared" si="1"/>
        <v>1125904.7850961529</v>
      </c>
    </row>
    <row r="34" spans="1:4" x14ac:dyDescent="0.55000000000000004">
      <c r="A34">
        <v>210045</v>
      </c>
      <c r="B34" s="29" t="str" vm="57">
        <f t="shared" si="0"/>
        <v>210045</v>
      </c>
      <c r="C34" t="str">
        <f>INDEX('Latest Hospital Name'!$B:$B, MATCH($A34,'Latest Hospital Name'!$A:$A,0))</f>
        <v>McCready</v>
      </c>
      <c r="D34" s="1">
        <f t="shared" si="1"/>
        <v>2350489.3612951064</v>
      </c>
    </row>
    <row r="35" spans="1:4" x14ac:dyDescent="0.55000000000000004">
      <c r="A35">
        <v>210061</v>
      </c>
      <c r="B35" s="29" t="str" vm="48">
        <f t="shared" si="0"/>
        <v>210061</v>
      </c>
      <c r="C35" t="str">
        <f>INDEX('Latest Hospital Name'!$B:$B, MATCH($A35,'Latest Hospital Name'!$A:$A,0))</f>
        <v>Atlantic General</v>
      </c>
      <c r="D35" s="1">
        <f t="shared" si="1"/>
        <v>2736415.7109448458</v>
      </c>
    </row>
    <row r="36" spans="1:4" x14ac:dyDescent="0.55000000000000004">
      <c r="A36">
        <v>210033</v>
      </c>
      <c r="B36" s="29" t="str" vm="66">
        <f t="shared" si="0"/>
        <v>210033</v>
      </c>
      <c r="C36" t="str">
        <f>INDEX('Latest Hospital Name'!$B:$B, MATCH($A36,'Latest Hospital Name'!$A:$A,0))</f>
        <v>Carroll</v>
      </c>
      <c r="D36" s="1">
        <f t="shared" si="1"/>
        <v>3682341.8973768242</v>
      </c>
    </row>
    <row r="37" spans="1:4" x14ac:dyDescent="0.55000000000000004">
      <c r="A37">
        <v>210048</v>
      </c>
      <c r="B37" s="29" t="str" vm="56">
        <f t="shared" si="0"/>
        <v>210048</v>
      </c>
      <c r="C37" t="str">
        <f>INDEX('Latest Hospital Name'!$B:$B, MATCH($A37,'Latest Hospital Name'!$A:$A,0))</f>
        <v>Howard County</v>
      </c>
      <c r="D37" s="1">
        <f t="shared" si="1"/>
        <v>3089212.5123682115</v>
      </c>
    </row>
    <row r="38" spans="1:4" x14ac:dyDescent="0.55000000000000004">
      <c r="A38">
        <v>210004</v>
      </c>
      <c r="B38" s="29" t="str" vm="88">
        <f t="shared" si="0"/>
        <v>210004</v>
      </c>
      <c r="C38" t="str">
        <f>INDEX('Latest Hospital Name'!$B:$B, MATCH($A38,'Latest Hospital Name'!$A:$A,0))</f>
        <v>Holy Cross</v>
      </c>
      <c r="D38" s="1">
        <f t="shared" si="1"/>
        <v>2956560.2560089864</v>
      </c>
    </row>
    <row r="39" spans="1:4" x14ac:dyDescent="0.55000000000000004">
      <c r="A39">
        <v>210030</v>
      </c>
      <c r="B39" s="29" t="str" vm="68">
        <f t="shared" si="0"/>
        <v>210030</v>
      </c>
      <c r="C39" t="str">
        <f>INDEX('Latest Hospital Name'!$B:$B, MATCH($A39,'Latest Hospital Name'!$A:$A,0))</f>
        <v>UM-Chestertown</v>
      </c>
      <c r="D39" s="1">
        <f t="shared" si="1"/>
        <v>3619278.5785090476</v>
      </c>
    </row>
    <row r="40" spans="1:4" x14ac:dyDescent="0.55000000000000004">
      <c r="A40">
        <v>210039</v>
      </c>
      <c r="B40" s="29" t="str" vm="61">
        <f t="shared" si="0"/>
        <v>210039</v>
      </c>
      <c r="C40" t="str">
        <f>INDEX('Latest Hospital Name'!$B:$B, MATCH($A40,'Latest Hospital Name'!$A:$A,0))</f>
        <v>Calvert</v>
      </c>
      <c r="D40" s="1">
        <f t="shared" si="1"/>
        <v>5011540.8924758844</v>
      </c>
    </row>
    <row r="41" spans="1:4" x14ac:dyDescent="0.55000000000000004">
      <c r="A41">
        <v>210060</v>
      </c>
      <c r="B41" s="29" t="str" vm="49">
        <f t="shared" si="0"/>
        <v>210060</v>
      </c>
      <c r="C41" t="str">
        <f>INDEX('Latest Hospital Name'!$B:$B, MATCH($A41,'Latest Hospital Name'!$A:$A,0))</f>
        <v>Ft. Washington</v>
      </c>
      <c r="D41" s="1">
        <f t="shared" si="1"/>
        <v>6315017.2601224072</v>
      </c>
    </row>
    <row r="42" spans="1:4" x14ac:dyDescent="0.55000000000000004">
      <c r="A42">
        <v>210006</v>
      </c>
      <c r="B42" s="29" t="str" vm="86">
        <f t="shared" si="0"/>
        <v>210006</v>
      </c>
      <c r="C42" t="str">
        <f>INDEX('Latest Hospital Name'!$B:$B, MATCH($A42,'Latest Hospital Name'!$A:$A,0))</f>
        <v>UM-Harford</v>
      </c>
      <c r="D42" s="1">
        <f t="shared" si="1"/>
        <v>6779420.8478358043</v>
      </c>
    </row>
    <row r="43" spans="1:4" x14ac:dyDescent="0.55000000000000004">
      <c r="A43">
        <v>210032</v>
      </c>
      <c r="B43" s="29" t="str" vm="67">
        <f t="shared" si="0"/>
        <v>210032</v>
      </c>
      <c r="C43" t="str">
        <f>INDEX('Latest Hospital Name'!$B:$B, MATCH($A43,'Latest Hospital Name'!$A:$A,0))</f>
        <v>Union of Cecil</v>
      </c>
      <c r="D43" s="1">
        <f t="shared" si="1"/>
        <v>6898723.2882401356</v>
      </c>
    </row>
    <row r="44" spans="1:4" x14ac:dyDescent="0.55000000000000004">
      <c r="A44">
        <v>210010</v>
      </c>
      <c r="B44" s="29" t="str" vm="83">
        <f t="shared" si="0"/>
        <v>210010</v>
      </c>
      <c r="C44" t="str">
        <f>INDEX('Latest Hospital Name'!$B:$B, MATCH($A44,'Latest Hospital Name'!$A:$A,0))</f>
        <v>UM-Dorchester</v>
      </c>
      <c r="D44" s="1">
        <f t="shared" si="1"/>
        <v>6666962.0375158973</v>
      </c>
    </row>
    <row r="45" spans="1:4" x14ac:dyDescent="0.55000000000000004">
      <c r="A45">
        <v>210043</v>
      </c>
      <c r="B45" s="29" t="str" vm="59">
        <f t="shared" si="0"/>
        <v>210043</v>
      </c>
      <c r="C45" t="str">
        <f>INDEX('Latest Hospital Name'!$B:$B, MATCH($A45,'Latest Hospital Name'!$A:$A,0))</f>
        <v>UM-BWMC</v>
      </c>
      <c r="D45" s="1">
        <f t="shared" si="1"/>
        <v>6788838.2603445798</v>
      </c>
    </row>
    <row r="46" spans="1:4" x14ac:dyDescent="0.55000000000000004">
      <c r="A46">
        <v>210016</v>
      </c>
      <c r="B46" s="29" t="str" vm="78">
        <f t="shared" si="0"/>
        <v>210016</v>
      </c>
      <c r="C46" t="str">
        <f>INDEX('Latest Hospital Name'!$B:$B, MATCH($A46,'Latest Hospital Name'!$A:$A,0))</f>
        <v>Washington Adventist</v>
      </c>
      <c r="D46" s="1">
        <f t="shared" si="1"/>
        <v>6847454.3316948665</v>
      </c>
    </row>
    <row r="47" spans="1:4" x14ac:dyDescent="0.55000000000000004">
      <c r="A47">
        <v>210040</v>
      </c>
      <c r="B47" s="29" t="str" vm="60">
        <f t="shared" ref="B47:B64" si="2">CUBEMEMBER("ThisWorkbookDataModel","[Base CY With Inf].[HOSPID].&amp;[" &amp; $A47 &amp; "]", $A47)</f>
        <v>210040</v>
      </c>
      <c r="C47" t="str">
        <f>INDEX('Latest Hospital Name'!$B:$B, MATCH($A47,'Latest Hospital Name'!$A:$A,0))</f>
        <v>Northwest</v>
      </c>
      <c r="D47" s="1">
        <f t="shared" ref="D47:D64" si="3">IFERROR(-1*CUBEVALUE("ThisWorkbookDataModel", $B$2, $B$8, $B47, D$14), "")</f>
        <v>8133640.1529805074</v>
      </c>
    </row>
    <row r="48" spans="1:4" x14ac:dyDescent="0.55000000000000004">
      <c r="A48">
        <v>210027</v>
      </c>
      <c r="B48" s="29" t="str" vm="71">
        <f t="shared" si="2"/>
        <v>210027</v>
      </c>
      <c r="C48" t="str">
        <f>INDEX('Latest Hospital Name'!$B:$B, MATCH($A48,'Latest Hospital Name'!$A:$A,0))</f>
        <v>Western Maryland</v>
      </c>
      <c r="D48" s="1">
        <f t="shared" si="3"/>
        <v>8384510.0067923069</v>
      </c>
    </row>
    <row r="49" spans="1:4" x14ac:dyDescent="0.55000000000000004">
      <c r="A49">
        <v>210015</v>
      </c>
      <c r="B49" s="29" t="str" vm="79">
        <f t="shared" si="2"/>
        <v>210015</v>
      </c>
      <c r="C49" t="str">
        <f>INDEX('Latest Hospital Name'!$B:$B, MATCH($A49,'Latest Hospital Name'!$A:$A,0))</f>
        <v>MedStar Fr Square</v>
      </c>
      <c r="D49" s="1">
        <f t="shared" si="3"/>
        <v>10637745.704260323</v>
      </c>
    </row>
    <row r="50" spans="1:4" x14ac:dyDescent="0.55000000000000004">
      <c r="A50">
        <v>210055</v>
      </c>
      <c r="B50" s="29" t="str" vm="53">
        <f t="shared" si="2"/>
        <v>210055</v>
      </c>
      <c r="C50" t="str">
        <f>INDEX('Latest Hospital Name'!$B:$B, MATCH($A50,'Latest Hospital Name'!$A:$A,0))</f>
        <v>UM-Laurel</v>
      </c>
      <c r="D50" s="1">
        <f t="shared" si="3"/>
        <v>10156732.407848435</v>
      </c>
    </row>
    <row r="51" spans="1:4" x14ac:dyDescent="0.55000000000000004">
      <c r="A51">
        <v>210029</v>
      </c>
      <c r="B51" s="29" t="str" vm="69">
        <f t="shared" si="2"/>
        <v>210029</v>
      </c>
      <c r="C51" t="str">
        <f>INDEX('Latest Hospital Name'!$B:$B, MATCH($A51,'Latest Hospital Name'!$A:$A,0))</f>
        <v>JH Bayview</v>
      </c>
      <c r="D51" s="1">
        <f t="shared" si="3"/>
        <v>9953173.4788072854</v>
      </c>
    </row>
    <row r="52" spans="1:4" x14ac:dyDescent="0.55000000000000004">
      <c r="A52">
        <v>210038</v>
      </c>
      <c r="B52" s="29" t="str" vm="62">
        <f t="shared" si="2"/>
        <v>210038</v>
      </c>
      <c r="C52" t="str">
        <f>INDEX('Latest Hospital Name'!$B:$B, MATCH($A52,'Latest Hospital Name'!$A:$A,0))</f>
        <v>UMMC Midtown</v>
      </c>
      <c r="D52" s="1">
        <f t="shared" si="3"/>
        <v>11510402.275340831</v>
      </c>
    </row>
    <row r="53" spans="1:4" x14ac:dyDescent="0.55000000000000004">
      <c r="A53">
        <v>210011</v>
      </c>
      <c r="B53" s="29" t="str" vm="82">
        <f t="shared" si="2"/>
        <v>210011</v>
      </c>
      <c r="C53" t="str">
        <f>INDEX('Latest Hospital Name'!$B:$B, MATCH($A53,'Latest Hospital Name'!$A:$A,0))</f>
        <v xml:space="preserve">St. Agnes </v>
      </c>
      <c r="D53" s="1">
        <f t="shared" si="3"/>
        <v>12560360.186055304</v>
      </c>
    </row>
    <row r="54" spans="1:4" x14ac:dyDescent="0.55000000000000004">
      <c r="A54">
        <v>210057</v>
      </c>
      <c r="B54" s="29" t="str" vm="51">
        <f t="shared" si="2"/>
        <v>210057</v>
      </c>
      <c r="C54" t="str">
        <f>INDEX('Latest Hospital Name'!$B:$B, MATCH($A54,'Latest Hospital Name'!$A:$A,0))</f>
        <v>Shady Grove</v>
      </c>
      <c r="D54" s="1">
        <f t="shared" si="3"/>
        <v>11825920.065553902</v>
      </c>
    </row>
    <row r="55" spans="1:4" x14ac:dyDescent="0.55000000000000004">
      <c r="A55">
        <v>210034</v>
      </c>
      <c r="B55" s="29" t="str" vm="65">
        <f t="shared" si="2"/>
        <v>210034</v>
      </c>
      <c r="C55" t="str">
        <f>INDEX('Latest Hospital Name'!$B:$B, MATCH($A55,'Latest Hospital Name'!$A:$A,0))</f>
        <v>MedStar Harbor</v>
      </c>
      <c r="D55" s="1">
        <f t="shared" si="3"/>
        <v>14769452.28414226</v>
      </c>
    </row>
    <row r="56" spans="1:4" x14ac:dyDescent="0.55000000000000004">
      <c r="A56">
        <v>210023</v>
      </c>
      <c r="B56" s="29" t="str" vm="73">
        <f t="shared" si="2"/>
        <v>210023</v>
      </c>
      <c r="C56" t="str">
        <f>INDEX('Latest Hospital Name'!$B:$B, MATCH($A56,'Latest Hospital Name'!$A:$A,0))</f>
        <v>Anne Arundel</v>
      </c>
      <c r="D56" s="1">
        <f t="shared" si="3"/>
        <v>12995064.861723032</v>
      </c>
    </row>
    <row r="57" spans="1:4" x14ac:dyDescent="0.55000000000000004">
      <c r="A57">
        <v>210058</v>
      </c>
      <c r="B57" s="29" t="str" vm="50">
        <f t="shared" si="2"/>
        <v>210058</v>
      </c>
      <c r="C57" t="str">
        <f>INDEX('Latest Hospital Name'!$B:$B, MATCH($A57,'Latest Hospital Name'!$A:$A,0))</f>
        <v>UMROI</v>
      </c>
      <c r="D57" s="1">
        <f t="shared" si="3"/>
        <v>15264234.026302295</v>
      </c>
    </row>
    <row r="58" spans="1:4" x14ac:dyDescent="0.55000000000000004">
      <c r="A58">
        <v>210002</v>
      </c>
      <c r="B58" s="29" t="str" vm="90">
        <f t="shared" si="2"/>
        <v>210002</v>
      </c>
      <c r="C58" t="str">
        <f>INDEX('Latest Hospital Name'!$B:$B, MATCH($A58,'Latest Hospital Name'!$A:$A,0))</f>
        <v>UMMC</v>
      </c>
      <c r="D58" s="1">
        <f t="shared" si="3"/>
        <v>13113373.03902394</v>
      </c>
    </row>
    <row r="59" spans="1:4" x14ac:dyDescent="0.55000000000000004">
      <c r="A59">
        <v>210024</v>
      </c>
      <c r="B59" s="29" t="str" vm="72">
        <f t="shared" si="2"/>
        <v>210024</v>
      </c>
      <c r="C59" t="str">
        <f>INDEX('Latest Hospital Name'!$B:$B, MATCH($A59,'Latest Hospital Name'!$A:$A,0))</f>
        <v>MedStar Union Mem</v>
      </c>
      <c r="D59" s="1">
        <f t="shared" si="3"/>
        <v>18034151.530072574</v>
      </c>
    </row>
    <row r="60" spans="1:4" x14ac:dyDescent="0.55000000000000004">
      <c r="A60">
        <v>210056</v>
      </c>
      <c r="B60" s="29" t="str" vm="52">
        <f t="shared" si="2"/>
        <v>210056</v>
      </c>
      <c r="C60" t="str">
        <f>INDEX('Latest Hospital Name'!$B:$B, MATCH($A60,'Latest Hospital Name'!$A:$A,0))</f>
        <v>MedStar Good Sam</v>
      </c>
      <c r="D60" s="1">
        <f t="shared" si="3"/>
        <v>20018902.91333919</v>
      </c>
    </row>
    <row r="61" spans="1:4" x14ac:dyDescent="0.55000000000000004">
      <c r="A61">
        <v>210008</v>
      </c>
      <c r="B61" s="29" t="str" vm="85">
        <f t="shared" si="2"/>
        <v>210008</v>
      </c>
      <c r="C61" t="str">
        <f>INDEX('Latest Hospital Name'!$B:$B, MATCH($A61,'Latest Hospital Name'!$A:$A,0))</f>
        <v>Mercy</v>
      </c>
      <c r="D61" s="1">
        <f t="shared" si="3"/>
        <v>19478940.874200944</v>
      </c>
    </row>
    <row r="62" spans="1:4" x14ac:dyDescent="0.55000000000000004">
      <c r="A62">
        <v>210044</v>
      </c>
      <c r="B62" s="29" t="str" vm="58">
        <f t="shared" si="2"/>
        <v>210044</v>
      </c>
      <c r="C62" t="str">
        <f>INDEX('Latest Hospital Name'!$B:$B, MATCH($A62,'Latest Hospital Name'!$A:$A,0))</f>
        <v>GBMC</v>
      </c>
      <c r="D62" s="1">
        <f t="shared" si="3"/>
        <v>20810600.941764556</v>
      </c>
    </row>
    <row r="63" spans="1:4" x14ac:dyDescent="0.55000000000000004">
      <c r="A63">
        <v>210013</v>
      </c>
      <c r="B63" s="29" t="str" vm="80">
        <f t="shared" si="2"/>
        <v>210013</v>
      </c>
      <c r="C63" t="str">
        <f>INDEX('Latest Hospital Name'!$B:$B, MATCH($A63,'Latest Hospital Name'!$A:$A,0))</f>
        <v>Bon Secours</v>
      </c>
      <c r="D63" s="1">
        <f t="shared" si="3"/>
        <v>27597239.843977157</v>
      </c>
    </row>
    <row r="64" spans="1:4" x14ac:dyDescent="0.55000000000000004">
      <c r="A64">
        <v>210012</v>
      </c>
      <c r="B64" s="29" t="str" vm="81">
        <f t="shared" si="2"/>
        <v>210012</v>
      </c>
      <c r="C64" t="str">
        <f>INDEX('Latest Hospital Name'!$B:$B, MATCH($A64,'Latest Hospital Name'!$A:$A,0))</f>
        <v>Sinai</v>
      </c>
      <c r="D64" s="1">
        <f t="shared" si="3"/>
        <v>39719390.934939764</v>
      </c>
    </row>
  </sheetData>
  <autoFilter ref="A14:D14" xr:uid="{548C42FB-5577-4CFF-8F5D-0A32BE2CA4C2}">
    <sortState xmlns:xlrd2="http://schemas.microsoft.com/office/spreadsheetml/2017/richdata2" ref="A15:D64">
      <sortCondition ref="D14"/>
    </sortState>
  </autoFilter>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977B-33AA-417D-956E-F4D322A3BEF0}">
  <sheetPr>
    <tabColor rgb="FFFFC000"/>
  </sheetPr>
  <dimension ref="A2:P64"/>
  <sheetViews>
    <sheetView topLeftCell="A10" zoomScale="85" zoomScaleNormal="85" workbookViewId="0">
      <selection activeCell="J15" sqref="J15:J64"/>
    </sheetView>
  </sheetViews>
  <sheetFormatPr defaultRowHeight="14.4" x14ac:dyDescent="0.55000000000000004"/>
  <cols>
    <col min="1" max="3" width="13.68359375" customWidth="1"/>
    <col min="4" max="4" width="13.68359375" style="2" hidden="1" customWidth="1"/>
    <col min="5" max="8" width="13.68359375" style="1" hidden="1" customWidth="1"/>
    <col min="9" max="9" width="14.68359375" style="1" hidden="1" customWidth="1"/>
    <col min="10" max="10" width="13.68359375" style="1" customWidth="1"/>
    <col min="11" max="15" width="13.68359375" style="1" hidden="1" customWidth="1"/>
    <col min="16" max="16" width="21" style="1" hidden="1" customWidth="1"/>
  </cols>
  <sheetData>
    <row r="2" spans="1:16" x14ac:dyDescent="0.55000000000000004">
      <c r="A2" s="3" t="s">
        <v>1</v>
      </c>
      <c r="B2" s="38" t="s" vm="1">
        <v>80</v>
      </c>
    </row>
    <row r="3" spans="1:16" x14ac:dyDescent="0.55000000000000004">
      <c r="A3" s="3" t="s">
        <v>29</v>
      </c>
      <c r="B3" s="38" t="s" vm="1083">
        <v>114</v>
      </c>
    </row>
    <row r="4" spans="1:16" x14ac:dyDescent="0.55000000000000004">
      <c r="B4" s="1"/>
    </row>
    <row r="6" spans="1:16" x14ac:dyDescent="0.55000000000000004">
      <c r="A6" s="4" t="s">
        <v>27</v>
      </c>
      <c r="B6" s="9" t="str" vm="631">
        <f>CUBEVALUE("ThisWorkbookDataModel", $B$2, CUBEMEMBER("ThisWorkbookDataModel", "[Measures].["&amp;$A6&amp;"]"))</f>
        <v>2014</v>
      </c>
      <c r="C6" s="1"/>
    </row>
    <row r="7" spans="1:16" x14ac:dyDescent="0.55000000000000004">
      <c r="A7" s="4" t="s">
        <v>28</v>
      </c>
      <c r="B7" s="9" t="str" vm="632">
        <f>CUBEVALUE("ThisWorkbookDataModel", $B$2, CUBEMEMBER("ThisWorkbookDataModel", "[Measures].["&amp;$A7&amp;"]"))</f>
        <v>2023</v>
      </c>
      <c r="C7" s="1"/>
    </row>
    <row r="8" spans="1:16" x14ac:dyDescent="0.55000000000000004">
      <c r="A8" s="4" t="str">
        <f>IF($B$3, "No Inflation", "Dollar Year")</f>
        <v>Dollar Year</v>
      </c>
      <c r="B8" s="9" t="str" vm="91">
        <f>IF($B$3, $B$3, CUBEMEMBER("ThisWorkbookDataModel","[Base CY With Inf].[Dollar Year].&amp;["&amp;$B7&amp;"]",$B7))</f>
        <v>2023</v>
      </c>
      <c r="C8" s="1"/>
    </row>
    <row r="9" spans="1:16" x14ac:dyDescent="0.55000000000000004">
      <c r="A9" t="s">
        <v>31</v>
      </c>
      <c r="B9" t="str">
        <f>"CY"&amp;RIGHT($B$6, 2) &amp; IF(B6&lt;&gt;B7, " to CY"&amp;RIGHT($B$7, 2), "")</f>
        <v>CY14 to CY23</v>
      </c>
      <c r="C9" t="s">
        <v>92</v>
      </c>
    </row>
    <row r="10" spans="1:16" x14ac:dyDescent="0.55000000000000004">
      <c r="P10" s="40" t="str">
        <f>$B$9</f>
        <v>CY14 to CY23</v>
      </c>
    </row>
    <row r="11" spans="1:16" s="10" customFormat="1" ht="19.2" customHeight="1" x14ac:dyDescent="0.55000000000000004">
      <c r="D11" s="20"/>
      <c r="E11" s="11"/>
      <c r="F11" s="11"/>
      <c r="G11" s="11"/>
      <c r="H11" s="11"/>
      <c r="I11" s="11"/>
      <c r="J11" s="11" t="s">
        <v>83</v>
      </c>
      <c r="K11" s="12" t="s">
        <v>83</v>
      </c>
      <c r="L11" s="11" t="s">
        <v>83</v>
      </c>
      <c r="M11" s="12"/>
      <c r="N11" s="11"/>
      <c r="O11" s="11" t="s">
        <v>83</v>
      </c>
      <c r="P11" s="11" t="s">
        <v>102</v>
      </c>
    </row>
    <row r="12" spans="1:16" s="8" customFormat="1" ht="129.6" customHeight="1" x14ac:dyDescent="0.55000000000000004">
      <c r="A12" s="7" t="s">
        <v>2</v>
      </c>
      <c r="B12" s="7" t="s">
        <v>93</v>
      </c>
      <c r="C12" s="7" t="s">
        <v>32</v>
      </c>
      <c r="D12" s="21" t="str">
        <f>B9&amp;" ECMAD Growth"</f>
        <v>CY14 to CY23 ECMAD Growth</v>
      </c>
      <c r="E12" s="13" t="str">
        <f>B9&amp;" Marketshift"</f>
        <v>CY14 to CY23 Marketshift</v>
      </c>
      <c r="F12" s="13" t="str">
        <f>B9&amp;" Unrecognized"</f>
        <v>CY14 to CY23 Unrecognized</v>
      </c>
      <c r="G12" s="13" t="s">
        <v>6</v>
      </c>
      <c r="H12" s="14" t="str">
        <f>"RY"&amp;RIGHT($B$7, 2)+1&amp;" Demographic Adjustment"</f>
        <v>RY24 Demographic Adjustment</v>
      </c>
      <c r="I12" s="14" t="str">
        <f>B9&amp;" Observed GBR Volume Policies"</f>
        <v>CY14 to CY23 Observed GBR Volume Policies</v>
      </c>
      <c r="J12" s="14" t="s">
        <v>84</v>
      </c>
      <c r="K12" s="16" t="s">
        <v>105</v>
      </c>
      <c r="L12" s="14" t="s">
        <v>106</v>
      </c>
      <c r="M12" s="16" t="s">
        <v>17</v>
      </c>
      <c r="N12" s="13" t="s">
        <v>35</v>
      </c>
      <c r="O12" s="14" t="s">
        <v>107</v>
      </c>
      <c r="P12" s="13" t="s">
        <v>108</v>
      </c>
    </row>
    <row r="13" spans="1:16" s="6" customFormat="1" ht="28.2" hidden="1" customHeight="1" x14ac:dyDescent="0.55000000000000004">
      <c r="A13" s="42" t="s">
        <v>113</v>
      </c>
      <c r="B13" s="5"/>
      <c r="C13" s="5"/>
      <c r="D13" s="22" t="s">
        <v>3</v>
      </c>
      <c r="E13" s="17" t="s">
        <v>4</v>
      </c>
      <c r="F13" s="17" t="s">
        <v>5</v>
      </c>
      <c r="G13" s="17" t="s">
        <v>6</v>
      </c>
      <c r="H13" s="17" t="s">
        <v>81</v>
      </c>
      <c r="I13" s="17"/>
      <c r="J13" s="17"/>
      <c r="K13" s="17" t="s">
        <v>10</v>
      </c>
      <c r="L13" s="17"/>
      <c r="M13" s="17" t="s">
        <v>17</v>
      </c>
      <c r="N13" s="17" t="s">
        <v>7</v>
      </c>
      <c r="O13" s="17"/>
      <c r="P13" s="17" t="s">
        <v>82</v>
      </c>
    </row>
    <row r="14" spans="1:16" s="6" customFormat="1" ht="19.2" hidden="1" customHeight="1" x14ac:dyDescent="0.55000000000000004">
      <c r="A14" s="42" t="s">
        <v>113</v>
      </c>
      <c r="B14" s="5"/>
      <c r="C14" s="5"/>
      <c r="D14" s="22" t="str" vm="26">
        <f>IF(D$13&lt;&gt;"", CUBEMEMBER("ThisWorkbookDataModel","[Measures].["&amp;IF(D$13&lt;&gt;"get_% Attributable to OOS", "Sum of ", "")&amp;D$13&amp;IF(AND(D$13&lt;&gt;"ECMAD Growth", D$13&lt;&gt;"get_% Attributable to OOS"), "_inf", "")&amp;"]"), "")</f>
        <v>Sum of ECMAD Growth</v>
      </c>
      <c r="E14" s="17" t="str" vm="25">
        <f>IF(E$13&lt;&gt;"", CUBEMEMBER("ThisWorkbookDataModel","[Measures].["&amp;IF(E$13&lt;&gt;"get_% Attributable to OOS", "Sum of ", "")&amp;E$13&amp;IF(AND(E$13&lt;&gt;"ECMAD Growth", E$13&lt;&gt;"get_% Attributable to OOS"), "_inf", "")&amp;"]"), "")</f>
        <v>Sum of MSA_inf</v>
      </c>
      <c r="F14" s="17" t="str" vm="24">
        <f>IF(F$13&lt;&gt;"", CUBEMEMBER("ThisWorkbookDataModel","[Measures].["&amp;IF(F$13&lt;&gt;"get_% Attributable to OOS", "Sum of ", "")&amp;F$13&amp;IF(AND(F$13&lt;&gt;"ECMAD Growth", F$13&lt;&gt;"get_% Attributable to OOS"), "_inf", "")&amp;"]"), "")</f>
        <v>Sum of Unrecognized_inf</v>
      </c>
      <c r="G14" s="17" t="str" vm="23">
        <f>IF(G$13&lt;&gt;"", CUBEMEMBER("ThisWorkbookDataModel","[Measures].["&amp;IF(G$13&lt;&gt;"get_% Attributable to OOS", "Sum of ", "")&amp;G$13&amp;IF(AND(G$13&lt;&gt;"ECMAD Growth", G$13&lt;&gt;"get_% Attributable to OOS"), "_inf", "")&amp;"]"), "")</f>
        <v>Sum of Expected FFS_inf</v>
      </c>
      <c r="H14" s="17" t="str" vm="22">
        <f>IF(H$13&lt;&gt;"", CUBEMEMBER("ThisWorkbookDataModel","[Measures].["&amp;IF(H$13&lt;&gt;"get_% Attributable to OOS", "Sum of ", "")&amp;H$13&amp;IF(AND(H$13&lt;&gt;"ECMAD Growth", H$13&lt;&gt;"get_% Attributable to OOS"), "_inf", "")&amp;"]"), "")</f>
        <v>Sum of Demographic Adjustments_inf</v>
      </c>
      <c r="I14" s="17"/>
      <c r="J14" s="17"/>
      <c r="K14" s="17" t="str" vm="9">
        <f>IF(K$13&lt;&gt;"", CUBEMEMBER("ThisWorkbookDataModel","[Measures].["&amp;IF(K$13&lt;&gt;"get_% Attributable to OOS", "Sum of ", "")&amp;K$13&amp;IF(AND(K$13&lt;&gt;"ECMAD Growth", K$13&lt;&gt;"get_% Attributable to OOS"), "_inf", "")&amp;"]"), "")</f>
        <v>Sum of OOS Over/(Under Funding) - OOS File_inf</v>
      </c>
      <c r="L14" s="17"/>
      <c r="M14" s="17" t="str" vm="16">
        <f>IF(M$13&lt;&gt;"", CUBEMEMBER("ThisWorkbookDataModel","[Measures].["&amp;IF(M$13&lt;&gt;"get_% Attributable to OOS", "Sum of ", "")&amp;M$13&amp;IF(AND(M$13&lt;&gt;"ECMAD Growth", M$13&lt;&gt;"get_% Attributable to OOS"), "_inf", "")&amp;"]"), "")</f>
        <v>Sum of Total Anticipated Instate PAU Adjustment under FFS_inf</v>
      </c>
      <c r="N14" s="17" t="str" vm="15">
        <f>IF(N$13&lt;&gt;"", CUBEMEMBER("ThisWorkbookDataModel","[Measures].["&amp;IF(N$13&lt;&gt;"get_% Attributable to OOS", "Sum of ", "")&amp;N$13&amp;IF(AND(N$13&lt;&gt;"ECMAD Growth", N$13&lt;&gt;"get_% Attributable to OOS"), "_inf", "")&amp;"]"), "")</f>
        <v>Sum of PAU Shared Savings_inf</v>
      </c>
      <c r="O14" s="17"/>
      <c r="P14" s="17" t="s" vm="20">
        <v>111</v>
      </c>
    </row>
    <row r="15" spans="1:16" x14ac:dyDescent="0.55000000000000004">
      <c r="A15">
        <v>210065</v>
      </c>
      <c r="B15" s="29" t="str" vm="45">
        <f t="shared" ref="B15:B46" si="0">CUBEMEMBER("ThisWorkbookDataModel","[Base CY With Inf].[HOSPID].&amp;[" &amp; $A15 &amp; "]", $A15)</f>
        <v>210065</v>
      </c>
      <c r="C15" t="str">
        <f>INDEX('Latest Hospital Name'!$B:$B, MATCH($A15,'Latest Hospital Name'!$A:$A,0))</f>
        <v>HC-Germantown</v>
      </c>
      <c r="D15" s="2" vm="1047">
        <f t="shared" ref="D15:H24" si="1">CUBEVALUE("ThisWorkbookDataModel", $B$2, $B$8, $B15, D$14)</f>
        <v>10983.514305991901</v>
      </c>
      <c r="E15" s="2" vm="1048">
        <f t="shared" si="1"/>
        <v>39142406.384596951</v>
      </c>
      <c r="F15" s="2" vm="1049">
        <f t="shared" si="1"/>
        <v>17202938.909579605</v>
      </c>
      <c r="G15" s="2" vm="1050">
        <f t="shared" si="1"/>
        <v>56345345.294176556</v>
      </c>
      <c r="H15" s="2" vm="1051">
        <f t="shared" si="1"/>
        <v>3987601.5244153175</v>
      </c>
      <c r="I15" s="1">
        <f t="shared" ref="I15:I46" si="2">E15+H15</f>
        <v>43130007.909012266</v>
      </c>
      <c r="J15" s="41">
        <f t="shared" ref="J15:J46" si="3">I15-G15</f>
        <v>-13215337.385164291</v>
      </c>
      <c r="K15" s="2">
        <f t="shared" ref="K15:K46" si="4">-1*CUBEVALUE("ThisWorkbookDataModel", $B$2, $B$8, $B15, K$14)</f>
        <v>-103130</v>
      </c>
      <c r="L15" s="39">
        <f t="shared" ref="L15:L46" si="5">J15+K15</f>
        <v>-13318467.385164291</v>
      </c>
      <c r="M15" s="2" vm="1052">
        <f t="shared" ref="M15:N34" si="6">CUBEVALUE("ThisWorkbookDataModel", $B$2, $B$8, $B15, M$14)</f>
        <v>9303650.9014391005</v>
      </c>
      <c r="N15" s="2" vm="1053">
        <f t="shared" si="6"/>
        <v>-4384703.0183616849</v>
      </c>
      <c r="O15" s="39">
        <f t="shared" ref="O15:O46" si="7">N15-M15</f>
        <v>-13688353.919800784</v>
      </c>
      <c r="P15" s="39">
        <f t="shared" ref="P15:P46" si="8">L15+O15</f>
        <v>-27006821.304965075</v>
      </c>
    </row>
    <row r="16" spans="1:16" x14ac:dyDescent="0.55000000000000004">
      <c r="A16">
        <v>210088</v>
      </c>
      <c r="B16" s="29" t="str" vm="43">
        <f t="shared" si="0"/>
        <v>210088</v>
      </c>
      <c r="C16" t="str">
        <f>INDEX('Latest Hospital Name'!$B:$B, MATCH($A16,'Latest Hospital Name'!$A:$A,0))</f>
        <v>UM-Queen Anne's ED</v>
      </c>
      <c r="D16" s="2" vm="1065">
        <f t="shared" si="1"/>
        <v>135.56841302659998</v>
      </c>
      <c r="E16" s="2" vm="1066">
        <f t="shared" si="1"/>
        <v>468986.88063826523</v>
      </c>
      <c r="F16" s="2" vm="1067">
        <f t="shared" si="1"/>
        <v>415080.61422212276</v>
      </c>
      <c r="G16" s="2" vm="1068">
        <f t="shared" si="1"/>
        <v>884067.49486038811</v>
      </c>
      <c r="H16" s="2" vm="1069">
        <f t="shared" si="1"/>
        <v>163658.16737088037</v>
      </c>
      <c r="I16" s="1">
        <f t="shared" si="2"/>
        <v>632645.04800914554</v>
      </c>
      <c r="J16" s="41">
        <f t="shared" si="3"/>
        <v>-251422.44685124257</v>
      </c>
      <c r="K16" s="2">
        <f t="shared" si="4"/>
        <v>-32597</v>
      </c>
      <c r="L16" s="39">
        <f t="shared" si="5"/>
        <v>-284019.44685124257</v>
      </c>
      <c r="M16" s="2" vm="1070">
        <f t="shared" si="6"/>
        <v>0</v>
      </c>
      <c r="N16" s="2" vm="1071">
        <f t="shared" si="6"/>
        <v>0</v>
      </c>
      <c r="O16" s="39">
        <f t="shared" si="7"/>
        <v>0</v>
      </c>
      <c r="P16" s="39">
        <f t="shared" si="8"/>
        <v>-284019.44685124257</v>
      </c>
    </row>
    <row r="17" spans="1:16" x14ac:dyDescent="0.55000000000000004">
      <c r="A17">
        <v>210087</v>
      </c>
      <c r="B17" s="29" t="str" vm="44">
        <f t="shared" si="0"/>
        <v>210087</v>
      </c>
      <c r="C17" t="str">
        <f>INDEX('Latest Hospital Name'!$B:$B, MATCH($A17,'Latest Hospital Name'!$A:$A,0))</f>
        <v>Germantown ED</v>
      </c>
      <c r="D17" s="2" vm="1056">
        <f t="shared" si="1"/>
        <v>-477.48950124829997</v>
      </c>
      <c r="E17" s="2" vm="1057">
        <f t="shared" si="1"/>
        <v>-1908136.7908652239</v>
      </c>
      <c r="F17" s="2" vm="1058">
        <f t="shared" si="1"/>
        <v>-304052.76915662823</v>
      </c>
      <c r="G17" s="2" vm="1059">
        <f t="shared" si="1"/>
        <v>-2212189.5600218531</v>
      </c>
      <c r="H17" s="2" vm="1060">
        <f t="shared" si="1"/>
        <v>88816.031817084862</v>
      </c>
      <c r="I17" s="1">
        <f t="shared" si="2"/>
        <v>-1819320.759048139</v>
      </c>
      <c r="J17" s="41">
        <f t="shared" si="3"/>
        <v>392868.8009737141</v>
      </c>
      <c r="K17" s="2">
        <f t="shared" si="4"/>
        <v>-8020</v>
      </c>
      <c r="L17" s="39">
        <f t="shared" si="5"/>
        <v>384848.8009737141</v>
      </c>
      <c r="M17" s="2" vm="1061">
        <f t="shared" si="6"/>
        <v>2878</v>
      </c>
      <c r="N17" s="2" vm="1062">
        <f t="shared" si="6"/>
        <v>0</v>
      </c>
      <c r="O17" s="39">
        <f t="shared" si="7"/>
        <v>-2878</v>
      </c>
      <c r="P17" s="39">
        <f t="shared" si="8"/>
        <v>381970.8009737141</v>
      </c>
    </row>
    <row r="18" spans="1:16" x14ac:dyDescent="0.55000000000000004">
      <c r="A18">
        <v>210003</v>
      </c>
      <c r="B18" s="29" t="str" vm="89">
        <f t="shared" si="0"/>
        <v>210003</v>
      </c>
      <c r="C18" t="str">
        <f>INDEX('Latest Hospital Name'!$B:$B, MATCH($A18,'Latest Hospital Name'!$A:$A,0))</f>
        <v>UM-PGHC</v>
      </c>
      <c r="D18" s="2" vm="651">
        <f t="shared" si="1"/>
        <v>2847.657726398601</v>
      </c>
      <c r="E18" s="2" vm="652">
        <f t="shared" si="1"/>
        <v>23134367.301169805</v>
      </c>
      <c r="F18" s="2" vm="653">
        <f t="shared" si="1"/>
        <v>11089967.156924449</v>
      </c>
      <c r="G18" s="2" vm="654">
        <f t="shared" si="1"/>
        <v>34224334.458094262</v>
      </c>
      <c r="H18" s="2" vm="655">
        <f t="shared" si="1"/>
        <v>11648129.729557473</v>
      </c>
      <c r="I18" s="1">
        <f t="shared" si="2"/>
        <v>34782497.030727282</v>
      </c>
      <c r="J18" s="41">
        <f t="shared" si="3"/>
        <v>558162.57263302058</v>
      </c>
      <c r="K18" s="2">
        <f t="shared" si="4"/>
        <v>10162905</v>
      </c>
      <c r="L18" s="39">
        <f t="shared" si="5"/>
        <v>10721067.572633021</v>
      </c>
      <c r="M18" s="2" vm="656">
        <f t="shared" si="6"/>
        <v>75239.620101595065</v>
      </c>
      <c r="N18" s="2" vm="657">
        <f t="shared" si="6"/>
        <v>-11951829.646534326</v>
      </c>
      <c r="O18" s="39">
        <f t="shared" si="7"/>
        <v>-12027069.266635921</v>
      </c>
      <c r="P18" s="39">
        <f t="shared" si="8"/>
        <v>-1306001.6940029003</v>
      </c>
    </row>
    <row r="19" spans="1:16" x14ac:dyDescent="0.55000000000000004">
      <c r="A19">
        <v>210333</v>
      </c>
      <c r="B19" s="29" t="str" vm="42">
        <f t="shared" si="0"/>
        <v>210333</v>
      </c>
      <c r="C19" t="str">
        <f>INDEX('Latest Hospital Name'!$B:$B, MATCH($A19,'Latest Hospital Name'!$A:$A,0))</f>
        <v>UM-Bowie ED</v>
      </c>
      <c r="D19" s="2" vm="1074">
        <f t="shared" si="1"/>
        <v>-675.95203276979987</v>
      </c>
      <c r="E19" s="2" vm="1075">
        <f t="shared" si="1"/>
        <v>-393702.33809447498</v>
      </c>
      <c r="F19" s="2" vm="1076">
        <f t="shared" si="1"/>
        <v>-1125904.7850961529</v>
      </c>
      <c r="G19" s="2" vm="1077">
        <f t="shared" si="1"/>
        <v>-1519607.1231906274</v>
      </c>
      <c r="H19" s="2" vm="1078">
        <f t="shared" si="1"/>
        <v>11309.716933921816</v>
      </c>
      <c r="I19" s="1">
        <f t="shared" si="2"/>
        <v>-382392.62116055319</v>
      </c>
      <c r="J19" s="41">
        <f t="shared" si="3"/>
        <v>1137214.5020300741</v>
      </c>
      <c r="K19" s="2">
        <f t="shared" si="4"/>
        <v>-156291</v>
      </c>
      <c r="L19" s="39">
        <f t="shared" si="5"/>
        <v>980923.50203007413</v>
      </c>
      <c r="M19" s="2" vm="1079">
        <f t="shared" si="6"/>
        <v>0</v>
      </c>
      <c r="N19" s="2" vm="1080">
        <f t="shared" si="6"/>
        <v>0</v>
      </c>
      <c r="O19" s="39">
        <f t="shared" si="7"/>
        <v>0</v>
      </c>
      <c r="P19" s="39">
        <f t="shared" si="8"/>
        <v>980923.50203007413</v>
      </c>
    </row>
    <row r="20" spans="1:16" x14ac:dyDescent="0.55000000000000004">
      <c r="A20">
        <v>210027</v>
      </c>
      <c r="B20" s="29" t="str" vm="71">
        <f t="shared" si="0"/>
        <v>210027</v>
      </c>
      <c r="C20" t="str">
        <f>INDEX('Latest Hospital Name'!$B:$B, MATCH($A20,'Latest Hospital Name'!$A:$A,0))</f>
        <v>Western Maryland</v>
      </c>
      <c r="D20" s="2" vm="813">
        <f t="shared" si="1"/>
        <v>-581.48753944360067</v>
      </c>
      <c r="E20" s="2" vm="814">
        <f t="shared" si="1"/>
        <v>-784575.82876208099</v>
      </c>
      <c r="F20" s="2" vm="815">
        <f t="shared" si="1"/>
        <v>-8384510.0067923069</v>
      </c>
      <c r="G20" s="2" vm="816">
        <f t="shared" si="1"/>
        <v>-9169085.8355543856</v>
      </c>
      <c r="H20" s="2" vm="817">
        <f t="shared" si="1"/>
        <v>-6578014.5493056308</v>
      </c>
      <c r="I20" s="1">
        <f t="shared" si="2"/>
        <v>-7362590.3780677114</v>
      </c>
      <c r="J20" s="41">
        <f t="shared" si="3"/>
        <v>1806495.4574866742</v>
      </c>
      <c r="K20" s="2">
        <f t="shared" si="4"/>
        <v>8226074</v>
      </c>
      <c r="L20" s="39">
        <f t="shared" si="5"/>
        <v>10032569.457486674</v>
      </c>
      <c r="M20" s="2" vm="818">
        <f t="shared" si="6"/>
        <v>4469028.5751227401</v>
      </c>
      <c r="N20" s="2" vm="819">
        <f t="shared" si="6"/>
        <v>-10507700.9752413</v>
      </c>
      <c r="O20" s="39">
        <f t="shared" si="7"/>
        <v>-14976729.55036404</v>
      </c>
      <c r="P20" s="39">
        <f t="shared" si="8"/>
        <v>-4944160.0928773656</v>
      </c>
    </row>
    <row r="21" spans="1:16" x14ac:dyDescent="0.55000000000000004">
      <c r="A21">
        <v>210017</v>
      </c>
      <c r="B21" s="29" t="str" vm="77">
        <f t="shared" si="0"/>
        <v>210017</v>
      </c>
      <c r="C21" t="str">
        <f>INDEX('Latest Hospital Name'!$B:$B, MATCH($A21,'Latest Hospital Name'!$A:$A,0))</f>
        <v>Garrett</v>
      </c>
      <c r="D21" s="2" vm="759">
        <f t="shared" si="1"/>
        <v>656.05558577279976</v>
      </c>
      <c r="E21" s="2" vm="760">
        <f t="shared" si="1"/>
        <v>1549290.1563827968</v>
      </c>
      <c r="F21" s="2" vm="761">
        <f t="shared" si="1"/>
        <v>-215045.22569285519</v>
      </c>
      <c r="G21" s="2" vm="762">
        <f t="shared" si="1"/>
        <v>1334244.9306899416</v>
      </c>
      <c r="H21" s="2" vm="763">
        <f t="shared" si="1"/>
        <v>1783624.6481185432</v>
      </c>
      <c r="I21" s="1">
        <f t="shared" si="2"/>
        <v>3332914.8045013398</v>
      </c>
      <c r="J21" s="41">
        <f t="shared" si="3"/>
        <v>1998669.8738113982</v>
      </c>
      <c r="K21" s="2">
        <f t="shared" si="4"/>
        <v>606328</v>
      </c>
      <c r="L21" s="39">
        <f t="shared" si="5"/>
        <v>2604997.8738113982</v>
      </c>
      <c r="M21" s="2" vm="764">
        <f t="shared" si="6"/>
        <v>669094.82998049958</v>
      </c>
      <c r="N21" s="2" vm="765">
        <f t="shared" si="6"/>
        <v>-1306945.4561381377</v>
      </c>
      <c r="O21" s="39">
        <f t="shared" si="7"/>
        <v>-1976040.2861186373</v>
      </c>
      <c r="P21" s="39">
        <f t="shared" si="8"/>
        <v>628957.58769276086</v>
      </c>
    </row>
    <row r="22" spans="1:16" x14ac:dyDescent="0.55000000000000004">
      <c r="A22">
        <v>210045</v>
      </c>
      <c r="B22" s="29" t="str" vm="57">
        <f t="shared" si="0"/>
        <v>210045</v>
      </c>
      <c r="C22" t="str">
        <f>INDEX('Latest Hospital Name'!$B:$B, MATCH($A22,'Latest Hospital Name'!$A:$A,0))</f>
        <v>McCready</v>
      </c>
      <c r="D22" s="2" vm="939">
        <f t="shared" si="1"/>
        <v>-500.36042222050008</v>
      </c>
      <c r="E22" s="2" vm="940">
        <f t="shared" si="1"/>
        <v>-1779123.7821080934</v>
      </c>
      <c r="F22" s="2" vm="941">
        <f t="shared" si="1"/>
        <v>-2350489.3612951064</v>
      </c>
      <c r="G22" s="2" vm="942">
        <f t="shared" si="1"/>
        <v>-4129613.143403199</v>
      </c>
      <c r="H22" s="2" vm="943">
        <f t="shared" si="1"/>
        <v>141788.60831966414</v>
      </c>
      <c r="I22" s="1">
        <f t="shared" si="2"/>
        <v>-1637335.1737884292</v>
      </c>
      <c r="J22" s="41">
        <f t="shared" si="3"/>
        <v>2492277.9696147698</v>
      </c>
      <c r="K22" s="2">
        <f t="shared" si="4"/>
        <v>122962</v>
      </c>
      <c r="L22" s="39">
        <f t="shared" si="5"/>
        <v>2615239.9696147698</v>
      </c>
      <c r="M22" s="2" vm="944">
        <f t="shared" si="6"/>
        <v>-877439.39075524895</v>
      </c>
      <c r="N22" s="2" vm="945">
        <f t="shared" si="6"/>
        <v>-256610.86547983292</v>
      </c>
      <c r="O22" s="39">
        <f t="shared" si="7"/>
        <v>620828.52527541597</v>
      </c>
      <c r="P22" s="39">
        <f t="shared" si="8"/>
        <v>3236068.494890186</v>
      </c>
    </row>
    <row r="23" spans="1:16" x14ac:dyDescent="0.55000000000000004">
      <c r="A23">
        <v>210037</v>
      </c>
      <c r="B23" s="29" t="str" vm="63">
        <f t="shared" si="0"/>
        <v>210037</v>
      </c>
      <c r="C23" t="str">
        <f>INDEX('Latest Hospital Name'!$B:$B, MATCH($A23,'Latest Hospital Name'!$A:$A,0))</f>
        <v>UM-Easton</v>
      </c>
      <c r="D23" s="2" vm="885">
        <f t="shared" si="1"/>
        <v>1851.1855734337003</v>
      </c>
      <c r="E23" s="2" vm="886">
        <f t="shared" si="1"/>
        <v>13969772.209405897</v>
      </c>
      <c r="F23" s="2" vm="887">
        <f t="shared" si="1"/>
        <v>7088496.0404516123</v>
      </c>
      <c r="G23" s="2" vm="888">
        <f t="shared" si="1"/>
        <v>21058268.249857511</v>
      </c>
      <c r="H23" s="2" vm="889">
        <f t="shared" si="1"/>
        <v>12503208.008491596</v>
      </c>
      <c r="I23" s="1">
        <f t="shared" si="2"/>
        <v>26472980.217897493</v>
      </c>
      <c r="J23" s="41">
        <f t="shared" si="3"/>
        <v>5414711.968039982</v>
      </c>
      <c r="K23" s="2">
        <f t="shared" si="4"/>
        <v>-166661</v>
      </c>
      <c r="L23" s="39">
        <f t="shared" si="5"/>
        <v>5248050.968039982</v>
      </c>
      <c r="M23" s="2" vm="890">
        <f t="shared" si="6"/>
        <v>4386600.1374292755</v>
      </c>
      <c r="N23" s="2" vm="891">
        <f t="shared" si="6"/>
        <v>-5464507.4257484097</v>
      </c>
      <c r="O23" s="39">
        <f t="shared" si="7"/>
        <v>-9851107.5631776862</v>
      </c>
      <c r="P23" s="39">
        <f t="shared" si="8"/>
        <v>-4603056.5951377042</v>
      </c>
    </row>
    <row r="24" spans="1:16" x14ac:dyDescent="0.55000000000000004">
      <c r="A24">
        <v>210030</v>
      </c>
      <c r="B24" s="29" t="str" vm="68">
        <f t="shared" si="0"/>
        <v>210030</v>
      </c>
      <c r="C24" t="str">
        <f>INDEX('Latest Hospital Name'!$B:$B, MATCH($A24,'Latest Hospital Name'!$A:$A,0))</f>
        <v>UM-Chestertown</v>
      </c>
      <c r="D24" s="2" vm="840">
        <f t="shared" si="1"/>
        <v>-1816.3354462413999</v>
      </c>
      <c r="E24" s="2" vm="841">
        <f t="shared" si="1"/>
        <v>-8094876.7674928345</v>
      </c>
      <c r="F24" s="2" vm="842">
        <f t="shared" si="1"/>
        <v>-3619278.5785090476</v>
      </c>
      <c r="G24" s="2" vm="843">
        <f t="shared" si="1"/>
        <v>-11714155.346001882</v>
      </c>
      <c r="H24" s="2" vm="844">
        <f t="shared" si="1"/>
        <v>2115541.2145481538</v>
      </c>
      <c r="I24" s="1">
        <f t="shared" si="2"/>
        <v>-5979335.5529446807</v>
      </c>
      <c r="J24" s="41">
        <f t="shared" si="3"/>
        <v>5734819.7930572014</v>
      </c>
      <c r="K24" s="2">
        <f t="shared" si="4"/>
        <v>422391</v>
      </c>
      <c r="L24" s="39">
        <f t="shared" si="5"/>
        <v>6157210.7930572014</v>
      </c>
      <c r="M24" s="2" vm="845">
        <f t="shared" si="6"/>
        <v>-3922235.6096334155</v>
      </c>
      <c r="N24" s="2" vm="846">
        <f t="shared" si="6"/>
        <v>-1412695.8587364985</v>
      </c>
      <c r="O24" s="39">
        <f t="shared" si="7"/>
        <v>2509539.7508969167</v>
      </c>
      <c r="P24" s="39">
        <f t="shared" si="8"/>
        <v>8666750.5439541191</v>
      </c>
    </row>
    <row r="25" spans="1:16" x14ac:dyDescent="0.55000000000000004">
      <c r="A25">
        <v>210001</v>
      </c>
      <c r="B25" s="29" t="str" vm="28">
        <f t="shared" si="0"/>
        <v>210001</v>
      </c>
      <c r="C25" t="str">
        <f>INDEX('Latest Hospital Name'!$B:$B, MATCH($A25,'Latest Hospital Name'!$A:$A,0))</f>
        <v>Meritus</v>
      </c>
      <c r="D25" s="2" vm="633">
        <f t="shared" ref="D25:H34" si="9">CUBEVALUE("ThisWorkbookDataModel", $B$2, $B$8, $B25, D$14)</f>
        <v>3914.4830173731993</v>
      </c>
      <c r="E25" s="2" vm="634">
        <f t="shared" si="9"/>
        <v>2731888.1163351741</v>
      </c>
      <c r="F25" s="2" vm="635">
        <f t="shared" si="9"/>
        <v>11116377.306535769</v>
      </c>
      <c r="G25" s="2" vm="636">
        <f t="shared" si="9"/>
        <v>13848265.422870945</v>
      </c>
      <c r="H25" s="2" vm="637">
        <f t="shared" si="9"/>
        <v>17968373.556182843</v>
      </c>
      <c r="I25" s="1">
        <f t="shared" si="2"/>
        <v>20700261.672518015</v>
      </c>
      <c r="J25" s="41">
        <f t="shared" si="3"/>
        <v>6851996.2496470697</v>
      </c>
      <c r="K25" s="2">
        <f t="shared" si="4"/>
        <v>-209893</v>
      </c>
      <c r="L25" s="39">
        <f t="shared" si="5"/>
        <v>6642103.2496470697</v>
      </c>
      <c r="M25" s="2" vm="638">
        <f t="shared" si="6"/>
        <v>5686936.3751355987</v>
      </c>
      <c r="N25" s="2" vm="639">
        <f t="shared" si="6"/>
        <v>-13589454.546688292</v>
      </c>
      <c r="O25" s="39">
        <f t="shared" si="7"/>
        <v>-19276390.921823889</v>
      </c>
      <c r="P25" s="39">
        <f t="shared" si="8"/>
        <v>-12634287.672176819</v>
      </c>
    </row>
    <row r="26" spans="1:16" x14ac:dyDescent="0.55000000000000004">
      <c r="A26">
        <v>210010</v>
      </c>
      <c r="B26" s="29" t="str" vm="83">
        <f t="shared" si="0"/>
        <v>210010</v>
      </c>
      <c r="C26" t="str">
        <f>INDEX('Latest Hospital Name'!$B:$B, MATCH($A26,'Latest Hospital Name'!$A:$A,0))</f>
        <v>UM-Dorchester</v>
      </c>
      <c r="D26" s="2" vm="705">
        <f t="shared" si="9"/>
        <v>-3027.5648998938004</v>
      </c>
      <c r="E26" s="2" vm="706">
        <f t="shared" si="9"/>
        <v>-11013083.976517742</v>
      </c>
      <c r="F26" s="2" vm="707">
        <f t="shared" si="9"/>
        <v>-6666962.0375158973</v>
      </c>
      <c r="G26" s="2" vm="708">
        <f t="shared" si="9"/>
        <v>-17680046.014033638</v>
      </c>
      <c r="H26" s="2" vm="709">
        <f t="shared" si="9"/>
        <v>579483.59015236213</v>
      </c>
      <c r="I26" s="1">
        <f t="shared" si="2"/>
        <v>-10433600.38636538</v>
      </c>
      <c r="J26" s="41">
        <f t="shared" si="3"/>
        <v>7246445.6276682578</v>
      </c>
      <c r="K26" s="2">
        <f t="shared" si="4"/>
        <v>104677</v>
      </c>
      <c r="L26" s="39">
        <f t="shared" si="5"/>
        <v>7351122.6276682578</v>
      </c>
      <c r="M26" s="2" vm="710">
        <f t="shared" si="6"/>
        <v>-4960808.58397137</v>
      </c>
      <c r="N26" s="2" vm="711">
        <f t="shared" si="6"/>
        <v>-1321233.1227983537</v>
      </c>
      <c r="O26" s="39">
        <f t="shared" si="7"/>
        <v>3639575.4611730166</v>
      </c>
      <c r="P26" s="39">
        <f t="shared" si="8"/>
        <v>10990698.088841274</v>
      </c>
    </row>
    <row r="27" spans="1:16" x14ac:dyDescent="0.55000000000000004">
      <c r="A27">
        <v>210061</v>
      </c>
      <c r="B27" s="29" t="str" vm="48">
        <f t="shared" si="0"/>
        <v>210061</v>
      </c>
      <c r="C27" t="str">
        <f>INDEX('Latest Hospital Name'!$B:$B, MATCH($A27,'Latest Hospital Name'!$A:$A,0))</f>
        <v>Atlantic General</v>
      </c>
      <c r="D27" s="2" vm="1020">
        <f t="shared" si="9"/>
        <v>-671.41038982389978</v>
      </c>
      <c r="E27" s="2" vm="1021">
        <f t="shared" si="9"/>
        <v>533546.8060821445</v>
      </c>
      <c r="F27" s="2" vm="1022">
        <f t="shared" si="9"/>
        <v>-2736415.7109448458</v>
      </c>
      <c r="G27" s="2" vm="1023">
        <f t="shared" si="9"/>
        <v>-2202868.9048627005</v>
      </c>
      <c r="H27" s="2" vm="1024">
        <f t="shared" si="9"/>
        <v>6553561.6528271483</v>
      </c>
      <c r="I27" s="1">
        <f t="shared" si="2"/>
        <v>7087108.4589092927</v>
      </c>
      <c r="J27" s="41">
        <f t="shared" si="3"/>
        <v>9289977.3637719937</v>
      </c>
      <c r="K27" s="2">
        <f t="shared" si="4"/>
        <v>-51199</v>
      </c>
      <c r="L27" s="39">
        <f t="shared" si="5"/>
        <v>9238778.3637719937</v>
      </c>
      <c r="M27" s="2" vm="1025">
        <f t="shared" si="6"/>
        <v>212310.67512102786</v>
      </c>
      <c r="N27" s="2" vm="1026">
        <f t="shared" si="6"/>
        <v>-2894704.5420175195</v>
      </c>
      <c r="O27" s="39">
        <f t="shared" si="7"/>
        <v>-3107015.2171385475</v>
      </c>
      <c r="P27" s="39">
        <f t="shared" si="8"/>
        <v>6131763.1466334462</v>
      </c>
    </row>
    <row r="28" spans="1:16" x14ac:dyDescent="0.55000000000000004">
      <c r="A28">
        <v>210038</v>
      </c>
      <c r="B28" s="29" t="str" vm="62">
        <f t="shared" si="0"/>
        <v>210038</v>
      </c>
      <c r="C28" t="str">
        <f>INDEX('Latest Hospital Name'!$B:$B, MATCH($A28,'Latest Hospital Name'!$A:$A,0))</f>
        <v>UMMC Midtown</v>
      </c>
      <c r="D28" s="2" vm="894">
        <f t="shared" si="9"/>
        <v>-447.65947316870006</v>
      </c>
      <c r="E28" s="2" vm="895">
        <f t="shared" si="9"/>
        <v>13246806.961895786</v>
      </c>
      <c r="F28" s="2" vm="896">
        <f t="shared" si="9"/>
        <v>-11510402.275340831</v>
      </c>
      <c r="G28" s="2" vm="897">
        <f t="shared" si="9"/>
        <v>1736404.6865549576</v>
      </c>
      <c r="H28" s="2" vm="898">
        <f t="shared" si="9"/>
        <v>-1589834.0298874355</v>
      </c>
      <c r="I28" s="1">
        <f t="shared" si="2"/>
        <v>11656972.93200835</v>
      </c>
      <c r="J28" s="41">
        <f t="shared" si="3"/>
        <v>9920568.2454533931</v>
      </c>
      <c r="K28" s="2">
        <f t="shared" si="4"/>
        <v>-41974</v>
      </c>
      <c r="L28" s="39">
        <f t="shared" si="5"/>
        <v>9878594.2454533931</v>
      </c>
      <c r="M28" s="2" vm="899">
        <f t="shared" si="6"/>
        <v>-6279285.8518409077</v>
      </c>
      <c r="N28" s="2" vm="900">
        <f t="shared" si="6"/>
        <v>-9606891.1748061366</v>
      </c>
      <c r="O28" s="39">
        <f t="shared" si="7"/>
        <v>-3327605.3229652289</v>
      </c>
      <c r="P28" s="39">
        <f t="shared" si="8"/>
        <v>6550988.9224881642</v>
      </c>
    </row>
    <row r="29" spans="1:16" x14ac:dyDescent="0.55000000000000004">
      <c r="A29">
        <v>210060</v>
      </c>
      <c r="B29" s="29" t="str" vm="49">
        <f t="shared" si="0"/>
        <v>210060</v>
      </c>
      <c r="C29" t="str">
        <f>INDEX('Latest Hospital Name'!$B:$B, MATCH($A29,'Latest Hospital Name'!$A:$A,0))</f>
        <v>Ft. Washington</v>
      </c>
      <c r="D29" s="2" vm="1011">
        <f t="shared" si="9"/>
        <v>-907.65329106810009</v>
      </c>
      <c r="E29" s="2" vm="1012">
        <f t="shared" si="9"/>
        <v>-1678763.7941388669</v>
      </c>
      <c r="F29" s="2" vm="1013">
        <f t="shared" si="9"/>
        <v>-6315017.2601224072</v>
      </c>
      <c r="G29" s="2" vm="1014">
        <f t="shared" si="9"/>
        <v>-7993781.0542612756</v>
      </c>
      <c r="H29" s="2" vm="1015">
        <f t="shared" si="9"/>
        <v>3730900.9053789843</v>
      </c>
      <c r="I29" s="1">
        <f t="shared" si="2"/>
        <v>2052137.1112401173</v>
      </c>
      <c r="J29" s="41">
        <f t="shared" si="3"/>
        <v>10045918.165501393</v>
      </c>
      <c r="K29" s="2">
        <f t="shared" si="4"/>
        <v>456469</v>
      </c>
      <c r="L29" s="39">
        <f t="shared" si="5"/>
        <v>10502387.165501393</v>
      </c>
      <c r="M29" s="2" vm="1016">
        <f t="shared" si="6"/>
        <v>698325.61569859297</v>
      </c>
      <c r="N29" s="2" vm="1017">
        <f t="shared" si="6"/>
        <v>-2035531.1016524516</v>
      </c>
      <c r="O29" s="39">
        <f t="shared" si="7"/>
        <v>-2733856.7173510445</v>
      </c>
      <c r="P29" s="39">
        <f t="shared" si="8"/>
        <v>7768530.4481503488</v>
      </c>
    </row>
    <row r="30" spans="1:16" x14ac:dyDescent="0.55000000000000004">
      <c r="A30">
        <v>210018</v>
      </c>
      <c r="B30" s="29" t="str" vm="76">
        <f t="shared" si="0"/>
        <v>210018</v>
      </c>
      <c r="C30" t="str">
        <f>INDEX('Latest Hospital Name'!$B:$B, MATCH($A30,'Latest Hospital Name'!$A:$A,0))</f>
        <v>MedStar Montgomery</v>
      </c>
      <c r="D30" s="2" vm="768">
        <f t="shared" si="9"/>
        <v>-403.03714814462376</v>
      </c>
      <c r="E30" s="2" vm="769">
        <f t="shared" si="9"/>
        <v>-3710966.5157476934</v>
      </c>
      <c r="F30" s="2" vm="770">
        <f t="shared" si="9"/>
        <v>125771.1845733549</v>
      </c>
      <c r="G30" s="2" vm="771">
        <f t="shared" si="9"/>
        <v>-3585195.3311743373</v>
      </c>
      <c r="H30" s="2" vm="772">
        <f t="shared" si="9"/>
        <v>10969914.920410063</v>
      </c>
      <c r="I30" s="1">
        <f t="shared" si="2"/>
        <v>7258948.4046623698</v>
      </c>
      <c r="J30" s="41">
        <f t="shared" si="3"/>
        <v>10844143.735836707</v>
      </c>
      <c r="K30" s="2">
        <f t="shared" si="4"/>
        <v>-1352522</v>
      </c>
      <c r="L30" s="39">
        <f t="shared" si="5"/>
        <v>9491621.7358367071</v>
      </c>
      <c r="M30" s="2" vm="773">
        <f t="shared" si="6"/>
        <v>1770573.9730928536</v>
      </c>
      <c r="N30" s="2" vm="774">
        <f t="shared" si="6"/>
        <v>-6078278.3425607858</v>
      </c>
      <c r="O30" s="39">
        <f t="shared" si="7"/>
        <v>-7848852.3156536389</v>
      </c>
      <c r="P30" s="39">
        <f t="shared" si="8"/>
        <v>1642769.4201830681</v>
      </c>
    </row>
    <row r="31" spans="1:16" x14ac:dyDescent="0.55000000000000004">
      <c r="A31">
        <v>210019</v>
      </c>
      <c r="B31" s="29" t="str" vm="75">
        <f t="shared" si="0"/>
        <v>210019</v>
      </c>
      <c r="C31" t="str">
        <f>INDEX('Latest Hospital Name'!$B:$B, MATCH($A31,'Latest Hospital Name'!$A:$A,0))</f>
        <v>Peninsula</v>
      </c>
      <c r="D31" s="2" vm="777">
        <f t="shared" si="9"/>
        <v>2009.7163728753999</v>
      </c>
      <c r="E31" s="2" vm="778">
        <f t="shared" si="9"/>
        <v>469211.12037332309</v>
      </c>
      <c r="F31" s="2" vm="779">
        <f t="shared" si="9"/>
        <v>9602748.0814457983</v>
      </c>
      <c r="G31" s="2" vm="780">
        <f t="shared" si="9"/>
        <v>10071959.201819122</v>
      </c>
      <c r="H31" s="2" vm="781">
        <f t="shared" si="9"/>
        <v>21007741.493876353</v>
      </c>
      <c r="I31" s="1">
        <f t="shared" si="2"/>
        <v>21476952.614249676</v>
      </c>
      <c r="J31" s="41">
        <f t="shared" si="3"/>
        <v>11404993.412430555</v>
      </c>
      <c r="K31" s="2">
        <f t="shared" si="4"/>
        <v>-474859</v>
      </c>
      <c r="L31" s="39">
        <f t="shared" si="5"/>
        <v>10930134.412430555</v>
      </c>
      <c r="M31" s="2" vm="782">
        <f t="shared" si="6"/>
        <v>2377529.2834162107</v>
      </c>
      <c r="N31" s="2" vm="783">
        <f t="shared" si="6"/>
        <v>-14172185.903347461</v>
      </c>
      <c r="O31" s="39">
        <f t="shared" si="7"/>
        <v>-16549715.18676367</v>
      </c>
      <c r="P31" s="39">
        <f t="shared" si="8"/>
        <v>-5619580.7743331157</v>
      </c>
    </row>
    <row r="32" spans="1:16" x14ac:dyDescent="0.55000000000000004">
      <c r="A32">
        <v>210006</v>
      </c>
      <c r="B32" s="29" t="str" vm="86">
        <f t="shared" si="0"/>
        <v>210006</v>
      </c>
      <c r="C32" t="str">
        <f>INDEX('Latest Hospital Name'!$B:$B, MATCH($A32,'Latest Hospital Name'!$A:$A,0))</f>
        <v>UM-Harford</v>
      </c>
      <c r="D32" s="2" vm="678">
        <f t="shared" si="9"/>
        <v>-2162.4226461887997</v>
      </c>
      <c r="E32" s="2" vm="679">
        <f t="shared" si="9"/>
        <v>-10413140.862757113</v>
      </c>
      <c r="F32" s="2" vm="680">
        <f t="shared" si="9"/>
        <v>-6779420.8478358043</v>
      </c>
      <c r="G32" s="2" vm="681">
        <f t="shared" si="9"/>
        <v>-17192561.710592914</v>
      </c>
      <c r="H32" s="2" vm="682">
        <f t="shared" si="9"/>
        <v>5695491.9263395909</v>
      </c>
      <c r="I32" s="1">
        <f t="shared" si="2"/>
        <v>-4717648.9364175219</v>
      </c>
      <c r="J32" s="41">
        <f t="shared" si="3"/>
        <v>12474912.774175392</v>
      </c>
      <c r="K32" s="2">
        <f t="shared" si="4"/>
        <v>597587</v>
      </c>
      <c r="L32" s="39">
        <f t="shared" si="5"/>
        <v>13072499.774175392</v>
      </c>
      <c r="M32" s="2" vm="683">
        <f t="shared" si="6"/>
        <v>157877.94560986222</v>
      </c>
      <c r="N32" s="2" vm="684">
        <f t="shared" si="6"/>
        <v>-5456865.6413928876</v>
      </c>
      <c r="O32" s="39">
        <f t="shared" si="7"/>
        <v>-5614743.5870027496</v>
      </c>
      <c r="P32" s="39">
        <f t="shared" si="8"/>
        <v>7457756.1871726429</v>
      </c>
    </row>
    <row r="33" spans="1:16" x14ac:dyDescent="0.55000000000000004">
      <c r="A33">
        <v>210028</v>
      </c>
      <c r="B33" s="29" t="str" vm="70">
        <f t="shared" si="0"/>
        <v>210028</v>
      </c>
      <c r="C33" t="str">
        <f>INDEX('Latest Hospital Name'!$B:$B, MATCH($A33,'Latest Hospital Name'!$A:$A,0))</f>
        <v>MedStar St. Mary's</v>
      </c>
      <c r="D33" s="2" vm="822">
        <f t="shared" si="9"/>
        <v>422.62690145650038</v>
      </c>
      <c r="E33" s="2" vm="823">
        <f t="shared" si="9"/>
        <v>1418221.8034603978</v>
      </c>
      <c r="F33" s="2" vm="824">
        <f t="shared" si="9"/>
        <v>-629391.06005337066</v>
      </c>
      <c r="G33" s="2" vm="825">
        <f t="shared" si="9"/>
        <v>788830.74340702686</v>
      </c>
      <c r="H33" s="2" vm="826">
        <f t="shared" si="9"/>
        <v>11918949.050713729</v>
      </c>
      <c r="I33" s="1">
        <f t="shared" si="2"/>
        <v>13337170.854174126</v>
      </c>
      <c r="J33" s="41">
        <f t="shared" si="3"/>
        <v>12548340.1107671</v>
      </c>
      <c r="K33" s="2">
        <f t="shared" si="4"/>
        <v>-228743</v>
      </c>
      <c r="L33" s="39">
        <f t="shared" si="5"/>
        <v>12319597.1107671</v>
      </c>
      <c r="M33" s="2" vm="827">
        <f t="shared" si="6"/>
        <v>1920146.8434389592</v>
      </c>
      <c r="N33" s="2" vm="828">
        <f t="shared" si="6"/>
        <v>-6552380.4123944379</v>
      </c>
      <c r="O33" s="39">
        <f t="shared" si="7"/>
        <v>-8472527.2558333967</v>
      </c>
      <c r="P33" s="39">
        <f t="shared" si="8"/>
        <v>3847069.8549337033</v>
      </c>
    </row>
    <row r="34" spans="1:16" x14ac:dyDescent="0.55000000000000004">
      <c r="A34">
        <v>210035</v>
      </c>
      <c r="B34" s="29" t="str" vm="64">
        <f t="shared" si="0"/>
        <v>210035</v>
      </c>
      <c r="C34" t="str">
        <f>INDEX('Latest Hospital Name'!$B:$B, MATCH($A34,'Latest Hospital Name'!$A:$A,0))</f>
        <v>UM-Charles Regional</v>
      </c>
      <c r="D34" s="2" vm="876">
        <f t="shared" si="9"/>
        <v>-181.93437256640055</v>
      </c>
      <c r="E34" s="2" vm="877">
        <f t="shared" si="9"/>
        <v>-1528454.01773302</v>
      </c>
      <c r="F34" s="2" vm="878">
        <f t="shared" si="9"/>
        <v>-1141678.3761007399</v>
      </c>
      <c r="G34" s="2" vm="879">
        <f t="shared" si="9"/>
        <v>-2670132.3938337602</v>
      </c>
      <c r="H34" s="2" vm="880">
        <f t="shared" si="9"/>
        <v>13034816.363252232</v>
      </c>
      <c r="I34" s="1">
        <f t="shared" si="2"/>
        <v>11506362.345519211</v>
      </c>
      <c r="J34" s="41">
        <f t="shared" si="3"/>
        <v>14176494.739352971</v>
      </c>
      <c r="K34" s="2">
        <f t="shared" si="4"/>
        <v>510257</v>
      </c>
      <c r="L34" s="39">
        <f t="shared" si="5"/>
        <v>14686751.739352971</v>
      </c>
      <c r="M34" s="2" vm="881">
        <f t="shared" si="6"/>
        <v>-2438563.020055241</v>
      </c>
      <c r="N34" s="2" vm="882">
        <f t="shared" si="6"/>
        <v>-5577098.1385185318</v>
      </c>
      <c r="O34" s="39">
        <f t="shared" si="7"/>
        <v>-3138535.1184632909</v>
      </c>
      <c r="P34" s="39">
        <f t="shared" si="8"/>
        <v>11548216.62088968</v>
      </c>
    </row>
    <row r="35" spans="1:16" x14ac:dyDescent="0.55000000000000004">
      <c r="A35">
        <v>210055</v>
      </c>
      <c r="B35" s="29" t="str" vm="53">
        <f t="shared" si="0"/>
        <v>210055</v>
      </c>
      <c r="C35" t="str">
        <f>INDEX('Latest Hospital Name'!$B:$B, MATCH($A35,'Latest Hospital Name'!$A:$A,0))</f>
        <v>UM-Laurel</v>
      </c>
      <c r="D35" s="2" vm="975">
        <f t="shared" ref="D35:H44" si="10">CUBEVALUE("ThisWorkbookDataModel", $B$2, $B$8, $B35, D$14)</f>
        <v>-6774.1411179372271</v>
      </c>
      <c r="E35" s="2" vm="976">
        <f t="shared" si="10"/>
        <v>-31033265.898309208</v>
      </c>
      <c r="F35" s="2" vm="977">
        <f t="shared" si="10"/>
        <v>-10156732.407848435</v>
      </c>
      <c r="G35" s="2" vm="978">
        <f t="shared" si="10"/>
        <v>-41189998.306157641</v>
      </c>
      <c r="H35" s="2" vm="979">
        <f t="shared" si="10"/>
        <v>4154386.7675582091</v>
      </c>
      <c r="I35" s="1">
        <f t="shared" si="2"/>
        <v>-26878879.130750999</v>
      </c>
      <c r="J35" s="41">
        <f t="shared" si="3"/>
        <v>14311119.175406642</v>
      </c>
      <c r="K35" s="2">
        <f t="shared" si="4"/>
        <v>3226947</v>
      </c>
      <c r="L35" s="39">
        <f t="shared" si="5"/>
        <v>17538066.175406642</v>
      </c>
      <c r="M35" s="2" vm="980">
        <f t="shared" ref="M35:N54" si="11">CUBEVALUE("ThisWorkbookDataModel", $B$2, $B$8, $B35, M$14)</f>
        <v>-6910844.7647778504</v>
      </c>
      <c r="N35" s="2" vm="981">
        <f t="shared" si="11"/>
        <v>-1530279.1232391165</v>
      </c>
      <c r="O35" s="39">
        <f t="shared" si="7"/>
        <v>5380565.6415387336</v>
      </c>
      <c r="P35" s="39">
        <f t="shared" si="8"/>
        <v>22918631.816945374</v>
      </c>
    </row>
    <row r="36" spans="1:16" x14ac:dyDescent="0.55000000000000004">
      <c r="A36">
        <v>210039</v>
      </c>
      <c r="B36" s="29" t="str" vm="61">
        <f t="shared" si="0"/>
        <v>210039</v>
      </c>
      <c r="C36" t="str">
        <f>INDEX('Latest Hospital Name'!$B:$B, MATCH($A36,'Latest Hospital Name'!$A:$A,0))</f>
        <v>Calvert</v>
      </c>
      <c r="D36" s="2" vm="903">
        <f t="shared" si="10"/>
        <v>278.35460168689968</v>
      </c>
      <c r="E36" s="2" vm="904">
        <f t="shared" si="10"/>
        <v>1209623.9101339774</v>
      </c>
      <c r="F36" s="2" vm="905">
        <f t="shared" si="10"/>
        <v>-5011540.8924758844</v>
      </c>
      <c r="G36" s="2" vm="906">
        <f t="shared" si="10"/>
        <v>-3801916.9823419065</v>
      </c>
      <c r="H36" s="2" vm="907">
        <f t="shared" si="10"/>
        <v>11106107.197744334</v>
      </c>
      <c r="I36" s="1">
        <f t="shared" si="2"/>
        <v>12315731.107878312</v>
      </c>
      <c r="J36" s="41">
        <f t="shared" si="3"/>
        <v>16117648.090220219</v>
      </c>
      <c r="K36" s="2">
        <f t="shared" si="4"/>
        <v>269150</v>
      </c>
      <c r="L36" s="39">
        <f t="shared" si="5"/>
        <v>16386798.090220219</v>
      </c>
      <c r="M36" s="2" vm="908">
        <f t="shared" si="11"/>
        <v>3206284.8006240623</v>
      </c>
      <c r="N36" s="2" vm="909">
        <f t="shared" si="11"/>
        <v>-4896239.7466944186</v>
      </c>
      <c r="O36" s="39">
        <f t="shared" si="7"/>
        <v>-8102524.5473184809</v>
      </c>
      <c r="P36" s="39">
        <f t="shared" si="8"/>
        <v>8284273.5429017376</v>
      </c>
    </row>
    <row r="37" spans="1:16" x14ac:dyDescent="0.55000000000000004">
      <c r="A37">
        <v>210032</v>
      </c>
      <c r="B37" s="29" t="str" vm="67">
        <f t="shared" si="0"/>
        <v>210032</v>
      </c>
      <c r="C37" t="str">
        <f>INDEX('Latest Hospital Name'!$B:$B, MATCH($A37,'Latest Hospital Name'!$A:$A,0))</f>
        <v>Union of Cecil</v>
      </c>
      <c r="D37" s="2" vm="849">
        <f t="shared" si="10"/>
        <v>-1082.1077608041003</v>
      </c>
      <c r="E37" s="2" vm="850">
        <f t="shared" si="10"/>
        <v>-4803156.3103252295</v>
      </c>
      <c r="F37" s="2" vm="851">
        <f t="shared" si="10"/>
        <v>-6898723.2882401356</v>
      </c>
      <c r="G37" s="2" vm="852">
        <f t="shared" si="10"/>
        <v>-11701879.598565368</v>
      </c>
      <c r="H37" s="2" vm="853">
        <f t="shared" si="10"/>
        <v>10202482.552300617</v>
      </c>
      <c r="I37" s="1">
        <f t="shared" si="2"/>
        <v>5399326.2419753876</v>
      </c>
      <c r="J37" s="41">
        <f t="shared" si="3"/>
        <v>17101205.840540756</v>
      </c>
      <c r="K37" s="2">
        <f t="shared" si="4"/>
        <v>-2642943</v>
      </c>
      <c r="L37" s="39">
        <f t="shared" si="5"/>
        <v>14458262.840540756</v>
      </c>
      <c r="M37" s="2" vm="854">
        <f t="shared" si="11"/>
        <v>3044452.5201926124</v>
      </c>
      <c r="N37" s="2" vm="855">
        <f t="shared" si="11"/>
        <v>-5678003.3731006039</v>
      </c>
      <c r="O37" s="39">
        <f t="shared" si="7"/>
        <v>-8722455.8932932168</v>
      </c>
      <c r="P37" s="39">
        <f t="shared" si="8"/>
        <v>5735806.9472475387</v>
      </c>
    </row>
    <row r="38" spans="1:16" x14ac:dyDescent="0.55000000000000004">
      <c r="A38">
        <v>210034</v>
      </c>
      <c r="B38" s="29" t="str" vm="65">
        <f t="shared" si="0"/>
        <v>210034</v>
      </c>
      <c r="C38" t="str">
        <f>INDEX('Latest Hospital Name'!$B:$B, MATCH($A38,'Latest Hospital Name'!$A:$A,0))</f>
        <v>MedStar Harbor</v>
      </c>
      <c r="D38" s="2" vm="867">
        <f t="shared" si="10"/>
        <v>-2976.1486059758004</v>
      </c>
      <c r="E38" s="2" vm="868">
        <f t="shared" si="10"/>
        <v>-17400750.217775069</v>
      </c>
      <c r="F38" s="2" vm="869">
        <f t="shared" si="10"/>
        <v>-14769452.28414226</v>
      </c>
      <c r="G38" s="2" vm="870">
        <f t="shared" si="10"/>
        <v>-32170202.501917325</v>
      </c>
      <c r="H38" s="2" vm="871">
        <f t="shared" si="10"/>
        <v>2471988.3178016394</v>
      </c>
      <c r="I38" s="1">
        <f t="shared" si="2"/>
        <v>-14928761.89997343</v>
      </c>
      <c r="J38" s="41">
        <f t="shared" si="3"/>
        <v>17241440.601943895</v>
      </c>
      <c r="K38" s="2">
        <f t="shared" si="4"/>
        <v>522913</v>
      </c>
      <c r="L38" s="39">
        <f t="shared" si="5"/>
        <v>17764353.601943895</v>
      </c>
      <c r="M38" s="2" vm="872">
        <f t="shared" si="11"/>
        <v>-161883.73003337777</v>
      </c>
      <c r="N38" s="2" vm="873">
        <f t="shared" si="11"/>
        <v>-8261227.7725553494</v>
      </c>
      <c r="O38" s="39">
        <f t="shared" si="7"/>
        <v>-8099344.0425219713</v>
      </c>
      <c r="P38" s="39">
        <f t="shared" si="8"/>
        <v>9665009.559421923</v>
      </c>
    </row>
    <row r="39" spans="1:16" x14ac:dyDescent="0.55000000000000004">
      <c r="A39">
        <v>210051</v>
      </c>
      <c r="B39" s="29" t="str" vm="54">
        <f t="shared" si="0"/>
        <v>210051</v>
      </c>
      <c r="C39" t="str">
        <f>INDEX('Latest Hospital Name'!$B:$B, MATCH($A39,'Latest Hospital Name'!$A:$A,0))</f>
        <v>Doctors</v>
      </c>
      <c r="D39" s="2" vm="966">
        <f t="shared" si="10"/>
        <v>-1895.9428857366988</v>
      </c>
      <c r="E39" s="2" vm="967">
        <f t="shared" si="10"/>
        <v>-1550090.5013681063</v>
      </c>
      <c r="F39" s="2" vm="968">
        <f t="shared" si="10"/>
        <v>1779887.4833230693</v>
      </c>
      <c r="G39" s="2" vm="969">
        <f t="shared" si="10"/>
        <v>229796.98195496202</v>
      </c>
      <c r="H39" s="2" vm="970">
        <f t="shared" si="10"/>
        <v>19961293.908036787</v>
      </c>
      <c r="I39" s="1">
        <f t="shared" si="2"/>
        <v>18411203.406668682</v>
      </c>
      <c r="J39" s="41">
        <f t="shared" si="3"/>
        <v>18181406.42471372</v>
      </c>
      <c r="K39" s="2">
        <f t="shared" si="4"/>
        <v>882268</v>
      </c>
      <c r="L39" s="39">
        <f t="shared" si="5"/>
        <v>19063674.42471372</v>
      </c>
      <c r="M39" s="2" vm="971">
        <f t="shared" si="11"/>
        <v>5077168.7236644225</v>
      </c>
      <c r="N39" s="2" vm="972">
        <f t="shared" si="11"/>
        <v>-12352884.581868736</v>
      </c>
      <c r="O39" s="39">
        <f t="shared" si="7"/>
        <v>-17430053.30553316</v>
      </c>
      <c r="P39" s="39">
        <f t="shared" si="8"/>
        <v>1633621.1191805601</v>
      </c>
    </row>
    <row r="40" spans="1:16" x14ac:dyDescent="0.55000000000000004">
      <c r="A40">
        <v>210063</v>
      </c>
      <c r="B40" s="29" t="str" vm="46">
        <f t="shared" si="0"/>
        <v>210063</v>
      </c>
      <c r="C40" t="str">
        <f>INDEX('Latest Hospital Name'!$B:$B, MATCH($A40,'Latest Hospital Name'!$A:$A,0))</f>
        <v>UM-St. Joe</v>
      </c>
      <c r="D40" s="2" vm="1038">
        <f t="shared" si="10"/>
        <v>1873.7153860412905</v>
      </c>
      <c r="E40" s="2" vm="1039">
        <f t="shared" si="10"/>
        <v>16068710.111542288</v>
      </c>
      <c r="F40" s="2" vm="1040">
        <f t="shared" si="10"/>
        <v>1620224.226297108</v>
      </c>
      <c r="G40" s="2" vm="1041">
        <f t="shared" si="10"/>
        <v>17688934.337839399</v>
      </c>
      <c r="H40" s="2" vm="1042">
        <f t="shared" si="10"/>
        <v>20002901.291832518</v>
      </c>
      <c r="I40" s="1">
        <f t="shared" si="2"/>
        <v>36071611.403374806</v>
      </c>
      <c r="J40" s="41">
        <f t="shared" si="3"/>
        <v>18382677.065535408</v>
      </c>
      <c r="K40" s="2">
        <f t="shared" si="4"/>
        <v>3278295</v>
      </c>
      <c r="L40" s="39">
        <f t="shared" si="5"/>
        <v>21660972.065535408</v>
      </c>
      <c r="M40" s="2" vm="1043">
        <f t="shared" si="11"/>
        <v>5329021.7441012543</v>
      </c>
      <c r="N40" s="2" vm="1044">
        <f t="shared" si="11"/>
        <v>-10160421.309733162</v>
      </c>
      <c r="O40" s="39">
        <f t="shared" si="7"/>
        <v>-15489443.053834416</v>
      </c>
      <c r="P40" s="39">
        <f t="shared" si="8"/>
        <v>6171529.0117009915</v>
      </c>
    </row>
    <row r="41" spans="1:16" x14ac:dyDescent="0.55000000000000004">
      <c r="A41">
        <v>210033</v>
      </c>
      <c r="B41" s="29" t="str" vm="66">
        <f t="shared" si="0"/>
        <v>210033</v>
      </c>
      <c r="C41" t="str">
        <f>INDEX('Latest Hospital Name'!$B:$B, MATCH($A41,'Latest Hospital Name'!$A:$A,0))</f>
        <v>Carroll</v>
      </c>
      <c r="D41" s="2" vm="858">
        <f t="shared" si="10"/>
        <v>-1005.1514799178017</v>
      </c>
      <c r="E41" s="2" vm="859">
        <f t="shared" si="10"/>
        <v>-7595077.71729769</v>
      </c>
      <c r="F41" s="2" vm="860">
        <f t="shared" si="10"/>
        <v>-3682341.8973768242</v>
      </c>
      <c r="G41" s="2" vm="861">
        <f t="shared" si="10"/>
        <v>-11277419.614674516</v>
      </c>
      <c r="H41" s="2" vm="862">
        <f t="shared" si="10"/>
        <v>15019110.992252223</v>
      </c>
      <c r="I41" s="1">
        <f t="shared" si="2"/>
        <v>7424033.2749545332</v>
      </c>
      <c r="J41" s="41">
        <f t="shared" si="3"/>
        <v>18701452.889629051</v>
      </c>
      <c r="K41" s="2">
        <f t="shared" si="4"/>
        <v>1900591</v>
      </c>
      <c r="L41" s="39">
        <f t="shared" si="5"/>
        <v>20602043.889629051</v>
      </c>
      <c r="M41" s="2" vm="863">
        <f t="shared" si="11"/>
        <v>6093441.6123228399</v>
      </c>
      <c r="N41" s="2" vm="864">
        <f t="shared" si="11"/>
        <v>-10413808.003438972</v>
      </c>
      <c r="O41" s="39">
        <f t="shared" si="7"/>
        <v>-16507249.615761813</v>
      </c>
      <c r="P41" s="39">
        <f t="shared" si="8"/>
        <v>4094794.2738672383</v>
      </c>
    </row>
    <row r="42" spans="1:16" x14ac:dyDescent="0.55000000000000004">
      <c r="A42">
        <v>210040</v>
      </c>
      <c r="B42" s="29" t="str" vm="60">
        <f t="shared" si="0"/>
        <v>210040</v>
      </c>
      <c r="C42" t="str">
        <f>INDEX('Latest Hospital Name'!$B:$B, MATCH($A42,'Latest Hospital Name'!$A:$A,0))</f>
        <v>Northwest</v>
      </c>
      <c r="D42" s="2" vm="912">
        <f t="shared" si="10"/>
        <v>-1445.2755600573491</v>
      </c>
      <c r="E42" s="2" vm="913">
        <f t="shared" si="10"/>
        <v>42379.324343948159</v>
      </c>
      <c r="F42" s="2" vm="914">
        <f t="shared" si="10"/>
        <v>-8133640.1529805074</v>
      </c>
      <c r="G42" s="2" vm="915">
        <f t="shared" si="10"/>
        <v>-8091260.8286365606</v>
      </c>
      <c r="H42" s="2" vm="916">
        <f t="shared" si="10"/>
        <v>10970205.716590863</v>
      </c>
      <c r="I42" s="1">
        <f t="shared" si="2"/>
        <v>11012585.04093481</v>
      </c>
      <c r="J42" s="41">
        <f t="shared" si="3"/>
        <v>19103845.869571373</v>
      </c>
      <c r="K42" s="2">
        <f t="shared" si="4"/>
        <v>-343157</v>
      </c>
      <c r="L42" s="39">
        <f t="shared" si="5"/>
        <v>18760688.869571373</v>
      </c>
      <c r="M42" s="2" vm="917">
        <f t="shared" si="11"/>
        <v>310984.38970318343</v>
      </c>
      <c r="N42" s="2" vm="918">
        <f t="shared" si="11"/>
        <v>-12214396.918643938</v>
      </c>
      <c r="O42" s="39">
        <f t="shared" si="7"/>
        <v>-12525381.308347121</v>
      </c>
      <c r="P42" s="39">
        <f t="shared" si="8"/>
        <v>6235307.561224252</v>
      </c>
    </row>
    <row r="43" spans="1:16" x14ac:dyDescent="0.55000000000000004">
      <c r="A43">
        <v>210004</v>
      </c>
      <c r="B43" s="29" t="str" vm="88">
        <f t="shared" si="0"/>
        <v>210004</v>
      </c>
      <c r="C43" t="str">
        <f>INDEX('Latest Hospital Name'!$B:$B, MATCH($A43,'Latest Hospital Name'!$A:$A,0))</f>
        <v>Holy Cross</v>
      </c>
      <c r="D43" s="2" vm="660">
        <f t="shared" si="10"/>
        <v>-5669.2803959659987</v>
      </c>
      <c r="E43" s="2" vm="661">
        <f t="shared" si="10"/>
        <v>-15637104.924239596</v>
      </c>
      <c r="F43" s="2" vm="662">
        <f t="shared" si="10"/>
        <v>-2956560.2560089864</v>
      </c>
      <c r="G43" s="2" vm="663">
        <f t="shared" si="10"/>
        <v>-18593665.180248585</v>
      </c>
      <c r="H43" s="2" vm="664">
        <f t="shared" si="10"/>
        <v>16253272.645247662</v>
      </c>
      <c r="I43" s="1">
        <f t="shared" si="2"/>
        <v>616167.72100806609</v>
      </c>
      <c r="J43" s="41">
        <f t="shared" si="3"/>
        <v>19209832.901256651</v>
      </c>
      <c r="K43" s="2">
        <f t="shared" si="4"/>
        <v>923236</v>
      </c>
      <c r="L43" s="39">
        <f t="shared" si="5"/>
        <v>20133068.901256651</v>
      </c>
      <c r="M43" s="2" vm="665">
        <f t="shared" si="11"/>
        <v>3303138.7788575068</v>
      </c>
      <c r="N43" s="2" vm="666">
        <f t="shared" si="11"/>
        <v>-15363427.879504703</v>
      </c>
      <c r="O43" s="39">
        <f t="shared" si="7"/>
        <v>-18666566.65836221</v>
      </c>
      <c r="P43" s="39">
        <f t="shared" si="8"/>
        <v>1466502.2428944409</v>
      </c>
    </row>
    <row r="44" spans="1:16" x14ac:dyDescent="0.55000000000000004">
      <c r="A44">
        <v>210058</v>
      </c>
      <c r="B44" s="29" t="str" vm="50">
        <f t="shared" si="0"/>
        <v>210058</v>
      </c>
      <c r="C44" t="str">
        <f>INDEX('Latest Hospital Name'!$B:$B, MATCH($A44,'Latest Hospital Name'!$A:$A,0))</f>
        <v>UMROI</v>
      </c>
      <c r="D44" s="2" vm="1002">
        <f t="shared" si="10"/>
        <v>-2802.6630649594003</v>
      </c>
      <c r="E44" s="2" vm="1003">
        <f t="shared" si="10"/>
        <v>-2337926.3703579218</v>
      </c>
      <c r="F44" s="2" vm="1004">
        <f t="shared" si="10"/>
        <v>-15264234.026302295</v>
      </c>
      <c r="G44" s="2" vm="1005">
        <f t="shared" si="10"/>
        <v>-17602160.396660216</v>
      </c>
      <c r="H44" s="2" vm="1006">
        <f t="shared" si="10"/>
        <v>4051576.6971590463</v>
      </c>
      <c r="I44" s="1">
        <f t="shared" si="2"/>
        <v>1713650.3268011245</v>
      </c>
      <c r="J44" s="41">
        <f t="shared" si="3"/>
        <v>19315810.723461341</v>
      </c>
      <c r="K44" s="2">
        <f t="shared" si="4"/>
        <v>355415</v>
      </c>
      <c r="L44" s="39">
        <f t="shared" si="5"/>
        <v>19671225.723461341</v>
      </c>
      <c r="M44" s="2" vm="1007">
        <f t="shared" si="11"/>
        <v>-232202.51350089605</v>
      </c>
      <c r="N44" s="2" vm="1008">
        <f t="shared" si="11"/>
        <v>-213245.883460782</v>
      </c>
      <c r="O44" s="39">
        <f t="shared" si="7"/>
        <v>18956.630040114047</v>
      </c>
      <c r="P44" s="39">
        <f t="shared" si="8"/>
        <v>19690182.353501454</v>
      </c>
    </row>
    <row r="45" spans="1:16" x14ac:dyDescent="0.55000000000000004">
      <c r="A45">
        <v>210062</v>
      </c>
      <c r="B45" s="29" t="str" vm="47">
        <f t="shared" si="0"/>
        <v>210062</v>
      </c>
      <c r="C45" t="str">
        <f>INDEX('Latest Hospital Name'!$B:$B, MATCH($A45,'Latest Hospital Name'!$A:$A,0))</f>
        <v>MedStar Southern MD</v>
      </c>
      <c r="D45" s="2" vm="1029">
        <f t="shared" ref="D45:H54" si="12">CUBEVALUE("ThisWorkbookDataModel", $B$2, $B$8, $B45, D$14)</f>
        <v>734.60578606400031</v>
      </c>
      <c r="E45" s="2" vm="1030">
        <f t="shared" si="12"/>
        <v>2140345.8478452931</v>
      </c>
      <c r="F45" s="2" vm="1031">
        <f t="shared" si="12"/>
        <v>-2316398.477898296</v>
      </c>
      <c r="G45" s="2" vm="1032">
        <f t="shared" si="12"/>
        <v>-176052.63005300402</v>
      </c>
      <c r="H45" s="2" vm="1033">
        <f t="shared" si="12"/>
        <v>18086436.74472056</v>
      </c>
      <c r="I45" s="1">
        <f t="shared" si="2"/>
        <v>20226782.592565853</v>
      </c>
      <c r="J45" s="41">
        <f t="shared" si="3"/>
        <v>20402835.222618856</v>
      </c>
      <c r="K45" s="2">
        <f t="shared" si="4"/>
        <v>252583</v>
      </c>
      <c r="L45" s="39">
        <f t="shared" si="5"/>
        <v>20655418.222618856</v>
      </c>
      <c r="M45" s="2" vm="1034">
        <f t="shared" si="11"/>
        <v>-1833803.1885026169</v>
      </c>
      <c r="N45" s="2" vm="1035">
        <f t="shared" si="11"/>
        <v>-12827603.878794611</v>
      </c>
      <c r="O45" s="39">
        <f t="shared" si="7"/>
        <v>-10993800.690291993</v>
      </c>
      <c r="P45" s="39">
        <f t="shared" si="8"/>
        <v>9661617.5323268622</v>
      </c>
    </row>
    <row r="46" spans="1:16" x14ac:dyDescent="0.55000000000000004">
      <c r="A46">
        <v>210015</v>
      </c>
      <c r="B46" s="29" t="str" vm="79">
        <f t="shared" si="0"/>
        <v>210015</v>
      </c>
      <c r="C46" t="str">
        <f>INDEX('Latest Hospital Name'!$B:$B, MATCH($A46,'Latest Hospital Name'!$A:$A,0))</f>
        <v>MedStar Fr Square</v>
      </c>
      <c r="D46" s="2" vm="741">
        <f t="shared" si="12"/>
        <v>-299.51352557289783</v>
      </c>
      <c r="E46" s="2" vm="742">
        <f t="shared" si="12"/>
        <v>2715219.6454256447</v>
      </c>
      <c r="F46" s="2" vm="743">
        <f t="shared" si="12"/>
        <v>-10637745.704260323</v>
      </c>
      <c r="G46" s="2" vm="744">
        <f t="shared" si="12"/>
        <v>-7922526.0588346757</v>
      </c>
      <c r="H46" s="2" vm="745">
        <f t="shared" si="12"/>
        <v>9803299.8983038217</v>
      </c>
      <c r="I46" s="1">
        <f t="shared" si="2"/>
        <v>12518519.543729465</v>
      </c>
      <c r="J46" s="41">
        <f t="shared" si="3"/>
        <v>20441045.602564141</v>
      </c>
      <c r="K46" s="2">
        <f t="shared" si="4"/>
        <v>488951</v>
      </c>
      <c r="L46" s="39">
        <f t="shared" si="5"/>
        <v>20929996.602564141</v>
      </c>
      <c r="M46" s="2" vm="746">
        <f t="shared" si="11"/>
        <v>871313.79261186952</v>
      </c>
      <c r="N46" s="2" vm="747">
        <f t="shared" si="11"/>
        <v>-21296778.049263418</v>
      </c>
      <c r="O46" s="39">
        <f t="shared" si="7"/>
        <v>-22168091.841875289</v>
      </c>
      <c r="P46" s="39">
        <f t="shared" si="8"/>
        <v>-1238095.2393111475</v>
      </c>
    </row>
    <row r="47" spans="1:16" x14ac:dyDescent="0.55000000000000004">
      <c r="A47">
        <v>210022</v>
      </c>
      <c r="B47" s="29" t="str" vm="74">
        <f t="shared" ref="B47:B64" si="13">CUBEMEMBER("ThisWorkbookDataModel","[Base CY With Inf].[HOSPID].&amp;[" &amp; $A47 &amp; "]", $A47)</f>
        <v>210022</v>
      </c>
      <c r="C47" t="str">
        <f>INDEX('Latest Hospital Name'!$B:$B, MATCH($A47,'Latest Hospital Name'!$A:$A,0))</f>
        <v>Suburban</v>
      </c>
      <c r="D47" s="2" vm="786">
        <f t="shared" si="12"/>
        <v>1644.3921810305978</v>
      </c>
      <c r="E47" s="2" vm="787">
        <f t="shared" si="12"/>
        <v>3986865.3894075691</v>
      </c>
      <c r="F47" s="2" vm="788">
        <f t="shared" si="12"/>
        <v>8519078.4143605959</v>
      </c>
      <c r="G47" s="2" vm="789">
        <f t="shared" si="12"/>
        <v>12505943.803768164</v>
      </c>
      <c r="H47" s="2" vm="790">
        <f t="shared" si="12"/>
        <v>29573358.478875611</v>
      </c>
      <c r="I47" s="1">
        <f t="shared" ref="I47:I64" si="14">E47+H47</f>
        <v>33560223.868283182</v>
      </c>
      <c r="J47" s="41">
        <f t="shared" ref="J47:J64" si="15">I47-G47</f>
        <v>21054280.064515017</v>
      </c>
      <c r="K47" s="2">
        <f t="shared" ref="K47:K64" si="16">-1*CUBEVALUE("ThisWorkbookDataModel", $B$2, $B$8, $B47, K$14)</f>
        <v>-2436391</v>
      </c>
      <c r="L47" s="39">
        <f t="shared" ref="L47:L64" si="17">J47+K47</f>
        <v>18617889.064515017</v>
      </c>
      <c r="M47" s="2" vm="791">
        <f t="shared" si="11"/>
        <v>6455194.7892329758</v>
      </c>
      <c r="N47" s="2" vm="792">
        <f t="shared" si="11"/>
        <v>-9473810.2215002887</v>
      </c>
      <c r="O47" s="39">
        <f t="shared" ref="O47:O64" si="18">N47-M47</f>
        <v>-15929005.010733265</v>
      </c>
      <c r="P47" s="39">
        <f t="shared" ref="P47:P64" si="19">L47+O47</f>
        <v>2688884.0537817515</v>
      </c>
    </row>
    <row r="48" spans="1:16" x14ac:dyDescent="0.55000000000000004">
      <c r="A48">
        <v>210016</v>
      </c>
      <c r="B48" s="29" t="str" vm="78">
        <f t="shared" si="13"/>
        <v>210016</v>
      </c>
      <c r="C48" t="str">
        <f>INDEX('Latest Hospital Name'!$B:$B, MATCH($A48,'Latest Hospital Name'!$A:$A,0))</f>
        <v>Washington Adventist</v>
      </c>
      <c r="D48" s="2" vm="750">
        <f t="shared" si="12"/>
        <v>1283.5259101645991</v>
      </c>
      <c r="E48" s="2" vm="751">
        <f t="shared" si="12"/>
        <v>6287632.3805059232</v>
      </c>
      <c r="F48" s="2" vm="752">
        <f t="shared" si="12"/>
        <v>-6847454.3316948665</v>
      </c>
      <c r="G48" s="2" vm="753">
        <f t="shared" si="12"/>
        <v>-559821.95118894242</v>
      </c>
      <c r="H48" s="2" vm="754">
        <f t="shared" si="12"/>
        <v>16223687.26599828</v>
      </c>
      <c r="I48" s="1">
        <f t="shared" si="14"/>
        <v>22511319.646504201</v>
      </c>
      <c r="J48" s="41">
        <f t="shared" si="15"/>
        <v>23071141.597693145</v>
      </c>
      <c r="K48" s="2">
        <f t="shared" si="16"/>
        <v>6669239</v>
      </c>
      <c r="L48" s="39">
        <f t="shared" si="17"/>
        <v>29740380.597693145</v>
      </c>
      <c r="M48" s="2" vm="755">
        <f t="shared" si="11"/>
        <v>4377658.0650528297</v>
      </c>
      <c r="N48" s="2" vm="756">
        <f t="shared" si="11"/>
        <v>-9553020.30730737</v>
      </c>
      <c r="O48" s="39">
        <f t="shared" si="18"/>
        <v>-13930678.3723602</v>
      </c>
      <c r="P48" s="39">
        <f t="shared" si="19"/>
        <v>15809702.225332946</v>
      </c>
    </row>
    <row r="49" spans="1:16" x14ac:dyDescent="0.55000000000000004">
      <c r="A49">
        <v>210013</v>
      </c>
      <c r="B49" s="29" t="str" vm="80">
        <f t="shared" si="13"/>
        <v>210013</v>
      </c>
      <c r="C49" t="str">
        <f>INDEX('Latest Hospital Name'!$B:$B, MATCH($A49,'Latest Hospital Name'!$A:$A,0))</f>
        <v>Bon Secours</v>
      </c>
      <c r="D49" s="2" vm="732">
        <f t="shared" si="12"/>
        <v>-6983.5499940803011</v>
      </c>
      <c r="E49" s="2" vm="733">
        <f t="shared" si="12"/>
        <v>-26579645.844125558</v>
      </c>
      <c r="F49" s="2" vm="734">
        <f t="shared" si="12"/>
        <v>-27597239.843977157</v>
      </c>
      <c r="G49" s="2" vm="735">
        <f t="shared" si="12"/>
        <v>-54176885.688102722</v>
      </c>
      <c r="H49" s="2" vm="736">
        <f t="shared" si="12"/>
        <v>-3422675.624378046</v>
      </c>
      <c r="I49" s="1">
        <f t="shared" si="14"/>
        <v>-30002321.468503602</v>
      </c>
      <c r="J49" s="41">
        <f t="shared" si="15"/>
        <v>24174564.21959912</v>
      </c>
      <c r="K49" s="2">
        <f t="shared" si="16"/>
        <v>562990</v>
      </c>
      <c r="L49" s="39">
        <f t="shared" si="17"/>
        <v>24737554.21959912</v>
      </c>
      <c r="M49" s="2" vm="737">
        <f t="shared" si="11"/>
        <v>-19162505.741894443</v>
      </c>
      <c r="N49" s="2" vm="738">
        <f t="shared" si="11"/>
        <v>-2384345.0476987539</v>
      </c>
      <c r="O49" s="39">
        <f t="shared" si="18"/>
        <v>16778160.694195688</v>
      </c>
      <c r="P49" s="39">
        <f t="shared" si="19"/>
        <v>41515714.913794808</v>
      </c>
    </row>
    <row r="50" spans="1:16" x14ac:dyDescent="0.55000000000000004">
      <c r="A50">
        <v>210048</v>
      </c>
      <c r="B50" s="29" t="str" vm="56">
        <f t="shared" si="13"/>
        <v>210048</v>
      </c>
      <c r="C50" t="str">
        <f>INDEX('Latest Hospital Name'!$B:$B, MATCH($A50,'Latest Hospital Name'!$A:$A,0))</f>
        <v>Howard County</v>
      </c>
      <c r="D50" s="2" vm="948">
        <f t="shared" si="12"/>
        <v>-462.4913263735744</v>
      </c>
      <c r="E50" s="2" vm="949">
        <f t="shared" si="12"/>
        <v>-2423037.9860622454</v>
      </c>
      <c r="F50" s="2" vm="950">
        <f t="shared" si="12"/>
        <v>-3089212.5123682115</v>
      </c>
      <c r="G50" s="2" vm="951">
        <f t="shared" si="12"/>
        <v>-5512250.498430456</v>
      </c>
      <c r="H50" s="2" vm="952">
        <f t="shared" si="12"/>
        <v>21287345.225526914</v>
      </c>
      <c r="I50" s="1">
        <f t="shared" si="14"/>
        <v>18864307.23946467</v>
      </c>
      <c r="J50" s="41">
        <f t="shared" si="15"/>
        <v>24376557.737895127</v>
      </c>
      <c r="K50" s="2">
        <f t="shared" si="16"/>
        <v>-209344</v>
      </c>
      <c r="L50" s="39">
        <f t="shared" si="17"/>
        <v>24167213.737895127</v>
      </c>
      <c r="M50" s="2" vm="953">
        <f t="shared" si="11"/>
        <v>3848310.4647603715</v>
      </c>
      <c r="N50" s="2" vm="954">
        <f t="shared" si="11"/>
        <v>-10829682.642505582</v>
      </c>
      <c r="O50" s="39">
        <f t="shared" si="18"/>
        <v>-14677993.107265953</v>
      </c>
      <c r="P50" s="39">
        <f t="shared" si="19"/>
        <v>9489220.6306291744</v>
      </c>
    </row>
    <row r="51" spans="1:16" x14ac:dyDescent="0.55000000000000004">
      <c r="A51">
        <v>210056</v>
      </c>
      <c r="B51" s="29" t="str" vm="52">
        <f t="shared" si="13"/>
        <v>210056</v>
      </c>
      <c r="C51" t="str">
        <f>INDEX('Latest Hospital Name'!$B:$B, MATCH($A51,'Latest Hospital Name'!$A:$A,0))</f>
        <v>MedStar Good Sam</v>
      </c>
      <c r="D51" s="2" vm="984">
        <f t="shared" si="12"/>
        <v>-5259.4402371278748</v>
      </c>
      <c r="E51" s="2" vm="985">
        <f t="shared" si="12"/>
        <v>-23013754.350917555</v>
      </c>
      <c r="F51" s="2" vm="986">
        <f t="shared" si="12"/>
        <v>-20018902.91333919</v>
      </c>
      <c r="G51" s="2" vm="987">
        <f t="shared" si="12"/>
        <v>-43032657.264256746</v>
      </c>
      <c r="H51" s="2" vm="988">
        <f t="shared" si="12"/>
        <v>4685673.6715673991</v>
      </c>
      <c r="I51" s="1">
        <f t="shared" si="14"/>
        <v>-18328080.679350156</v>
      </c>
      <c r="J51" s="41">
        <f t="shared" si="15"/>
        <v>24704576.584906589</v>
      </c>
      <c r="K51" s="2">
        <f t="shared" si="16"/>
        <v>2629575</v>
      </c>
      <c r="L51" s="39">
        <f t="shared" si="17"/>
        <v>27334151.584906589</v>
      </c>
      <c r="M51" s="2" vm="989">
        <f t="shared" si="11"/>
        <v>-3207395.8399886442</v>
      </c>
      <c r="N51" s="2" vm="990">
        <f t="shared" si="11"/>
        <v>-14270331.862193562</v>
      </c>
      <c r="O51" s="39">
        <f t="shared" si="18"/>
        <v>-11062936.022204917</v>
      </c>
      <c r="P51" s="39">
        <f t="shared" si="19"/>
        <v>16271215.562701672</v>
      </c>
    </row>
    <row r="52" spans="1:16" x14ac:dyDescent="0.55000000000000004">
      <c r="A52">
        <v>210049</v>
      </c>
      <c r="B52" s="29" t="str" vm="55">
        <f t="shared" si="13"/>
        <v>210049</v>
      </c>
      <c r="C52" t="str">
        <f>INDEX('Latest Hospital Name'!$B:$B, MATCH($A52,'Latest Hospital Name'!$A:$A,0))</f>
        <v>UM-Upper Chesapeake</v>
      </c>
      <c r="D52" s="2" vm="957">
        <f t="shared" si="12"/>
        <v>604.24866595469848</v>
      </c>
      <c r="E52" s="2" vm="958">
        <f t="shared" si="12"/>
        <v>-1105576.5562882826</v>
      </c>
      <c r="F52" s="2" vm="959">
        <f t="shared" si="12"/>
        <v>1459212.7598341573</v>
      </c>
      <c r="G52" s="2" vm="960">
        <f t="shared" si="12"/>
        <v>353636.20354587492</v>
      </c>
      <c r="H52" s="2" vm="961">
        <f t="shared" si="12"/>
        <v>26566132.731464643</v>
      </c>
      <c r="I52" s="1">
        <f t="shared" si="14"/>
        <v>25460556.17517636</v>
      </c>
      <c r="J52" s="41">
        <f t="shared" si="15"/>
        <v>25106919.971630484</v>
      </c>
      <c r="K52" s="2">
        <f t="shared" si="16"/>
        <v>1488932</v>
      </c>
      <c r="L52" s="39">
        <f t="shared" si="17"/>
        <v>26595851.971630484</v>
      </c>
      <c r="M52" s="2" vm="962">
        <f t="shared" si="11"/>
        <v>2777038.2661348023</v>
      </c>
      <c r="N52" s="2" vm="963">
        <f t="shared" si="11"/>
        <v>-11489824.449767411</v>
      </c>
      <c r="O52" s="39">
        <f t="shared" si="18"/>
        <v>-14266862.715902213</v>
      </c>
      <c r="P52" s="39">
        <f t="shared" si="19"/>
        <v>12328989.255728271</v>
      </c>
    </row>
    <row r="53" spans="1:16" x14ac:dyDescent="0.55000000000000004">
      <c r="A53">
        <v>210005</v>
      </c>
      <c r="B53" s="29" t="str" vm="87">
        <f t="shared" si="13"/>
        <v>210005</v>
      </c>
      <c r="C53" t="str">
        <f>INDEX('Latest Hospital Name'!$B:$B, MATCH($A53,'Latest Hospital Name'!$A:$A,0))</f>
        <v>Frederick</v>
      </c>
      <c r="D53" s="2" vm="669">
        <f t="shared" si="12"/>
        <v>-559.48041213010129</v>
      </c>
      <c r="E53" s="2" vm="670">
        <f t="shared" si="12"/>
        <v>-7035040.9042861499</v>
      </c>
      <c r="F53" s="2" vm="671">
        <f t="shared" si="12"/>
        <v>8581344.4338128082</v>
      </c>
      <c r="G53" s="2" vm="672">
        <f t="shared" si="12"/>
        <v>1546303.5295266607</v>
      </c>
      <c r="H53" s="2" vm="673">
        <f t="shared" si="12"/>
        <v>33746976.173675738</v>
      </c>
      <c r="I53" s="1">
        <f t="shared" si="14"/>
        <v>26711935.269389588</v>
      </c>
      <c r="J53" s="41">
        <f t="shared" si="15"/>
        <v>25165631.739862926</v>
      </c>
      <c r="K53" s="2">
        <f t="shared" si="16"/>
        <v>3614904</v>
      </c>
      <c r="L53" s="39">
        <f t="shared" si="17"/>
        <v>28780535.739862926</v>
      </c>
      <c r="M53" s="2" vm="674">
        <f t="shared" si="11"/>
        <v>-391670.01153371576</v>
      </c>
      <c r="N53" s="2" vm="675">
        <f t="shared" si="11"/>
        <v>-13385496.207778217</v>
      </c>
      <c r="O53" s="39">
        <f t="shared" si="18"/>
        <v>-12993826.196244501</v>
      </c>
      <c r="P53" s="39">
        <f t="shared" si="19"/>
        <v>15786709.543618426</v>
      </c>
    </row>
    <row r="54" spans="1:16" x14ac:dyDescent="0.55000000000000004">
      <c r="A54">
        <v>210011</v>
      </c>
      <c r="B54" s="29" t="str" vm="82">
        <f t="shared" si="13"/>
        <v>210011</v>
      </c>
      <c r="C54" t="str">
        <f>INDEX('Latest Hospital Name'!$B:$B, MATCH($A54,'Latest Hospital Name'!$A:$A,0))</f>
        <v xml:space="preserve">St. Agnes </v>
      </c>
      <c r="D54" s="2" vm="714">
        <f t="shared" si="12"/>
        <v>-4828.9340582940004</v>
      </c>
      <c r="E54" s="2" vm="715">
        <f t="shared" si="12"/>
        <v>-10081212.33969388</v>
      </c>
      <c r="F54" s="2" vm="716">
        <f t="shared" si="12"/>
        <v>-12560360.186055304</v>
      </c>
      <c r="G54" s="2" vm="717">
        <f t="shared" si="12"/>
        <v>-22641572.525749184</v>
      </c>
      <c r="H54" s="2" vm="718">
        <f t="shared" si="12"/>
        <v>14222412.62220782</v>
      </c>
      <c r="I54" s="1">
        <f t="shared" si="14"/>
        <v>4141200.2825139407</v>
      </c>
      <c r="J54" s="41">
        <f t="shared" si="15"/>
        <v>26782772.808263123</v>
      </c>
      <c r="K54" s="2">
        <f t="shared" si="16"/>
        <v>1402526</v>
      </c>
      <c r="L54" s="39">
        <f t="shared" si="17"/>
        <v>28185298.808263123</v>
      </c>
      <c r="M54" s="2" vm="719">
        <f t="shared" si="11"/>
        <v>-10432720.431212796</v>
      </c>
      <c r="N54" s="2" vm="720">
        <f t="shared" si="11"/>
        <v>-17940886.434708368</v>
      </c>
      <c r="O54" s="39">
        <f t="shared" si="18"/>
        <v>-7508166.0034955721</v>
      </c>
      <c r="P54" s="39">
        <f t="shared" si="19"/>
        <v>20677132.804767549</v>
      </c>
    </row>
    <row r="55" spans="1:16" x14ac:dyDescent="0.55000000000000004">
      <c r="A55">
        <v>210029</v>
      </c>
      <c r="B55" s="29" t="str" vm="69">
        <f t="shared" si="13"/>
        <v>210029</v>
      </c>
      <c r="C55" t="str">
        <f>INDEX('Latest Hospital Name'!$B:$B, MATCH($A55,'Latest Hospital Name'!$A:$A,0))</f>
        <v>JH Bayview</v>
      </c>
      <c r="D55" s="2" vm="831">
        <f t="shared" ref="D55:H64" si="20">CUBEVALUE("ThisWorkbookDataModel", $B$2, $B$8, $B55, D$14)</f>
        <v>-693.05845022559913</v>
      </c>
      <c r="E55" s="2" vm="832">
        <f t="shared" si="20"/>
        <v>20193832.919228446</v>
      </c>
      <c r="F55" s="2" vm="833">
        <f t="shared" si="20"/>
        <v>-9953173.4788072854</v>
      </c>
      <c r="G55" s="2" vm="834">
        <f t="shared" si="20"/>
        <v>10240659.440421164</v>
      </c>
      <c r="H55" s="2" vm="835">
        <f t="shared" si="20"/>
        <v>17946029.442181017</v>
      </c>
      <c r="I55" s="1">
        <f t="shared" si="14"/>
        <v>38139862.361409463</v>
      </c>
      <c r="J55" s="41">
        <f t="shared" si="15"/>
        <v>27899202.920988299</v>
      </c>
      <c r="K55" s="2">
        <f t="shared" si="16"/>
        <v>6222775</v>
      </c>
      <c r="L55" s="39">
        <f t="shared" si="17"/>
        <v>34121977.920988299</v>
      </c>
      <c r="M55" s="2" vm="836">
        <f t="shared" ref="M55:N64" si="21">CUBEVALUE("ThisWorkbookDataModel", $B$2, $B$8, $B55, M$14)</f>
        <v>-1891416.0114488713</v>
      </c>
      <c r="N55" s="2" vm="837">
        <f t="shared" si="21"/>
        <v>-25058819.920126632</v>
      </c>
      <c r="O55" s="39">
        <f t="shared" si="18"/>
        <v>-23167403.908677761</v>
      </c>
      <c r="P55" s="39">
        <f t="shared" si="19"/>
        <v>10954574.012310538</v>
      </c>
    </row>
    <row r="56" spans="1:16" x14ac:dyDescent="0.55000000000000004">
      <c r="A56">
        <v>210044</v>
      </c>
      <c r="B56" s="29" t="str" vm="58">
        <f t="shared" si="13"/>
        <v>210044</v>
      </c>
      <c r="C56" t="str">
        <f>INDEX('Latest Hospital Name'!$B:$B, MATCH($A56,'Latest Hospital Name'!$A:$A,0))</f>
        <v>GBMC</v>
      </c>
      <c r="D56" s="2" vm="930">
        <f t="shared" si="20"/>
        <v>-6299.6809663687027</v>
      </c>
      <c r="E56" s="2" vm="931">
        <f t="shared" si="20"/>
        <v>-8407647.5625169929</v>
      </c>
      <c r="F56" s="2" vm="932">
        <f t="shared" si="20"/>
        <v>-20810600.941764556</v>
      </c>
      <c r="G56" s="2" vm="933">
        <f t="shared" si="20"/>
        <v>-29218248.504281554</v>
      </c>
      <c r="H56" s="2" vm="934">
        <f t="shared" si="20"/>
        <v>12495413.318659183</v>
      </c>
      <c r="I56" s="1">
        <f t="shared" si="14"/>
        <v>4087765.7561421897</v>
      </c>
      <c r="J56" s="41">
        <f t="shared" si="15"/>
        <v>33306014.260423742</v>
      </c>
      <c r="K56" s="2">
        <f t="shared" si="16"/>
        <v>3644367</v>
      </c>
      <c r="L56" s="39">
        <f t="shared" si="17"/>
        <v>36950381.260423742</v>
      </c>
      <c r="M56" s="2" vm="935">
        <f t="shared" si="21"/>
        <v>2341866.7738581356</v>
      </c>
      <c r="N56" s="2" vm="936">
        <f t="shared" si="21"/>
        <v>-10903774.662384763</v>
      </c>
      <c r="O56" s="39">
        <f t="shared" si="18"/>
        <v>-13245641.436242899</v>
      </c>
      <c r="P56" s="39">
        <f t="shared" si="19"/>
        <v>23704739.824180841</v>
      </c>
    </row>
    <row r="57" spans="1:16" x14ac:dyDescent="0.55000000000000004">
      <c r="A57">
        <v>210057</v>
      </c>
      <c r="B57" s="29" t="str" vm="51">
        <f t="shared" si="13"/>
        <v>210057</v>
      </c>
      <c r="C57" t="str">
        <f>INDEX('Latest Hospital Name'!$B:$B, MATCH($A57,'Latest Hospital Name'!$A:$A,0))</f>
        <v>Shady Grove</v>
      </c>
      <c r="D57" s="2" vm="993">
        <f t="shared" si="20"/>
        <v>-4345.9392661712</v>
      </c>
      <c r="E57" s="2" vm="994">
        <f t="shared" si="20"/>
        <v>-12356916.766607281</v>
      </c>
      <c r="F57" s="2" vm="995">
        <f t="shared" si="20"/>
        <v>-11825920.065553902</v>
      </c>
      <c r="G57" s="2" vm="996">
        <f t="shared" si="20"/>
        <v>-24182836.832161184</v>
      </c>
      <c r="H57" s="2" vm="997">
        <f t="shared" si="20"/>
        <v>22514830.759572849</v>
      </c>
      <c r="I57" s="1">
        <f t="shared" si="14"/>
        <v>10157913.992965568</v>
      </c>
      <c r="J57" s="41">
        <f t="shared" si="15"/>
        <v>34340750.825126752</v>
      </c>
      <c r="K57" s="2">
        <f t="shared" si="16"/>
        <v>1612735</v>
      </c>
      <c r="L57" s="39">
        <f t="shared" si="17"/>
        <v>35953485.825126752</v>
      </c>
      <c r="M57" s="2" vm="998">
        <f t="shared" si="21"/>
        <v>-2653579.828761111</v>
      </c>
      <c r="N57" s="2" vm="999">
        <f t="shared" si="21"/>
        <v>-12308215.552667761</v>
      </c>
      <c r="O57" s="39">
        <f t="shared" si="18"/>
        <v>-9654635.7239066511</v>
      </c>
      <c r="P57" s="39">
        <f t="shared" si="19"/>
        <v>26298850.101220101</v>
      </c>
    </row>
    <row r="58" spans="1:16" x14ac:dyDescent="0.55000000000000004">
      <c r="A58">
        <v>210008</v>
      </c>
      <c r="B58" s="29" t="str" vm="85">
        <f t="shared" si="13"/>
        <v>210008</v>
      </c>
      <c r="C58" t="str">
        <f>INDEX('Latest Hospital Name'!$B:$B, MATCH($A58,'Latest Hospital Name'!$A:$A,0))</f>
        <v>Mercy</v>
      </c>
      <c r="D58" s="2" vm="687">
        <f t="shared" si="20"/>
        <v>1192.8563051655992</v>
      </c>
      <c r="E58" s="2" vm="688">
        <f t="shared" si="20"/>
        <v>30838985.671300035</v>
      </c>
      <c r="F58" s="2" vm="689">
        <f t="shared" si="20"/>
        <v>-19478940.874200944</v>
      </c>
      <c r="G58" s="2" vm="690">
        <f t="shared" si="20"/>
        <v>11360044.797099087</v>
      </c>
      <c r="H58" s="2" vm="691">
        <f t="shared" si="20"/>
        <v>16434491.357736602</v>
      </c>
      <c r="I58" s="1">
        <f t="shared" si="14"/>
        <v>47273477.029036641</v>
      </c>
      <c r="J58" s="41">
        <f t="shared" si="15"/>
        <v>35913432.231937557</v>
      </c>
      <c r="K58" s="2">
        <f t="shared" si="16"/>
        <v>5406642</v>
      </c>
      <c r="L58" s="39">
        <f t="shared" si="17"/>
        <v>41320074.231937557</v>
      </c>
      <c r="M58" s="2" vm="692">
        <f t="shared" si="21"/>
        <v>-2380567.1780182729</v>
      </c>
      <c r="N58" s="2" vm="693">
        <f t="shared" si="21"/>
        <v>-11699313.036289033</v>
      </c>
      <c r="O58" s="39">
        <f t="shared" si="18"/>
        <v>-9318745.8582707606</v>
      </c>
      <c r="P58" s="39">
        <f t="shared" si="19"/>
        <v>32001328.373666797</v>
      </c>
    </row>
    <row r="59" spans="1:16" x14ac:dyDescent="0.55000000000000004">
      <c r="A59">
        <v>210024</v>
      </c>
      <c r="B59" s="29" t="str" vm="72">
        <f t="shared" si="13"/>
        <v>210024</v>
      </c>
      <c r="C59" t="str">
        <f>INDEX('Latest Hospital Name'!$B:$B, MATCH($A59,'Latest Hospital Name'!$A:$A,0))</f>
        <v>MedStar Union Mem</v>
      </c>
      <c r="D59" s="2" vm="804">
        <f t="shared" si="20"/>
        <v>-3180.2857227378895</v>
      </c>
      <c r="E59" s="2" vm="805">
        <f t="shared" si="20"/>
        <v>-10812679.424073197</v>
      </c>
      <c r="F59" s="2" vm="806">
        <f t="shared" si="20"/>
        <v>-18034151.530072574</v>
      </c>
      <c r="G59" s="2" vm="807">
        <f t="shared" si="20"/>
        <v>-28846830.954145767</v>
      </c>
      <c r="H59" s="2" vm="808">
        <f t="shared" si="20"/>
        <v>18273347.716132995</v>
      </c>
      <c r="I59" s="1">
        <f t="shared" si="14"/>
        <v>7460668.2920597978</v>
      </c>
      <c r="J59" s="41">
        <f t="shared" si="15"/>
        <v>36307499.246205568</v>
      </c>
      <c r="K59" s="2">
        <f t="shared" si="16"/>
        <v>1237563</v>
      </c>
      <c r="L59" s="39">
        <f t="shared" si="17"/>
        <v>37545062.246205568</v>
      </c>
      <c r="M59" s="2" vm="809">
        <f t="shared" si="21"/>
        <v>-699310.04438680841</v>
      </c>
      <c r="N59" s="2" vm="810">
        <f t="shared" si="21"/>
        <v>-16756359.689228579</v>
      </c>
      <c r="O59" s="39">
        <f t="shared" si="18"/>
        <v>-16057049.644841772</v>
      </c>
      <c r="P59" s="39">
        <f t="shared" si="19"/>
        <v>21488012.601363797</v>
      </c>
    </row>
    <row r="60" spans="1:16" x14ac:dyDescent="0.55000000000000004">
      <c r="A60">
        <v>210043</v>
      </c>
      <c r="B60" s="29" t="str" vm="59">
        <f t="shared" si="13"/>
        <v>210043</v>
      </c>
      <c r="C60" t="str">
        <f>INDEX('Latest Hospital Name'!$B:$B, MATCH($A60,'Latest Hospital Name'!$A:$A,0))</f>
        <v>UM-BWMC</v>
      </c>
      <c r="D60" s="2" vm="921">
        <f t="shared" si="20"/>
        <v>-550.75581767350218</v>
      </c>
      <c r="E60" s="2" vm="922">
        <f t="shared" si="20"/>
        <v>4675422.3742390918</v>
      </c>
      <c r="F60" s="2" vm="923">
        <f t="shared" si="20"/>
        <v>-6788838.2603445798</v>
      </c>
      <c r="G60" s="2" vm="924">
        <f t="shared" si="20"/>
        <v>-2113415.8861054871</v>
      </c>
      <c r="H60" s="2" vm="925">
        <f t="shared" si="20"/>
        <v>35156604.879513696</v>
      </c>
      <c r="I60" s="1">
        <f t="shared" si="14"/>
        <v>39832027.25375279</v>
      </c>
      <c r="J60" s="41">
        <f t="shared" si="15"/>
        <v>41945443.139858276</v>
      </c>
      <c r="K60" s="2">
        <f t="shared" si="16"/>
        <v>722384</v>
      </c>
      <c r="L60" s="39">
        <f t="shared" si="17"/>
        <v>42667827.139858276</v>
      </c>
      <c r="M60" s="2" vm="926">
        <f t="shared" si="21"/>
        <v>457700.59626309969</v>
      </c>
      <c r="N60" s="2" vm="927">
        <f t="shared" si="21"/>
        <v>-18600240.003123883</v>
      </c>
      <c r="O60" s="39">
        <f t="shared" si="18"/>
        <v>-19057940.599386983</v>
      </c>
      <c r="P60" s="39">
        <f t="shared" si="19"/>
        <v>23609886.540471293</v>
      </c>
    </row>
    <row r="61" spans="1:16" x14ac:dyDescent="0.55000000000000004">
      <c r="A61">
        <v>210009</v>
      </c>
      <c r="B61" s="29" t="str" vm="84">
        <f t="shared" si="13"/>
        <v>210009</v>
      </c>
      <c r="C61" t="str">
        <f>INDEX('Latest Hospital Name'!$B:$B, MATCH($A61,'Latest Hospital Name'!$A:$A,0))</f>
        <v>Johns Hopkins</v>
      </c>
      <c r="D61" s="2" vm="696">
        <f t="shared" si="20"/>
        <v>4035.418126569798</v>
      </c>
      <c r="E61" s="2" vm="697">
        <f t="shared" si="20"/>
        <v>53176555.424454264</v>
      </c>
      <c r="F61" s="2" vm="698">
        <f t="shared" si="20"/>
        <v>897942.9832965415</v>
      </c>
      <c r="G61" s="2" vm="699">
        <f t="shared" si="20"/>
        <v>54074498.407750808</v>
      </c>
      <c r="H61" s="2" vm="700">
        <f t="shared" si="20"/>
        <v>52851024.585443109</v>
      </c>
      <c r="I61" s="1">
        <f t="shared" si="14"/>
        <v>106027580.00989738</v>
      </c>
      <c r="J61" s="41">
        <f t="shared" si="15"/>
        <v>51953081.602146573</v>
      </c>
      <c r="K61" s="2">
        <f t="shared" si="16"/>
        <v>65682740</v>
      </c>
      <c r="L61" s="39">
        <f t="shared" si="17"/>
        <v>117635821.60214657</v>
      </c>
      <c r="M61" s="2" vm="701">
        <f t="shared" si="21"/>
        <v>12419692.66839893</v>
      </c>
      <c r="N61" s="2" vm="702">
        <f t="shared" si="21"/>
        <v>-75769631.312382117</v>
      </c>
      <c r="O61" s="39">
        <f t="shared" si="18"/>
        <v>-88189323.980781049</v>
      </c>
      <c r="P61" s="39">
        <f t="shared" si="19"/>
        <v>29446497.621365517</v>
      </c>
    </row>
    <row r="62" spans="1:16" x14ac:dyDescent="0.55000000000000004">
      <c r="A62">
        <v>210023</v>
      </c>
      <c r="B62" s="29" t="str" vm="73">
        <f t="shared" si="13"/>
        <v>210023</v>
      </c>
      <c r="C62" t="str">
        <f>INDEX('Latest Hospital Name'!$B:$B, MATCH($A62,'Latest Hospital Name'!$A:$A,0))</f>
        <v>Anne Arundel</v>
      </c>
      <c r="D62" s="2" vm="795">
        <f t="shared" si="20"/>
        <v>-4812.5584251440732</v>
      </c>
      <c r="E62" s="2" vm="796">
        <f t="shared" si="20"/>
        <v>108025.62317592837</v>
      </c>
      <c r="F62" s="2" vm="797">
        <f t="shared" si="20"/>
        <v>-12995064.861723032</v>
      </c>
      <c r="G62" s="2" vm="798">
        <f t="shared" si="20"/>
        <v>-12887039.238547107</v>
      </c>
      <c r="H62" s="2" vm="799">
        <f t="shared" si="20"/>
        <v>39689063.700940244</v>
      </c>
      <c r="I62" s="1">
        <f t="shared" si="14"/>
        <v>39797089.32411617</v>
      </c>
      <c r="J62" s="41">
        <f t="shared" si="15"/>
        <v>52684128.562663279</v>
      </c>
      <c r="K62" s="2">
        <f t="shared" si="16"/>
        <v>-1204766</v>
      </c>
      <c r="L62" s="39">
        <f t="shared" si="17"/>
        <v>51479362.562663279</v>
      </c>
      <c r="M62" s="2" vm="800">
        <f t="shared" si="21"/>
        <v>14237871.658676347</v>
      </c>
      <c r="N62" s="2" vm="801">
        <f t="shared" si="21"/>
        <v>-16005891.870483715</v>
      </c>
      <c r="O62" s="39">
        <f t="shared" si="18"/>
        <v>-30243763.52916006</v>
      </c>
      <c r="P62" s="39">
        <f t="shared" si="19"/>
        <v>21235599.033503219</v>
      </c>
    </row>
    <row r="63" spans="1:16" x14ac:dyDescent="0.55000000000000004">
      <c r="A63">
        <v>210002</v>
      </c>
      <c r="B63" s="29" t="str" vm="90">
        <f t="shared" si="13"/>
        <v>210002</v>
      </c>
      <c r="C63" t="str">
        <f>INDEX('Latest Hospital Name'!$B:$B, MATCH($A63,'Latest Hospital Name'!$A:$A,0))</f>
        <v>UMMC</v>
      </c>
      <c r="D63" s="2" vm="642">
        <f t="shared" si="20"/>
        <v>-1462.1252205441981</v>
      </c>
      <c r="E63" s="2" vm="643">
        <f t="shared" si="20"/>
        <v>21938545.232434023</v>
      </c>
      <c r="F63" s="2" vm="644">
        <f t="shared" si="20"/>
        <v>-13113373.03902394</v>
      </c>
      <c r="G63" s="2" vm="645">
        <f t="shared" si="20"/>
        <v>8825172.1934100762</v>
      </c>
      <c r="H63" s="2" vm="646">
        <f t="shared" si="20"/>
        <v>45777409.463243909</v>
      </c>
      <c r="I63" s="1">
        <f t="shared" si="14"/>
        <v>67715954.695677936</v>
      </c>
      <c r="J63" s="41">
        <f t="shared" si="15"/>
        <v>58890782.50226786</v>
      </c>
      <c r="K63" s="2">
        <f t="shared" si="16"/>
        <v>12358036</v>
      </c>
      <c r="L63" s="39">
        <f t="shared" si="17"/>
        <v>71248818.502267867</v>
      </c>
      <c r="M63" s="2" vm="647">
        <f t="shared" si="21"/>
        <v>-908577.79063904937</v>
      </c>
      <c r="N63" s="2" vm="648">
        <f t="shared" si="21"/>
        <v>-47615742.609480962</v>
      </c>
      <c r="O63" s="39">
        <f t="shared" si="18"/>
        <v>-46707164.818841912</v>
      </c>
      <c r="P63" s="39">
        <f t="shared" si="19"/>
        <v>24541653.683425955</v>
      </c>
    </row>
    <row r="64" spans="1:16" x14ac:dyDescent="0.55000000000000004">
      <c r="A64">
        <v>210012</v>
      </c>
      <c r="B64" s="29" t="str" vm="81">
        <f t="shared" si="13"/>
        <v>210012</v>
      </c>
      <c r="C64" t="str">
        <f>INDEX('Latest Hospital Name'!$B:$B, MATCH($A64,'Latest Hospital Name'!$A:$A,0))</f>
        <v>Sinai</v>
      </c>
      <c r="D64" s="2" vm="723">
        <f t="shared" si="20"/>
        <v>-9349.9110337127004</v>
      </c>
      <c r="E64" s="2" vm="724">
        <f t="shared" si="20"/>
        <v>-40036510.535501264</v>
      </c>
      <c r="F64" s="2" vm="725">
        <f t="shared" si="20"/>
        <v>-39719390.934939764</v>
      </c>
      <c r="G64" s="2" vm="726">
        <f t="shared" si="20"/>
        <v>-79755901.470441028</v>
      </c>
      <c r="H64" s="2" vm="727">
        <f t="shared" si="20"/>
        <v>20970941.319720633</v>
      </c>
      <c r="I64" s="1">
        <f t="shared" si="14"/>
        <v>-19065569.215780631</v>
      </c>
      <c r="J64" s="41">
        <f t="shared" si="15"/>
        <v>60690332.254660398</v>
      </c>
      <c r="K64" s="2">
        <f t="shared" si="16"/>
        <v>2496323</v>
      </c>
      <c r="L64" s="39">
        <f t="shared" si="17"/>
        <v>63186655.254660398</v>
      </c>
      <c r="M64" s="2" vm="728">
        <f t="shared" si="21"/>
        <v>-3074526.9254818452</v>
      </c>
      <c r="N64" s="2" vm="729">
        <f t="shared" si="21"/>
        <v>-22364193.873814676</v>
      </c>
      <c r="O64" s="39">
        <f t="shared" si="18"/>
        <v>-19289666.948332831</v>
      </c>
      <c r="P64" s="39">
        <f t="shared" si="19"/>
        <v>43896988.306327567</v>
      </c>
    </row>
  </sheetData>
  <autoFilter ref="A12:P12" xr:uid="{6C81977B-33AA-417D-956E-F4D322A3BEF0}">
    <sortState xmlns:xlrd2="http://schemas.microsoft.com/office/spreadsheetml/2017/richdata2" ref="A15:P64">
      <sortCondition ref="J12"/>
    </sortState>
  </autoFilter>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3C072-CDF4-497B-ACCF-BB0CBE31DDD9}">
  <sheetPr>
    <tabColor rgb="FFFFC000"/>
  </sheetPr>
  <dimension ref="A2:L64"/>
  <sheetViews>
    <sheetView zoomScale="85" zoomScaleNormal="85" workbookViewId="0">
      <selection activeCell="L15" sqref="L15:L64"/>
    </sheetView>
  </sheetViews>
  <sheetFormatPr defaultRowHeight="14.4" x14ac:dyDescent="0.55000000000000004"/>
  <cols>
    <col min="1" max="3" width="13.68359375" customWidth="1"/>
    <col min="4" max="4" width="13.68359375" style="2" customWidth="1"/>
    <col min="5" max="8" width="13.68359375" style="1" customWidth="1"/>
    <col min="9" max="9" width="14.68359375" style="1" customWidth="1"/>
    <col min="10" max="12" width="13.68359375" style="1" customWidth="1"/>
  </cols>
  <sheetData>
    <row r="2" spans="1:12" x14ac:dyDescent="0.55000000000000004">
      <c r="A2" s="3" t="s">
        <v>1</v>
      </c>
      <c r="B2" s="38" t="s" vm="1">
        <v>80</v>
      </c>
    </row>
    <row r="3" spans="1:12" x14ac:dyDescent="0.55000000000000004">
      <c r="A3" s="3" t="s">
        <v>29</v>
      </c>
      <c r="B3" s="38" t="s" vm="1083">
        <v>114</v>
      </c>
    </row>
    <row r="4" spans="1:12" x14ac:dyDescent="0.55000000000000004">
      <c r="B4" s="1"/>
    </row>
    <row r="6" spans="1:12" x14ac:dyDescent="0.55000000000000004">
      <c r="A6" s="4" t="s">
        <v>27</v>
      </c>
      <c r="B6" s="9" t="str" vm="631">
        <f>CUBEVALUE("ThisWorkbookDataModel", $B$2, CUBEMEMBER("ThisWorkbookDataModel", "[Measures].["&amp;$A6&amp;"]"))</f>
        <v>2014</v>
      </c>
      <c r="C6" s="1"/>
    </row>
    <row r="7" spans="1:12" x14ac:dyDescent="0.55000000000000004">
      <c r="A7" s="4" t="s">
        <v>28</v>
      </c>
      <c r="B7" s="9" t="str" vm="632">
        <f>CUBEVALUE("ThisWorkbookDataModel", $B$2, CUBEMEMBER("ThisWorkbookDataModel", "[Measures].["&amp;$A7&amp;"]"))</f>
        <v>2023</v>
      </c>
      <c r="C7" s="1"/>
    </row>
    <row r="8" spans="1:12" x14ac:dyDescent="0.55000000000000004">
      <c r="A8" s="4" t="str">
        <f>IF($B$3, "No Inflation", "Dollar Year")</f>
        <v>Dollar Year</v>
      </c>
      <c r="B8" s="9" t="str" vm="91">
        <f>IF($B$3, $B$3, CUBEMEMBER("ThisWorkbookDataModel","[Base CY With Inf].[Dollar Year].&amp;["&amp;$B7&amp;"]",$B7))</f>
        <v>2023</v>
      </c>
      <c r="C8" s="1"/>
    </row>
    <row r="9" spans="1:12" x14ac:dyDescent="0.55000000000000004">
      <c r="A9" t="s">
        <v>31</v>
      </c>
      <c r="B9" t="str">
        <f>"CY"&amp;RIGHT($B$6, 2) &amp; IF(B6&lt;&gt;B7, " to CY"&amp;RIGHT($B$7, 2), "")</f>
        <v>CY14 to CY23</v>
      </c>
      <c r="C9" t="s">
        <v>92</v>
      </c>
    </row>
    <row r="11" spans="1:12" s="10" customFormat="1" ht="19.2" customHeight="1" x14ac:dyDescent="0.55000000000000004">
      <c r="D11" s="20"/>
      <c r="E11" s="11"/>
      <c r="F11" s="11"/>
      <c r="G11" s="11"/>
      <c r="H11" s="11"/>
      <c r="I11" s="11"/>
      <c r="J11" s="11" t="s">
        <v>83</v>
      </c>
      <c r="K11" s="12" t="s">
        <v>83</v>
      </c>
      <c r="L11" s="11" t="s">
        <v>83</v>
      </c>
    </row>
    <row r="12" spans="1:12" s="8" customFormat="1" ht="71.400000000000006" customHeight="1" x14ac:dyDescent="0.55000000000000004">
      <c r="A12" s="7" t="s">
        <v>2</v>
      </c>
      <c r="B12" s="7" t="s">
        <v>93</v>
      </c>
      <c r="C12" s="7" t="s">
        <v>32</v>
      </c>
      <c r="D12" s="21" t="str">
        <f>B9&amp;" ECMAD Growth"</f>
        <v>CY14 to CY23 ECMAD Growth</v>
      </c>
      <c r="E12" s="13" t="str">
        <f>B9&amp;" Marketshift"</f>
        <v>CY14 to CY23 Marketshift</v>
      </c>
      <c r="F12" s="13" t="str">
        <f>B9&amp;" Unrecognized"</f>
        <v>CY14 to CY23 Unrecognized</v>
      </c>
      <c r="G12" s="13" t="s">
        <v>6</v>
      </c>
      <c r="H12" s="14" t="str">
        <f>"RY"&amp;RIGHT($B$7, 2)+1&amp;" Demographic Adjustment"</f>
        <v>RY24 Demographic Adjustment</v>
      </c>
      <c r="I12" s="14" t="str">
        <f>B9&amp;" Observed GBR Volume Policies"</f>
        <v>CY14 to CY23 Observed GBR Volume Policies</v>
      </c>
      <c r="J12" s="14" t="s">
        <v>84</v>
      </c>
      <c r="K12" s="16" t="s">
        <v>105</v>
      </c>
      <c r="L12" s="14" t="s">
        <v>117</v>
      </c>
    </row>
    <row r="13" spans="1:12" s="6" customFormat="1" ht="28.2" hidden="1" customHeight="1" x14ac:dyDescent="0.55000000000000004">
      <c r="A13" s="42" t="s">
        <v>113</v>
      </c>
      <c r="B13" s="5"/>
      <c r="C13" s="5"/>
      <c r="D13" s="22" t="s">
        <v>3</v>
      </c>
      <c r="E13" s="17" t="s">
        <v>4</v>
      </c>
      <c r="F13" s="17" t="s">
        <v>5</v>
      </c>
      <c r="G13" s="17" t="s">
        <v>6</v>
      </c>
      <c r="H13" s="17" t="s">
        <v>81</v>
      </c>
      <c r="I13" s="17"/>
      <c r="J13" s="17"/>
      <c r="K13" s="17" t="s">
        <v>10</v>
      </c>
      <c r="L13" s="17"/>
    </row>
    <row r="14" spans="1:12" s="6" customFormat="1" ht="28.2" hidden="1" customHeight="1" x14ac:dyDescent="0.55000000000000004">
      <c r="A14" s="42" t="s">
        <v>113</v>
      </c>
      <c r="B14" s="5"/>
      <c r="C14" s="5"/>
      <c r="D14" s="22" t="str" vm="26">
        <f>IF(D$13&lt;&gt;"", CUBEMEMBER("ThisWorkbookDataModel","[Measures].["&amp;IF(D$13&lt;&gt;"get_% Attributable to OOS", "Sum of ", "")&amp;D$13&amp;IF(AND(D$13&lt;&gt;"ECMAD Growth", D$13&lt;&gt;"get_% Attributable to OOS"), "_inf", "")&amp;"]"), "")</f>
        <v>Sum of ECMAD Growth</v>
      </c>
      <c r="E14" s="17" t="str" vm="25">
        <f>IF(E$13&lt;&gt;"", CUBEMEMBER("ThisWorkbookDataModel","[Measures].["&amp;IF(E$13&lt;&gt;"get_% Attributable to OOS", "Sum of ", "")&amp;E$13&amp;IF(AND(E$13&lt;&gt;"ECMAD Growth", E$13&lt;&gt;"get_% Attributable to OOS"), "_inf", "")&amp;"]"), "")</f>
        <v>Sum of MSA_inf</v>
      </c>
      <c r="F14" s="17" t="str" vm="24">
        <f>IF(F$13&lt;&gt;"", CUBEMEMBER("ThisWorkbookDataModel","[Measures].["&amp;IF(F$13&lt;&gt;"get_% Attributable to OOS", "Sum of ", "")&amp;F$13&amp;IF(AND(F$13&lt;&gt;"ECMAD Growth", F$13&lt;&gt;"get_% Attributable to OOS"), "_inf", "")&amp;"]"), "")</f>
        <v>Sum of Unrecognized_inf</v>
      </c>
      <c r="G14" s="17" t="str" vm="23">
        <f>IF(G$13&lt;&gt;"", CUBEMEMBER("ThisWorkbookDataModel","[Measures].["&amp;IF(G$13&lt;&gt;"get_% Attributable to OOS", "Sum of ", "")&amp;G$13&amp;IF(AND(G$13&lt;&gt;"ECMAD Growth", G$13&lt;&gt;"get_% Attributable to OOS"), "_inf", "")&amp;"]"), "")</f>
        <v>Sum of Expected FFS_inf</v>
      </c>
      <c r="H14" s="17" t="str" vm="22">
        <f>IF(H$13&lt;&gt;"", CUBEMEMBER("ThisWorkbookDataModel","[Measures].["&amp;IF(H$13&lt;&gt;"get_% Attributable to OOS", "Sum of ", "")&amp;H$13&amp;IF(AND(H$13&lt;&gt;"ECMAD Growth", H$13&lt;&gt;"get_% Attributable to OOS"), "_inf", "")&amp;"]"), "")</f>
        <v>Sum of Demographic Adjustments_inf</v>
      </c>
      <c r="I14" s="17"/>
      <c r="J14" s="17"/>
      <c r="K14" s="17" t="str" vm="9">
        <f>IF(K$13&lt;&gt;"", CUBEMEMBER("ThisWorkbookDataModel","[Measures].["&amp;IF(K$13&lt;&gt;"get_% Attributable to OOS", "Sum of ", "")&amp;K$13&amp;IF(AND(K$13&lt;&gt;"ECMAD Growth", K$13&lt;&gt;"get_% Attributable to OOS"), "_inf", "")&amp;"]"), "")</f>
        <v>Sum of OOS Over/(Under Funding) - OOS File_inf</v>
      </c>
      <c r="L14" s="17"/>
    </row>
    <row r="15" spans="1:12" x14ac:dyDescent="0.55000000000000004">
      <c r="A15">
        <v>210065</v>
      </c>
      <c r="B15" s="29" t="str" vm="45">
        <f t="shared" ref="B15:B46" si="0">CUBEMEMBER("ThisWorkbookDataModel","[Base CY With Inf].[HOSPID].&amp;[" &amp; $A15 &amp; "]", $A15)</f>
        <v>210065</v>
      </c>
      <c r="C15" t="str">
        <f>INDEX('Latest Hospital Name'!$B:$B, MATCH($A15,'Latest Hospital Name'!$A:$A,0))</f>
        <v>HC-Germantown</v>
      </c>
      <c r="D15" s="2" vm="1047">
        <f t="shared" ref="D15:H24" si="1">CUBEVALUE("ThisWorkbookDataModel", $B$2, $B$8, $B15, D$14)</f>
        <v>10983.514305991901</v>
      </c>
      <c r="E15" s="2" vm="1048">
        <f t="shared" si="1"/>
        <v>39142406.384596951</v>
      </c>
      <c r="F15" s="2" vm="1049">
        <f t="shared" si="1"/>
        <v>17202938.909579605</v>
      </c>
      <c r="G15" s="2" vm="1050">
        <f t="shared" si="1"/>
        <v>56345345.294176556</v>
      </c>
      <c r="H15" s="2" vm="1051">
        <f t="shared" si="1"/>
        <v>3987601.5244153175</v>
      </c>
      <c r="I15" s="1">
        <f t="shared" ref="I15:I46" si="2">E15+H15</f>
        <v>43130007.909012266</v>
      </c>
      <c r="J15" s="41">
        <f t="shared" ref="J15:J46" si="3">I15-G15</f>
        <v>-13215337.385164291</v>
      </c>
      <c r="K15" s="2">
        <f t="shared" ref="K15:K46" si="4">-1*CUBEVALUE("ThisWorkbookDataModel", $B$2, $B$8, $B15, K$14)</f>
        <v>-103130</v>
      </c>
      <c r="L15" s="39">
        <f t="shared" ref="L15:L46" si="5">J15+K15</f>
        <v>-13318467.385164291</v>
      </c>
    </row>
    <row r="16" spans="1:12" x14ac:dyDescent="0.55000000000000004">
      <c r="A16">
        <v>210088</v>
      </c>
      <c r="B16" s="29" t="str" vm="43">
        <f t="shared" si="0"/>
        <v>210088</v>
      </c>
      <c r="C16" t="str">
        <f>INDEX('Latest Hospital Name'!$B:$B, MATCH($A16,'Latest Hospital Name'!$A:$A,0))</f>
        <v>UM-Queen Anne's ED</v>
      </c>
      <c r="D16" s="2" vm="1065">
        <f t="shared" si="1"/>
        <v>135.56841302659998</v>
      </c>
      <c r="E16" s="2" vm="1066">
        <f t="shared" si="1"/>
        <v>468986.88063826523</v>
      </c>
      <c r="F16" s="2" vm="1067">
        <f t="shared" si="1"/>
        <v>415080.61422212276</v>
      </c>
      <c r="G16" s="2" vm="1068">
        <f t="shared" si="1"/>
        <v>884067.49486038811</v>
      </c>
      <c r="H16" s="2" vm="1069">
        <f t="shared" si="1"/>
        <v>163658.16737088037</v>
      </c>
      <c r="I16" s="1">
        <f t="shared" si="2"/>
        <v>632645.04800914554</v>
      </c>
      <c r="J16" s="41">
        <f t="shared" si="3"/>
        <v>-251422.44685124257</v>
      </c>
      <c r="K16" s="2">
        <f t="shared" si="4"/>
        <v>-32597</v>
      </c>
      <c r="L16" s="39">
        <f t="shared" si="5"/>
        <v>-284019.44685124257</v>
      </c>
    </row>
    <row r="17" spans="1:12" x14ac:dyDescent="0.55000000000000004">
      <c r="A17">
        <v>210087</v>
      </c>
      <c r="B17" s="29" t="str" vm="44">
        <f t="shared" si="0"/>
        <v>210087</v>
      </c>
      <c r="C17" t="str">
        <f>INDEX('Latest Hospital Name'!$B:$B, MATCH($A17,'Latest Hospital Name'!$A:$A,0))</f>
        <v>Germantown ED</v>
      </c>
      <c r="D17" s="2" vm="1056">
        <f t="shared" si="1"/>
        <v>-477.48950124829997</v>
      </c>
      <c r="E17" s="2" vm="1057">
        <f t="shared" si="1"/>
        <v>-1908136.7908652239</v>
      </c>
      <c r="F17" s="2" vm="1058">
        <f t="shared" si="1"/>
        <v>-304052.76915662823</v>
      </c>
      <c r="G17" s="2" vm="1059">
        <f t="shared" si="1"/>
        <v>-2212189.5600218531</v>
      </c>
      <c r="H17" s="2" vm="1060">
        <f t="shared" si="1"/>
        <v>88816.031817084862</v>
      </c>
      <c r="I17" s="1">
        <f t="shared" si="2"/>
        <v>-1819320.759048139</v>
      </c>
      <c r="J17" s="41">
        <f t="shared" si="3"/>
        <v>392868.8009737141</v>
      </c>
      <c r="K17" s="2">
        <f t="shared" si="4"/>
        <v>-8020</v>
      </c>
      <c r="L17" s="39">
        <f t="shared" si="5"/>
        <v>384848.8009737141</v>
      </c>
    </row>
    <row r="18" spans="1:12" x14ac:dyDescent="0.55000000000000004">
      <c r="A18">
        <v>210333</v>
      </c>
      <c r="B18" s="29" t="str" vm="42">
        <f t="shared" si="0"/>
        <v>210333</v>
      </c>
      <c r="C18" t="str">
        <f>INDEX('Latest Hospital Name'!$B:$B, MATCH($A18,'Latest Hospital Name'!$A:$A,0))</f>
        <v>UM-Bowie ED</v>
      </c>
      <c r="D18" s="2" vm="1074">
        <f t="shared" si="1"/>
        <v>-675.95203276979987</v>
      </c>
      <c r="E18" s="2" vm="1075">
        <f t="shared" si="1"/>
        <v>-393702.33809447498</v>
      </c>
      <c r="F18" s="2" vm="1076">
        <f t="shared" si="1"/>
        <v>-1125904.7850961529</v>
      </c>
      <c r="G18" s="2" vm="1077">
        <f t="shared" si="1"/>
        <v>-1519607.1231906274</v>
      </c>
      <c r="H18" s="2" vm="1078">
        <f t="shared" si="1"/>
        <v>11309.716933921816</v>
      </c>
      <c r="I18" s="1">
        <f t="shared" si="2"/>
        <v>-382392.62116055319</v>
      </c>
      <c r="J18" s="41">
        <f t="shared" si="3"/>
        <v>1137214.5020300741</v>
      </c>
      <c r="K18" s="2">
        <f t="shared" si="4"/>
        <v>-156291</v>
      </c>
      <c r="L18" s="39">
        <f t="shared" si="5"/>
        <v>980923.50203007413</v>
      </c>
    </row>
    <row r="19" spans="1:12" x14ac:dyDescent="0.55000000000000004">
      <c r="A19">
        <v>210017</v>
      </c>
      <c r="B19" s="29" t="str" vm="77">
        <f t="shared" si="0"/>
        <v>210017</v>
      </c>
      <c r="C19" t="str">
        <f>INDEX('Latest Hospital Name'!$B:$B, MATCH($A19,'Latest Hospital Name'!$A:$A,0))</f>
        <v>Garrett</v>
      </c>
      <c r="D19" s="2" vm="759">
        <f t="shared" si="1"/>
        <v>656.05558577279976</v>
      </c>
      <c r="E19" s="2" vm="760">
        <f t="shared" si="1"/>
        <v>1549290.1563827968</v>
      </c>
      <c r="F19" s="2" vm="761">
        <f t="shared" si="1"/>
        <v>-215045.22569285519</v>
      </c>
      <c r="G19" s="2" vm="762">
        <f t="shared" si="1"/>
        <v>1334244.9306899416</v>
      </c>
      <c r="H19" s="2" vm="763">
        <f t="shared" si="1"/>
        <v>1783624.6481185432</v>
      </c>
      <c r="I19" s="1">
        <f t="shared" si="2"/>
        <v>3332914.8045013398</v>
      </c>
      <c r="J19" s="41">
        <f t="shared" si="3"/>
        <v>1998669.8738113982</v>
      </c>
      <c r="K19" s="2">
        <f t="shared" si="4"/>
        <v>606328</v>
      </c>
      <c r="L19" s="39">
        <f t="shared" si="5"/>
        <v>2604997.8738113982</v>
      </c>
    </row>
    <row r="20" spans="1:12" x14ac:dyDescent="0.55000000000000004">
      <c r="A20">
        <v>210045</v>
      </c>
      <c r="B20" s="29" t="str" vm="57">
        <f t="shared" si="0"/>
        <v>210045</v>
      </c>
      <c r="C20" t="str">
        <f>INDEX('Latest Hospital Name'!$B:$B, MATCH($A20,'Latest Hospital Name'!$A:$A,0))</f>
        <v>McCready</v>
      </c>
      <c r="D20" s="2" vm="939">
        <f t="shared" si="1"/>
        <v>-500.36042222050008</v>
      </c>
      <c r="E20" s="2" vm="940">
        <f t="shared" si="1"/>
        <v>-1779123.7821080934</v>
      </c>
      <c r="F20" s="2" vm="941">
        <f t="shared" si="1"/>
        <v>-2350489.3612951064</v>
      </c>
      <c r="G20" s="2" vm="942">
        <f t="shared" si="1"/>
        <v>-4129613.143403199</v>
      </c>
      <c r="H20" s="2" vm="943">
        <f t="shared" si="1"/>
        <v>141788.60831966414</v>
      </c>
      <c r="I20" s="1">
        <f t="shared" si="2"/>
        <v>-1637335.1737884292</v>
      </c>
      <c r="J20" s="41">
        <f t="shared" si="3"/>
        <v>2492277.9696147698</v>
      </c>
      <c r="K20" s="2">
        <f t="shared" si="4"/>
        <v>122962</v>
      </c>
      <c r="L20" s="39">
        <f t="shared" si="5"/>
        <v>2615239.9696147698</v>
      </c>
    </row>
    <row r="21" spans="1:12" x14ac:dyDescent="0.55000000000000004">
      <c r="A21">
        <v>210037</v>
      </c>
      <c r="B21" s="29" t="str" vm="63">
        <f t="shared" si="0"/>
        <v>210037</v>
      </c>
      <c r="C21" t="str">
        <f>INDEX('Latest Hospital Name'!$B:$B, MATCH($A21,'Latest Hospital Name'!$A:$A,0))</f>
        <v>UM-Easton</v>
      </c>
      <c r="D21" s="2" vm="885">
        <f t="shared" si="1"/>
        <v>1851.1855734337003</v>
      </c>
      <c r="E21" s="2" vm="886">
        <f t="shared" si="1"/>
        <v>13969772.209405897</v>
      </c>
      <c r="F21" s="2" vm="887">
        <f t="shared" si="1"/>
        <v>7088496.0404516123</v>
      </c>
      <c r="G21" s="2" vm="888">
        <f t="shared" si="1"/>
        <v>21058268.249857511</v>
      </c>
      <c r="H21" s="2" vm="889">
        <f t="shared" si="1"/>
        <v>12503208.008491596</v>
      </c>
      <c r="I21" s="1">
        <f t="shared" si="2"/>
        <v>26472980.217897493</v>
      </c>
      <c r="J21" s="41">
        <f t="shared" si="3"/>
        <v>5414711.968039982</v>
      </c>
      <c r="K21" s="2">
        <f t="shared" si="4"/>
        <v>-166661</v>
      </c>
      <c r="L21" s="39">
        <f t="shared" si="5"/>
        <v>5248050.968039982</v>
      </c>
    </row>
    <row r="22" spans="1:12" x14ac:dyDescent="0.55000000000000004">
      <c r="A22">
        <v>210030</v>
      </c>
      <c r="B22" s="29" t="str" vm="68">
        <f t="shared" si="0"/>
        <v>210030</v>
      </c>
      <c r="C22" t="str">
        <f>INDEX('Latest Hospital Name'!$B:$B, MATCH($A22,'Latest Hospital Name'!$A:$A,0))</f>
        <v>UM-Chestertown</v>
      </c>
      <c r="D22" s="2" vm="840">
        <f t="shared" si="1"/>
        <v>-1816.3354462413999</v>
      </c>
      <c r="E22" s="2" vm="841">
        <f t="shared" si="1"/>
        <v>-8094876.7674928345</v>
      </c>
      <c r="F22" s="2" vm="842">
        <f t="shared" si="1"/>
        <v>-3619278.5785090476</v>
      </c>
      <c r="G22" s="2" vm="843">
        <f t="shared" si="1"/>
        <v>-11714155.346001882</v>
      </c>
      <c r="H22" s="2" vm="844">
        <f t="shared" si="1"/>
        <v>2115541.2145481538</v>
      </c>
      <c r="I22" s="1">
        <f t="shared" si="2"/>
        <v>-5979335.5529446807</v>
      </c>
      <c r="J22" s="41">
        <f t="shared" si="3"/>
        <v>5734819.7930572014</v>
      </c>
      <c r="K22" s="2">
        <f t="shared" si="4"/>
        <v>422391</v>
      </c>
      <c r="L22" s="39">
        <f t="shared" si="5"/>
        <v>6157210.7930572014</v>
      </c>
    </row>
    <row r="23" spans="1:12" x14ac:dyDescent="0.55000000000000004">
      <c r="A23">
        <v>210001</v>
      </c>
      <c r="B23" s="29" t="str" vm="28">
        <f t="shared" si="0"/>
        <v>210001</v>
      </c>
      <c r="C23" t="str">
        <f>INDEX('Latest Hospital Name'!$B:$B, MATCH($A23,'Latest Hospital Name'!$A:$A,0))</f>
        <v>Meritus</v>
      </c>
      <c r="D23" s="2" vm="633">
        <f t="shared" si="1"/>
        <v>3914.4830173731993</v>
      </c>
      <c r="E23" s="2" vm="634">
        <f t="shared" si="1"/>
        <v>2731888.1163351741</v>
      </c>
      <c r="F23" s="2" vm="635">
        <f t="shared" si="1"/>
        <v>11116377.306535769</v>
      </c>
      <c r="G23" s="2" vm="636">
        <f t="shared" si="1"/>
        <v>13848265.422870945</v>
      </c>
      <c r="H23" s="2" vm="637">
        <f t="shared" si="1"/>
        <v>17968373.556182843</v>
      </c>
      <c r="I23" s="1">
        <f t="shared" si="2"/>
        <v>20700261.672518015</v>
      </c>
      <c r="J23" s="41">
        <f t="shared" si="3"/>
        <v>6851996.2496470697</v>
      </c>
      <c r="K23" s="2">
        <f t="shared" si="4"/>
        <v>-209893</v>
      </c>
      <c r="L23" s="39">
        <f t="shared" si="5"/>
        <v>6642103.2496470697</v>
      </c>
    </row>
    <row r="24" spans="1:12" x14ac:dyDescent="0.55000000000000004">
      <c r="A24">
        <v>210010</v>
      </c>
      <c r="B24" s="29" t="str" vm="83">
        <f t="shared" si="0"/>
        <v>210010</v>
      </c>
      <c r="C24" t="str">
        <f>INDEX('Latest Hospital Name'!$B:$B, MATCH($A24,'Latest Hospital Name'!$A:$A,0))</f>
        <v>UM-Dorchester</v>
      </c>
      <c r="D24" s="2" vm="705">
        <f t="shared" si="1"/>
        <v>-3027.5648998938004</v>
      </c>
      <c r="E24" s="2" vm="706">
        <f t="shared" si="1"/>
        <v>-11013083.976517742</v>
      </c>
      <c r="F24" s="2" vm="707">
        <f t="shared" si="1"/>
        <v>-6666962.0375158973</v>
      </c>
      <c r="G24" s="2" vm="708">
        <f t="shared" si="1"/>
        <v>-17680046.014033638</v>
      </c>
      <c r="H24" s="2" vm="709">
        <f t="shared" si="1"/>
        <v>579483.59015236213</v>
      </c>
      <c r="I24" s="1">
        <f t="shared" si="2"/>
        <v>-10433600.38636538</v>
      </c>
      <c r="J24" s="41">
        <f t="shared" si="3"/>
        <v>7246445.6276682578</v>
      </c>
      <c r="K24" s="2">
        <f t="shared" si="4"/>
        <v>104677</v>
      </c>
      <c r="L24" s="39">
        <f t="shared" si="5"/>
        <v>7351122.6276682578</v>
      </c>
    </row>
    <row r="25" spans="1:12" x14ac:dyDescent="0.55000000000000004">
      <c r="A25">
        <v>210061</v>
      </c>
      <c r="B25" s="29" t="str" vm="48">
        <f t="shared" si="0"/>
        <v>210061</v>
      </c>
      <c r="C25" t="str">
        <f>INDEX('Latest Hospital Name'!$B:$B, MATCH($A25,'Latest Hospital Name'!$A:$A,0))</f>
        <v>Atlantic General</v>
      </c>
      <c r="D25" s="2" vm="1020">
        <f t="shared" ref="D25:H34" si="6">CUBEVALUE("ThisWorkbookDataModel", $B$2, $B$8, $B25, D$14)</f>
        <v>-671.41038982389978</v>
      </c>
      <c r="E25" s="2" vm="1021">
        <f t="shared" si="6"/>
        <v>533546.8060821445</v>
      </c>
      <c r="F25" s="2" vm="1022">
        <f t="shared" si="6"/>
        <v>-2736415.7109448458</v>
      </c>
      <c r="G25" s="2" vm="1023">
        <f t="shared" si="6"/>
        <v>-2202868.9048627005</v>
      </c>
      <c r="H25" s="2" vm="1024">
        <f t="shared" si="6"/>
        <v>6553561.6528271483</v>
      </c>
      <c r="I25" s="1">
        <f t="shared" si="2"/>
        <v>7087108.4589092927</v>
      </c>
      <c r="J25" s="41">
        <f t="shared" si="3"/>
        <v>9289977.3637719937</v>
      </c>
      <c r="K25" s="2">
        <f t="shared" si="4"/>
        <v>-51199</v>
      </c>
      <c r="L25" s="39">
        <f t="shared" si="5"/>
        <v>9238778.3637719937</v>
      </c>
    </row>
    <row r="26" spans="1:12" x14ac:dyDescent="0.55000000000000004">
      <c r="A26">
        <v>210018</v>
      </c>
      <c r="B26" s="29" t="str" vm="76">
        <f t="shared" si="0"/>
        <v>210018</v>
      </c>
      <c r="C26" t="str">
        <f>INDEX('Latest Hospital Name'!$B:$B, MATCH($A26,'Latest Hospital Name'!$A:$A,0))</f>
        <v>MedStar Montgomery</v>
      </c>
      <c r="D26" s="2" vm="768">
        <f t="shared" si="6"/>
        <v>-403.03714814462376</v>
      </c>
      <c r="E26" s="2" vm="769">
        <f t="shared" si="6"/>
        <v>-3710966.5157476934</v>
      </c>
      <c r="F26" s="2" vm="770">
        <f t="shared" si="6"/>
        <v>125771.1845733549</v>
      </c>
      <c r="G26" s="2" vm="771">
        <f t="shared" si="6"/>
        <v>-3585195.3311743373</v>
      </c>
      <c r="H26" s="2" vm="772">
        <f t="shared" si="6"/>
        <v>10969914.920410063</v>
      </c>
      <c r="I26" s="1">
        <f t="shared" si="2"/>
        <v>7258948.4046623698</v>
      </c>
      <c r="J26" s="41">
        <f t="shared" si="3"/>
        <v>10844143.735836707</v>
      </c>
      <c r="K26" s="2">
        <f t="shared" si="4"/>
        <v>-1352522</v>
      </c>
      <c r="L26" s="39">
        <f t="shared" si="5"/>
        <v>9491621.7358367071</v>
      </c>
    </row>
    <row r="27" spans="1:12" x14ac:dyDescent="0.55000000000000004">
      <c r="A27">
        <v>210038</v>
      </c>
      <c r="B27" s="29" t="str" vm="62">
        <f t="shared" si="0"/>
        <v>210038</v>
      </c>
      <c r="C27" t="str">
        <f>INDEX('Latest Hospital Name'!$B:$B, MATCH($A27,'Latest Hospital Name'!$A:$A,0))</f>
        <v>UMMC Midtown</v>
      </c>
      <c r="D27" s="2" vm="894">
        <f t="shared" si="6"/>
        <v>-447.65947316870006</v>
      </c>
      <c r="E27" s="2" vm="895">
        <f t="shared" si="6"/>
        <v>13246806.961895786</v>
      </c>
      <c r="F27" s="2" vm="896">
        <f t="shared" si="6"/>
        <v>-11510402.275340831</v>
      </c>
      <c r="G27" s="2" vm="897">
        <f t="shared" si="6"/>
        <v>1736404.6865549576</v>
      </c>
      <c r="H27" s="2" vm="898">
        <f t="shared" si="6"/>
        <v>-1589834.0298874355</v>
      </c>
      <c r="I27" s="1">
        <f t="shared" si="2"/>
        <v>11656972.93200835</v>
      </c>
      <c r="J27" s="41">
        <f t="shared" si="3"/>
        <v>9920568.2454533931</v>
      </c>
      <c r="K27" s="2">
        <f t="shared" si="4"/>
        <v>-41974</v>
      </c>
      <c r="L27" s="39">
        <f t="shared" si="5"/>
        <v>9878594.2454533931</v>
      </c>
    </row>
    <row r="28" spans="1:12" x14ac:dyDescent="0.55000000000000004">
      <c r="A28">
        <v>210027</v>
      </c>
      <c r="B28" s="29" t="str" vm="71">
        <f t="shared" si="0"/>
        <v>210027</v>
      </c>
      <c r="C28" t="str">
        <f>INDEX('Latest Hospital Name'!$B:$B, MATCH($A28,'Latest Hospital Name'!$A:$A,0))</f>
        <v>Western Maryland</v>
      </c>
      <c r="D28" s="2" vm="813">
        <f t="shared" si="6"/>
        <v>-581.48753944360067</v>
      </c>
      <c r="E28" s="2" vm="814">
        <f t="shared" si="6"/>
        <v>-784575.82876208099</v>
      </c>
      <c r="F28" s="2" vm="815">
        <f t="shared" si="6"/>
        <v>-8384510.0067923069</v>
      </c>
      <c r="G28" s="2" vm="816">
        <f t="shared" si="6"/>
        <v>-9169085.8355543856</v>
      </c>
      <c r="H28" s="2" vm="817">
        <f t="shared" si="6"/>
        <v>-6578014.5493056308</v>
      </c>
      <c r="I28" s="1">
        <f t="shared" si="2"/>
        <v>-7362590.3780677114</v>
      </c>
      <c r="J28" s="41">
        <f t="shared" si="3"/>
        <v>1806495.4574866742</v>
      </c>
      <c r="K28" s="2">
        <f t="shared" si="4"/>
        <v>8226074</v>
      </c>
      <c r="L28" s="39">
        <f t="shared" si="5"/>
        <v>10032569.457486674</v>
      </c>
    </row>
    <row r="29" spans="1:12" x14ac:dyDescent="0.55000000000000004">
      <c r="A29">
        <v>210060</v>
      </c>
      <c r="B29" s="29" t="str" vm="49">
        <f t="shared" si="0"/>
        <v>210060</v>
      </c>
      <c r="C29" t="str">
        <f>INDEX('Latest Hospital Name'!$B:$B, MATCH($A29,'Latest Hospital Name'!$A:$A,0))</f>
        <v>Ft. Washington</v>
      </c>
      <c r="D29" s="2" vm="1011">
        <f t="shared" si="6"/>
        <v>-907.65329106810009</v>
      </c>
      <c r="E29" s="2" vm="1012">
        <f t="shared" si="6"/>
        <v>-1678763.7941388669</v>
      </c>
      <c r="F29" s="2" vm="1013">
        <f t="shared" si="6"/>
        <v>-6315017.2601224072</v>
      </c>
      <c r="G29" s="2" vm="1014">
        <f t="shared" si="6"/>
        <v>-7993781.0542612756</v>
      </c>
      <c r="H29" s="2" vm="1015">
        <f t="shared" si="6"/>
        <v>3730900.9053789843</v>
      </c>
      <c r="I29" s="1">
        <f t="shared" si="2"/>
        <v>2052137.1112401173</v>
      </c>
      <c r="J29" s="41">
        <f t="shared" si="3"/>
        <v>10045918.165501393</v>
      </c>
      <c r="K29" s="2">
        <f t="shared" si="4"/>
        <v>456469</v>
      </c>
      <c r="L29" s="39">
        <f t="shared" si="5"/>
        <v>10502387.165501393</v>
      </c>
    </row>
    <row r="30" spans="1:12" x14ac:dyDescent="0.55000000000000004">
      <c r="A30">
        <v>210003</v>
      </c>
      <c r="B30" s="29" t="str" vm="89">
        <f t="shared" si="0"/>
        <v>210003</v>
      </c>
      <c r="C30" t="str">
        <f>INDEX('Latest Hospital Name'!$B:$B, MATCH($A30,'Latest Hospital Name'!$A:$A,0))</f>
        <v>UM-PGHC</v>
      </c>
      <c r="D30" s="2" vm="651">
        <f t="shared" si="6"/>
        <v>2847.657726398601</v>
      </c>
      <c r="E30" s="2" vm="652">
        <f t="shared" si="6"/>
        <v>23134367.301169805</v>
      </c>
      <c r="F30" s="2" vm="653">
        <f t="shared" si="6"/>
        <v>11089967.156924449</v>
      </c>
      <c r="G30" s="2" vm="654">
        <f t="shared" si="6"/>
        <v>34224334.458094262</v>
      </c>
      <c r="H30" s="2" vm="655">
        <f t="shared" si="6"/>
        <v>11648129.729557473</v>
      </c>
      <c r="I30" s="1">
        <f t="shared" si="2"/>
        <v>34782497.030727282</v>
      </c>
      <c r="J30" s="41">
        <f t="shared" si="3"/>
        <v>558162.57263302058</v>
      </c>
      <c r="K30" s="2">
        <f t="shared" si="4"/>
        <v>10162905</v>
      </c>
      <c r="L30" s="39">
        <f t="shared" si="5"/>
        <v>10721067.572633021</v>
      </c>
    </row>
    <row r="31" spans="1:12" x14ac:dyDescent="0.55000000000000004">
      <c r="A31">
        <v>210019</v>
      </c>
      <c r="B31" s="29" t="str" vm="75">
        <f t="shared" si="0"/>
        <v>210019</v>
      </c>
      <c r="C31" t="str">
        <f>INDEX('Latest Hospital Name'!$B:$B, MATCH($A31,'Latest Hospital Name'!$A:$A,0))</f>
        <v>Peninsula</v>
      </c>
      <c r="D31" s="2" vm="777">
        <f t="shared" si="6"/>
        <v>2009.7163728753999</v>
      </c>
      <c r="E31" s="2" vm="778">
        <f t="shared" si="6"/>
        <v>469211.12037332309</v>
      </c>
      <c r="F31" s="2" vm="779">
        <f t="shared" si="6"/>
        <v>9602748.0814457983</v>
      </c>
      <c r="G31" s="2" vm="780">
        <f t="shared" si="6"/>
        <v>10071959.201819122</v>
      </c>
      <c r="H31" s="2" vm="781">
        <f t="shared" si="6"/>
        <v>21007741.493876353</v>
      </c>
      <c r="I31" s="1">
        <f t="shared" si="2"/>
        <v>21476952.614249676</v>
      </c>
      <c r="J31" s="41">
        <f t="shared" si="3"/>
        <v>11404993.412430555</v>
      </c>
      <c r="K31" s="2">
        <f t="shared" si="4"/>
        <v>-474859</v>
      </c>
      <c r="L31" s="39">
        <f t="shared" si="5"/>
        <v>10930134.412430555</v>
      </c>
    </row>
    <row r="32" spans="1:12" x14ac:dyDescent="0.55000000000000004">
      <c r="A32">
        <v>210028</v>
      </c>
      <c r="B32" s="29" t="str" vm="70">
        <f t="shared" si="0"/>
        <v>210028</v>
      </c>
      <c r="C32" t="str">
        <f>INDEX('Latest Hospital Name'!$B:$B, MATCH($A32,'Latest Hospital Name'!$A:$A,0))</f>
        <v>MedStar St. Mary's</v>
      </c>
      <c r="D32" s="2" vm="822">
        <f t="shared" si="6"/>
        <v>422.62690145650038</v>
      </c>
      <c r="E32" s="2" vm="823">
        <f t="shared" si="6"/>
        <v>1418221.8034603978</v>
      </c>
      <c r="F32" s="2" vm="824">
        <f t="shared" si="6"/>
        <v>-629391.06005337066</v>
      </c>
      <c r="G32" s="2" vm="825">
        <f t="shared" si="6"/>
        <v>788830.74340702686</v>
      </c>
      <c r="H32" s="2" vm="826">
        <f t="shared" si="6"/>
        <v>11918949.050713729</v>
      </c>
      <c r="I32" s="1">
        <f t="shared" si="2"/>
        <v>13337170.854174126</v>
      </c>
      <c r="J32" s="41">
        <f t="shared" si="3"/>
        <v>12548340.1107671</v>
      </c>
      <c r="K32" s="2">
        <f t="shared" si="4"/>
        <v>-228743</v>
      </c>
      <c r="L32" s="39">
        <f t="shared" si="5"/>
        <v>12319597.1107671</v>
      </c>
    </row>
    <row r="33" spans="1:12" x14ac:dyDescent="0.55000000000000004">
      <c r="A33">
        <v>210006</v>
      </c>
      <c r="B33" s="29" t="str" vm="86">
        <f t="shared" si="0"/>
        <v>210006</v>
      </c>
      <c r="C33" t="str">
        <f>INDEX('Latest Hospital Name'!$B:$B, MATCH($A33,'Latest Hospital Name'!$A:$A,0))</f>
        <v>UM-Harford</v>
      </c>
      <c r="D33" s="2" vm="678">
        <f t="shared" si="6"/>
        <v>-2162.4226461887997</v>
      </c>
      <c r="E33" s="2" vm="679">
        <f t="shared" si="6"/>
        <v>-10413140.862757113</v>
      </c>
      <c r="F33" s="2" vm="680">
        <f t="shared" si="6"/>
        <v>-6779420.8478358043</v>
      </c>
      <c r="G33" s="2" vm="681">
        <f t="shared" si="6"/>
        <v>-17192561.710592914</v>
      </c>
      <c r="H33" s="2" vm="682">
        <f t="shared" si="6"/>
        <v>5695491.9263395909</v>
      </c>
      <c r="I33" s="1">
        <f t="shared" si="2"/>
        <v>-4717648.9364175219</v>
      </c>
      <c r="J33" s="41">
        <f t="shared" si="3"/>
        <v>12474912.774175392</v>
      </c>
      <c r="K33" s="2">
        <f t="shared" si="4"/>
        <v>597587</v>
      </c>
      <c r="L33" s="39">
        <f t="shared" si="5"/>
        <v>13072499.774175392</v>
      </c>
    </row>
    <row r="34" spans="1:12" x14ac:dyDescent="0.55000000000000004">
      <c r="A34">
        <v>210032</v>
      </c>
      <c r="B34" s="29" t="str" vm="67">
        <f t="shared" si="0"/>
        <v>210032</v>
      </c>
      <c r="C34" t="str">
        <f>INDEX('Latest Hospital Name'!$B:$B, MATCH($A34,'Latest Hospital Name'!$A:$A,0))</f>
        <v>Union of Cecil</v>
      </c>
      <c r="D34" s="2" vm="849">
        <f t="shared" si="6"/>
        <v>-1082.1077608041003</v>
      </c>
      <c r="E34" s="2" vm="850">
        <f t="shared" si="6"/>
        <v>-4803156.3103252295</v>
      </c>
      <c r="F34" s="2" vm="851">
        <f t="shared" si="6"/>
        <v>-6898723.2882401356</v>
      </c>
      <c r="G34" s="2" vm="852">
        <f t="shared" si="6"/>
        <v>-11701879.598565368</v>
      </c>
      <c r="H34" s="2" vm="853">
        <f t="shared" si="6"/>
        <v>10202482.552300617</v>
      </c>
      <c r="I34" s="1">
        <f t="shared" si="2"/>
        <v>5399326.2419753876</v>
      </c>
      <c r="J34" s="41">
        <f t="shared" si="3"/>
        <v>17101205.840540756</v>
      </c>
      <c r="K34" s="2">
        <f t="shared" si="4"/>
        <v>-2642943</v>
      </c>
      <c r="L34" s="39">
        <f t="shared" si="5"/>
        <v>14458262.840540756</v>
      </c>
    </row>
    <row r="35" spans="1:12" x14ac:dyDescent="0.55000000000000004">
      <c r="A35">
        <v>210035</v>
      </c>
      <c r="B35" s="29" t="str" vm="64">
        <f t="shared" si="0"/>
        <v>210035</v>
      </c>
      <c r="C35" t="str">
        <f>INDEX('Latest Hospital Name'!$B:$B, MATCH($A35,'Latest Hospital Name'!$A:$A,0))</f>
        <v>UM-Charles Regional</v>
      </c>
      <c r="D35" s="2" vm="876">
        <f t="shared" ref="D35:H44" si="7">CUBEVALUE("ThisWorkbookDataModel", $B$2, $B$8, $B35, D$14)</f>
        <v>-181.93437256640055</v>
      </c>
      <c r="E35" s="2" vm="877">
        <f t="shared" si="7"/>
        <v>-1528454.01773302</v>
      </c>
      <c r="F35" s="2" vm="878">
        <f t="shared" si="7"/>
        <v>-1141678.3761007399</v>
      </c>
      <c r="G35" s="2" vm="879">
        <f t="shared" si="7"/>
        <v>-2670132.3938337602</v>
      </c>
      <c r="H35" s="2" vm="880">
        <f t="shared" si="7"/>
        <v>13034816.363252232</v>
      </c>
      <c r="I35" s="1">
        <f t="shared" si="2"/>
        <v>11506362.345519211</v>
      </c>
      <c r="J35" s="41">
        <f t="shared" si="3"/>
        <v>14176494.739352971</v>
      </c>
      <c r="K35" s="2">
        <f t="shared" si="4"/>
        <v>510257</v>
      </c>
      <c r="L35" s="39">
        <f t="shared" si="5"/>
        <v>14686751.739352971</v>
      </c>
    </row>
    <row r="36" spans="1:12" x14ac:dyDescent="0.55000000000000004">
      <c r="A36">
        <v>210039</v>
      </c>
      <c r="B36" s="29" t="str" vm="61">
        <f t="shared" si="0"/>
        <v>210039</v>
      </c>
      <c r="C36" t="str">
        <f>INDEX('Latest Hospital Name'!$B:$B, MATCH($A36,'Latest Hospital Name'!$A:$A,0))</f>
        <v>Calvert</v>
      </c>
      <c r="D36" s="2" vm="903">
        <f t="shared" si="7"/>
        <v>278.35460168689968</v>
      </c>
      <c r="E36" s="2" vm="904">
        <f t="shared" si="7"/>
        <v>1209623.9101339774</v>
      </c>
      <c r="F36" s="2" vm="905">
        <f t="shared" si="7"/>
        <v>-5011540.8924758844</v>
      </c>
      <c r="G36" s="2" vm="906">
        <f t="shared" si="7"/>
        <v>-3801916.9823419065</v>
      </c>
      <c r="H36" s="2" vm="907">
        <f t="shared" si="7"/>
        <v>11106107.197744334</v>
      </c>
      <c r="I36" s="1">
        <f t="shared" si="2"/>
        <v>12315731.107878312</v>
      </c>
      <c r="J36" s="41">
        <f t="shared" si="3"/>
        <v>16117648.090220219</v>
      </c>
      <c r="K36" s="2">
        <f t="shared" si="4"/>
        <v>269150</v>
      </c>
      <c r="L36" s="39">
        <f t="shared" si="5"/>
        <v>16386798.090220219</v>
      </c>
    </row>
    <row r="37" spans="1:12" x14ac:dyDescent="0.55000000000000004">
      <c r="A37">
        <v>210055</v>
      </c>
      <c r="B37" s="29" t="str" vm="53">
        <f t="shared" si="0"/>
        <v>210055</v>
      </c>
      <c r="C37" t="str">
        <f>INDEX('Latest Hospital Name'!$B:$B, MATCH($A37,'Latest Hospital Name'!$A:$A,0))</f>
        <v>UM-Laurel</v>
      </c>
      <c r="D37" s="2" vm="975">
        <f t="shared" si="7"/>
        <v>-6774.1411179372271</v>
      </c>
      <c r="E37" s="2" vm="976">
        <f t="shared" si="7"/>
        <v>-31033265.898309208</v>
      </c>
      <c r="F37" s="2" vm="977">
        <f t="shared" si="7"/>
        <v>-10156732.407848435</v>
      </c>
      <c r="G37" s="2" vm="978">
        <f t="shared" si="7"/>
        <v>-41189998.306157641</v>
      </c>
      <c r="H37" s="2" vm="979">
        <f t="shared" si="7"/>
        <v>4154386.7675582091</v>
      </c>
      <c r="I37" s="1">
        <f t="shared" si="2"/>
        <v>-26878879.130750999</v>
      </c>
      <c r="J37" s="41">
        <f t="shared" si="3"/>
        <v>14311119.175406642</v>
      </c>
      <c r="K37" s="2">
        <f t="shared" si="4"/>
        <v>3226947</v>
      </c>
      <c r="L37" s="39">
        <f t="shared" si="5"/>
        <v>17538066.175406642</v>
      </c>
    </row>
    <row r="38" spans="1:12" x14ac:dyDescent="0.55000000000000004">
      <c r="A38">
        <v>210034</v>
      </c>
      <c r="B38" s="29" t="str" vm="65">
        <f t="shared" si="0"/>
        <v>210034</v>
      </c>
      <c r="C38" t="str">
        <f>INDEX('Latest Hospital Name'!$B:$B, MATCH($A38,'Latest Hospital Name'!$A:$A,0))</f>
        <v>MedStar Harbor</v>
      </c>
      <c r="D38" s="2" vm="867">
        <f t="shared" si="7"/>
        <v>-2976.1486059758004</v>
      </c>
      <c r="E38" s="2" vm="868">
        <f t="shared" si="7"/>
        <v>-17400750.217775069</v>
      </c>
      <c r="F38" s="2" vm="869">
        <f t="shared" si="7"/>
        <v>-14769452.28414226</v>
      </c>
      <c r="G38" s="2" vm="870">
        <f t="shared" si="7"/>
        <v>-32170202.501917325</v>
      </c>
      <c r="H38" s="2" vm="871">
        <f t="shared" si="7"/>
        <v>2471988.3178016394</v>
      </c>
      <c r="I38" s="1">
        <f t="shared" si="2"/>
        <v>-14928761.89997343</v>
      </c>
      <c r="J38" s="41">
        <f t="shared" si="3"/>
        <v>17241440.601943895</v>
      </c>
      <c r="K38" s="2">
        <f t="shared" si="4"/>
        <v>522913</v>
      </c>
      <c r="L38" s="39">
        <f t="shared" si="5"/>
        <v>17764353.601943895</v>
      </c>
    </row>
    <row r="39" spans="1:12" x14ac:dyDescent="0.55000000000000004">
      <c r="A39">
        <v>210022</v>
      </c>
      <c r="B39" s="29" t="str" vm="74">
        <f t="shared" si="0"/>
        <v>210022</v>
      </c>
      <c r="C39" t="str">
        <f>INDEX('Latest Hospital Name'!$B:$B, MATCH($A39,'Latest Hospital Name'!$A:$A,0))</f>
        <v>Suburban</v>
      </c>
      <c r="D39" s="2" vm="786">
        <f t="shared" si="7"/>
        <v>1644.3921810305978</v>
      </c>
      <c r="E39" s="2" vm="787">
        <f t="shared" si="7"/>
        <v>3986865.3894075691</v>
      </c>
      <c r="F39" s="2" vm="788">
        <f t="shared" si="7"/>
        <v>8519078.4143605959</v>
      </c>
      <c r="G39" s="2" vm="789">
        <f t="shared" si="7"/>
        <v>12505943.803768164</v>
      </c>
      <c r="H39" s="2" vm="790">
        <f t="shared" si="7"/>
        <v>29573358.478875611</v>
      </c>
      <c r="I39" s="1">
        <f t="shared" si="2"/>
        <v>33560223.868283182</v>
      </c>
      <c r="J39" s="41">
        <f t="shared" si="3"/>
        <v>21054280.064515017</v>
      </c>
      <c r="K39" s="2">
        <f t="shared" si="4"/>
        <v>-2436391</v>
      </c>
      <c r="L39" s="39">
        <f t="shared" si="5"/>
        <v>18617889.064515017</v>
      </c>
    </row>
    <row r="40" spans="1:12" x14ac:dyDescent="0.55000000000000004">
      <c r="A40">
        <v>210040</v>
      </c>
      <c r="B40" s="29" t="str" vm="60">
        <f t="shared" si="0"/>
        <v>210040</v>
      </c>
      <c r="C40" t="str">
        <f>INDEX('Latest Hospital Name'!$B:$B, MATCH($A40,'Latest Hospital Name'!$A:$A,0))</f>
        <v>Northwest</v>
      </c>
      <c r="D40" s="2" vm="912">
        <f t="shared" si="7"/>
        <v>-1445.2755600573491</v>
      </c>
      <c r="E40" s="2" vm="913">
        <f t="shared" si="7"/>
        <v>42379.324343948159</v>
      </c>
      <c r="F40" s="2" vm="914">
        <f t="shared" si="7"/>
        <v>-8133640.1529805074</v>
      </c>
      <c r="G40" s="2" vm="915">
        <f t="shared" si="7"/>
        <v>-8091260.8286365606</v>
      </c>
      <c r="H40" s="2" vm="916">
        <f t="shared" si="7"/>
        <v>10970205.716590863</v>
      </c>
      <c r="I40" s="1">
        <f t="shared" si="2"/>
        <v>11012585.04093481</v>
      </c>
      <c r="J40" s="41">
        <f t="shared" si="3"/>
        <v>19103845.869571373</v>
      </c>
      <c r="K40" s="2">
        <f t="shared" si="4"/>
        <v>-343157</v>
      </c>
      <c r="L40" s="39">
        <f t="shared" si="5"/>
        <v>18760688.869571373</v>
      </c>
    </row>
    <row r="41" spans="1:12" x14ac:dyDescent="0.55000000000000004">
      <c r="A41">
        <v>210051</v>
      </c>
      <c r="B41" s="29" t="str" vm="54">
        <f t="shared" si="0"/>
        <v>210051</v>
      </c>
      <c r="C41" t="str">
        <f>INDEX('Latest Hospital Name'!$B:$B, MATCH($A41,'Latest Hospital Name'!$A:$A,0))</f>
        <v>Doctors</v>
      </c>
      <c r="D41" s="2" vm="966">
        <f t="shared" si="7"/>
        <v>-1895.9428857366988</v>
      </c>
      <c r="E41" s="2" vm="967">
        <f t="shared" si="7"/>
        <v>-1550090.5013681063</v>
      </c>
      <c r="F41" s="2" vm="968">
        <f t="shared" si="7"/>
        <v>1779887.4833230693</v>
      </c>
      <c r="G41" s="2" vm="969">
        <f t="shared" si="7"/>
        <v>229796.98195496202</v>
      </c>
      <c r="H41" s="2" vm="970">
        <f t="shared" si="7"/>
        <v>19961293.908036787</v>
      </c>
      <c r="I41" s="1">
        <f t="shared" si="2"/>
        <v>18411203.406668682</v>
      </c>
      <c r="J41" s="41">
        <f t="shared" si="3"/>
        <v>18181406.42471372</v>
      </c>
      <c r="K41" s="2">
        <f t="shared" si="4"/>
        <v>882268</v>
      </c>
      <c r="L41" s="39">
        <f t="shared" si="5"/>
        <v>19063674.42471372</v>
      </c>
    </row>
    <row r="42" spans="1:12" x14ac:dyDescent="0.55000000000000004">
      <c r="A42">
        <v>210058</v>
      </c>
      <c r="B42" s="29" t="str" vm="50">
        <f t="shared" si="0"/>
        <v>210058</v>
      </c>
      <c r="C42" t="str">
        <f>INDEX('Latest Hospital Name'!$B:$B, MATCH($A42,'Latest Hospital Name'!$A:$A,0))</f>
        <v>UMROI</v>
      </c>
      <c r="D42" s="2" vm="1002">
        <f t="shared" si="7"/>
        <v>-2802.6630649594003</v>
      </c>
      <c r="E42" s="2" vm="1003">
        <f t="shared" si="7"/>
        <v>-2337926.3703579218</v>
      </c>
      <c r="F42" s="2" vm="1004">
        <f t="shared" si="7"/>
        <v>-15264234.026302295</v>
      </c>
      <c r="G42" s="2" vm="1005">
        <f t="shared" si="7"/>
        <v>-17602160.396660216</v>
      </c>
      <c r="H42" s="2" vm="1006">
        <f t="shared" si="7"/>
        <v>4051576.6971590463</v>
      </c>
      <c r="I42" s="1">
        <f t="shared" si="2"/>
        <v>1713650.3268011245</v>
      </c>
      <c r="J42" s="41">
        <f t="shared" si="3"/>
        <v>19315810.723461341</v>
      </c>
      <c r="K42" s="2">
        <f t="shared" si="4"/>
        <v>355415</v>
      </c>
      <c r="L42" s="39">
        <f t="shared" si="5"/>
        <v>19671225.723461341</v>
      </c>
    </row>
    <row r="43" spans="1:12" x14ac:dyDescent="0.55000000000000004">
      <c r="A43">
        <v>210004</v>
      </c>
      <c r="B43" s="29" t="str" vm="88">
        <f t="shared" si="0"/>
        <v>210004</v>
      </c>
      <c r="C43" t="str">
        <f>INDEX('Latest Hospital Name'!$B:$B, MATCH($A43,'Latest Hospital Name'!$A:$A,0))</f>
        <v>Holy Cross</v>
      </c>
      <c r="D43" s="2" vm="660">
        <f t="shared" si="7"/>
        <v>-5669.2803959659987</v>
      </c>
      <c r="E43" s="2" vm="661">
        <f t="shared" si="7"/>
        <v>-15637104.924239596</v>
      </c>
      <c r="F43" s="2" vm="662">
        <f t="shared" si="7"/>
        <v>-2956560.2560089864</v>
      </c>
      <c r="G43" s="2" vm="663">
        <f t="shared" si="7"/>
        <v>-18593665.180248585</v>
      </c>
      <c r="H43" s="2" vm="664">
        <f t="shared" si="7"/>
        <v>16253272.645247662</v>
      </c>
      <c r="I43" s="1">
        <f t="shared" si="2"/>
        <v>616167.72100806609</v>
      </c>
      <c r="J43" s="41">
        <f t="shared" si="3"/>
        <v>19209832.901256651</v>
      </c>
      <c r="K43" s="2">
        <f t="shared" si="4"/>
        <v>923236</v>
      </c>
      <c r="L43" s="39">
        <f t="shared" si="5"/>
        <v>20133068.901256651</v>
      </c>
    </row>
    <row r="44" spans="1:12" x14ac:dyDescent="0.55000000000000004">
      <c r="A44">
        <v>210033</v>
      </c>
      <c r="B44" s="29" t="str" vm="66">
        <f t="shared" si="0"/>
        <v>210033</v>
      </c>
      <c r="C44" t="str">
        <f>INDEX('Latest Hospital Name'!$B:$B, MATCH($A44,'Latest Hospital Name'!$A:$A,0))</f>
        <v>Carroll</v>
      </c>
      <c r="D44" s="2" vm="858">
        <f t="shared" si="7"/>
        <v>-1005.1514799178017</v>
      </c>
      <c r="E44" s="2" vm="859">
        <f t="shared" si="7"/>
        <v>-7595077.71729769</v>
      </c>
      <c r="F44" s="2" vm="860">
        <f t="shared" si="7"/>
        <v>-3682341.8973768242</v>
      </c>
      <c r="G44" s="2" vm="861">
        <f t="shared" si="7"/>
        <v>-11277419.614674516</v>
      </c>
      <c r="H44" s="2" vm="862">
        <f t="shared" si="7"/>
        <v>15019110.992252223</v>
      </c>
      <c r="I44" s="1">
        <f t="shared" si="2"/>
        <v>7424033.2749545332</v>
      </c>
      <c r="J44" s="41">
        <f t="shared" si="3"/>
        <v>18701452.889629051</v>
      </c>
      <c r="K44" s="2">
        <f t="shared" si="4"/>
        <v>1900591</v>
      </c>
      <c r="L44" s="39">
        <f t="shared" si="5"/>
        <v>20602043.889629051</v>
      </c>
    </row>
    <row r="45" spans="1:12" x14ac:dyDescent="0.55000000000000004">
      <c r="A45">
        <v>210062</v>
      </c>
      <c r="B45" s="29" t="str" vm="47">
        <f t="shared" si="0"/>
        <v>210062</v>
      </c>
      <c r="C45" t="str">
        <f>INDEX('Latest Hospital Name'!$B:$B, MATCH($A45,'Latest Hospital Name'!$A:$A,0))</f>
        <v>MedStar Southern MD</v>
      </c>
      <c r="D45" s="2" vm="1029">
        <f t="shared" ref="D45:H54" si="8">CUBEVALUE("ThisWorkbookDataModel", $B$2, $B$8, $B45, D$14)</f>
        <v>734.60578606400031</v>
      </c>
      <c r="E45" s="2" vm="1030">
        <f t="shared" si="8"/>
        <v>2140345.8478452931</v>
      </c>
      <c r="F45" s="2" vm="1031">
        <f t="shared" si="8"/>
        <v>-2316398.477898296</v>
      </c>
      <c r="G45" s="2" vm="1032">
        <f t="shared" si="8"/>
        <v>-176052.63005300402</v>
      </c>
      <c r="H45" s="2" vm="1033">
        <f t="shared" si="8"/>
        <v>18086436.74472056</v>
      </c>
      <c r="I45" s="1">
        <f t="shared" si="2"/>
        <v>20226782.592565853</v>
      </c>
      <c r="J45" s="41">
        <f t="shared" si="3"/>
        <v>20402835.222618856</v>
      </c>
      <c r="K45" s="2">
        <f t="shared" si="4"/>
        <v>252583</v>
      </c>
      <c r="L45" s="39">
        <f t="shared" si="5"/>
        <v>20655418.222618856</v>
      </c>
    </row>
    <row r="46" spans="1:12" x14ac:dyDescent="0.55000000000000004">
      <c r="A46">
        <v>210015</v>
      </c>
      <c r="B46" s="29" t="str" vm="79">
        <f t="shared" si="0"/>
        <v>210015</v>
      </c>
      <c r="C46" t="str">
        <f>INDEX('Latest Hospital Name'!$B:$B, MATCH($A46,'Latest Hospital Name'!$A:$A,0))</f>
        <v>MedStar Fr Square</v>
      </c>
      <c r="D46" s="2" vm="741">
        <f t="shared" si="8"/>
        <v>-299.51352557289783</v>
      </c>
      <c r="E46" s="2" vm="742">
        <f t="shared" si="8"/>
        <v>2715219.6454256447</v>
      </c>
      <c r="F46" s="2" vm="743">
        <f t="shared" si="8"/>
        <v>-10637745.704260323</v>
      </c>
      <c r="G46" s="2" vm="744">
        <f t="shared" si="8"/>
        <v>-7922526.0588346757</v>
      </c>
      <c r="H46" s="2" vm="745">
        <f t="shared" si="8"/>
        <v>9803299.8983038217</v>
      </c>
      <c r="I46" s="1">
        <f t="shared" si="2"/>
        <v>12518519.543729465</v>
      </c>
      <c r="J46" s="41">
        <f t="shared" si="3"/>
        <v>20441045.602564141</v>
      </c>
      <c r="K46" s="2">
        <f t="shared" si="4"/>
        <v>488951</v>
      </c>
      <c r="L46" s="39">
        <f t="shared" si="5"/>
        <v>20929996.602564141</v>
      </c>
    </row>
    <row r="47" spans="1:12" x14ac:dyDescent="0.55000000000000004">
      <c r="A47">
        <v>210063</v>
      </c>
      <c r="B47" s="29" t="str" vm="46">
        <f t="shared" ref="B47:B64" si="9">CUBEMEMBER("ThisWorkbookDataModel","[Base CY With Inf].[HOSPID].&amp;[" &amp; $A47 &amp; "]", $A47)</f>
        <v>210063</v>
      </c>
      <c r="C47" t="str">
        <f>INDEX('Latest Hospital Name'!$B:$B, MATCH($A47,'Latest Hospital Name'!$A:$A,0))</f>
        <v>UM-St. Joe</v>
      </c>
      <c r="D47" s="2" vm="1038">
        <f t="shared" si="8"/>
        <v>1873.7153860412905</v>
      </c>
      <c r="E47" s="2" vm="1039">
        <f t="shared" si="8"/>
        <v>16068710.111542288</v>
      </c>
      <c r="F47" s="2" vm="1040">
        <f t="shared" si="8"/>
        <v>1620224.226297108</v>
      </c>
      <c r="G47" s="2" vm="1041">
        <f t="shared" si="8"/>
        <v>17688934.337839399</v>
      </c>
      <c r="H47" s="2" vm="1042">
        <f t="shared" si="8"/>
        <v>20002901.291832518</v>
      </c>
      <c r="I47" s="1">
        <f t="shared" ref="I47:I64" si="10">E47+H47</f>
        <v>36071611.403374806</v>
      </c>
      <c r="J47" s="41">
        <f t="shared" ref="J47:J64" si="11">I47-G47</f>
        <v>18382677.065535408</v>
      </c>
      <c r="K47" s="2">
        <f t="shared" ref="K47:K64" si="12">-1*CUBEVALUE("ThisWorkbookDataModel", $B$2, $B$8, $B47, K$14)</f>
        <v>3278295</v>
      </c>
      <c r="L47" s="39">
        <f t="shared" ref="L47:L64" si="13">J47+K47</f>
        <v>21660972.065535408</v>
      </c>
    </row>
    <row r="48" spans="1:12" x14ac:dyDescent="0.55000000000000004">
      <c r="A48">
        <v>210048</v>
      </c>
      <c r="B48" s="29" t="str" vm="56">
        <f t="shared" si="9"/>
        <v>210048</v>
      </c>
      <c r="C48" t="str">
        <f>INDEX('Latest Hospital Name'!$B:$B, MATCH($A48,'Latest Hospital Name'!$A:$A,0))</f>
        <v>Howard County</v>
      </c>
      <c r="D48" s="2" vm="948">
        <f t="shared" si="8"/>
        <v>-462.4913263735744</v>
      </c>
      <c r="E48" s="2" vm="949">
        <f t="shared" si="8"/>
        <v>-2423037.9860622454</v>
      </c>
      <c r="F48" s="2" vm="950">
        <f t="shared" si="8"/>
        <v>-3089212.5123682115</v>
      </c>
      <c r="G48" s="2" vm="951">
        <f t="shared" si="8"/>
        <v>-5512250.498430456</v>
      </c>
      <c r="H48" s="2" vm="952">
        <f t="shared" si="8"/>
        <v>21287345.225526914</v>
      </c>
      <c r="I48" s="1">
        <f t="shared" si="10"/>
        <v>18864307.23946467</v>
      </c>
      <c r="J48" s="41">
        <f t="shared" si="11"/>
        <v>24376557.737895127</v>
      </c>
      <c r="K48" s="2">
        <f t="shared" si="12"/>
        <v>-209344</v>
      </c>
      <c r="L48" s="39">
        <f t="shared" si="13"/>
        <v>24167213.737895127</v>
      </c>
    </row>
    <row r="49" spans="1:12" x14ac:dyDescent="0.55000000000000004">
      <c r="A49">
        <v>210013</v>
      </c>
      <c r="B49" s="29" t="str" vm="80">
        <f t="shared" si="9"/>
        <v>210013</v>
      </c>
      <c r="C49" t="str">
        <f>INDEX('Latest Hospital Name'!$B:$B, MATCH($A49,'Latest Hospital Name'!$A:$A,0))</f>
        <v>Bon Secours</v>
      </c>
      <c r="D49" s="2" vm="732">
        <f t="shared" si="8"/>
        <v>-6983.5499940803011</v>
      </c>
      <c r="E49" s="2" vm="733">
        <f t="shared" si="8"/>
        <v>-26579645.844125558</v>
      </c>
      <c r="F49" s="2" vm="734">
        <f t="shared" si="8"/>
        <v>-27597239.843977157</v>
      </c>
      <c r="G49" s="2" vm="735">
        <f t="shared" si="8"/>
        <v>-54176885.688102722</v>
      </c>
      <c r="H49" s="2" vm="736">
        <f t="shared" si="8"/>
        <v>-3422675.624378046</v>
      </c>
      <c r="I49" s="1">
        <f t="shared" si="10"/>
        <v>-30002321.468503602</v>
      </c>
      <c r="J49" s="41">
        <f t="shared" si="11"/>
        <v>24174564.21959912</v>
      </c>
      <c r="K49" s="2">
        <f t="shared" si="12"/>
        <v>562990</v>
      </c>
      <c r="L49" s="39">
        <f t="shared" si="13"/>
        <v>24737554.21959912</v>
      </c>
    </row>
    <row r="50" spans="1:12" x14ac:dyDescent="0.55000000000000004">
      <c r="A50">
        <v>210049</v>
      </c>
      <c r="B50" s="29" t="str" vm="55">
        <f t="shared" si="9"/>
        <v>210049</v>
      </c>
      <c r="C50" t="str">
        <f>INDEX('Latest Hospital Name'!$B:$B, MATCH($A50,'Latest Hospital Name'!$A:$A,0))</f>
        <v>UM-Upper Chesapeake</v>
      </c>
      <c r="D50" s="2" vm="957">
        <f t="shared" si="8"/>
        <v>604.24866595469848</v>
      </c>
      <c r="E50" s="2" vm="958">
        <f t="shared" si="8"/>
        <v>-1105576.5562882826</v>
      </c>
      <c r="F50" s="2" vm="959">
        <f t="shared" si="8"/>
        <v>1459212.7598341573</v>
      </c>
      <c r="G50" s="2" vm="960">
        <f t="shared" si="8"/>
        <v>353636.20354587492</v>
      </c>
      <c r="H50" s="2" vm="961">
        <f t="shared" si="8"/>
        <v>26566132.731464643</v>
      </c>
      <c r="I50" s="1">
        <f t="shared" si="10"/>
        <v>25460556.17517636</v>
      </c>
      <c r="J50" s="41">
        <f t="shared" si="11"/>
        <v>25106919.971630484</v>
      </c>
      <c r="K50" s="2">
        <f t="shared" si="12"/>
        <v>1488932</v>
      </c>
      <c r="L50" s="39">
        <f t="shared" si="13"/>
        <v>26595851.971630484</v>
      </c>
    </row>
    <row r="51" spans="1:12" x14ac:dyDescent="0.55000000000000004">
      <c r="A51">
        <v>210056</v>
      </c>
      <c r="B51" s="29" t="str" vm="52">
        <f t="shared" si="9"/>
        <v>210056</v>
      </c>
      <c r="C51" t="str">
        <f>INDEX('Latest Hospital Name'!$B:$B, MATCH($A51,'Latest Hospital Name'!$A:$A,0))</f>
        <v>MedStar Good Sam</v>
      </c>
      <c r="D51" s="2" vm="984">
        <f t="shared" si="8"/>
        <v>-5259.4402371278748</v>
      </c>
      <c r="E51" s="2" vm="985">
        <f t="shared" si="8"/>
        <v>-23013754.350917555</v>
      </c>
      <c r="F51" s="2" vm="986">
        <f t="shared" si="8"/>
        <v>-20018902.91333919</v>
      </c>
      <c r="G51" s="2" vm="987">
        <f t="shared" si="8"/>
        <v>-43032657.264256746</v>
      </c>
      <c r="H51" s="2" vm="988">
        <f t="shared" si="8"/>
        <v>4685673.6715673991</v>
      </c>
      <c r="I51" s="1">
        <f t="shared" si="10"/>
        <v>-18328080.679350156</v>
      </c>
      <c r="J51" s="41">
        <f t="shared" si="11"/>
        <v>24704576.584906589</v>
      </c>
      <c r="K51" s="2">
        <f t="shared" si="12"/>
        <v>2629575</v>
      </c>
      <c r="L51" s="39">
        <f t="shared" si="13"/>
        <v>27334151.584906589</v>
      </c>
    </row>
    <row r="52" spans="1:12" x14ac:dyDescent="0.55000000000000004">
      <c r="A52">
        <v>210011</v>
      </c>
      <c r="B52" s="29" t="str" vm="82">
        <f t="shared" si="9"/>
        <v>210011</v>
      </c>
      <c r="C52" t="str">
        <f>INDEX('Latest Hospital Name'!$B:$B, MATCH($A52,'Latest Hospital Name'!$A:$A,0))</f>
        <v xml:space="preserve">St. Agnes </v>
      </c>
      <c r="D52" s="2" vm="714">
        <f t="shared" si="8"/>
        <v>-4828.9340582940004</v>
      </c>
      <c r="E52" s="2" vm="715">
        <f t="shared" si="8"/>
        <v>-10081212.33969388</v>
      </c>
      <c r="F52" s="2" vm="716">
        <f t="shared" si="8"/>
        <v>-12560360.186055304</v>
      </c>
      <c r="G52" s="2" vm="717">
        <f t="shared" si="8"/>
        <v>-22641572.525749184</v>
      </c>
      <c r="H52" s="2" vm="718">
        <f t="shared" si="8"/>
        <v>14222412.62220782</v>
      </c>
      <c r="I52" s="1">
        <f t="shared" si="10"/>
        <v>4141200.2825139407</v>
      </c>
      <c r="J52" s="41">
        <f t="shared" si="11"/>
        <v>26782772.808263123</v>
      </c>
      <c r="K52" s="2">
        <f t="shared" si="12"/>
        <v>1402526</v>
      </c>
      <c r="L52" s="39">
        <f t="shared" si="13"/>
        <v>28185298.808263123</v>
      </c>
    </row>
    <row r="53" spans="1:12" x14ac:dyDescent="0.55000000000000004">
      <c r="A53">
        <v>210005</v>
      </c>
      <c r="B53" s="29" t="str" vm="87">
        <f t="shared" si="9"/>
        <v>210005</v>
      </c>
      <c r="C53" t="str">
        <f>INDEX('Latest Hospital Name'!$B:$B, MATCH($A53,'Latest Hospital Name'!$A:$A,0))</f>
        <v>Frederick</v>
      </c>
      <c r="D53" s="2" vm="669">
        <f t="shared" si="8"/>
        <v>-559.48041213010129</v>
      </c>
      <c r="E53" s="2" vm="670">
        <f t="shared" si="8"/>
        <v>-7035040.9042861499</v>
      </c>
      <c r="F53" s="2" vm="671">
        <f t="shared" si="8"/>
        <v>8581344.4338128082</v>
      </c>
      <c r="G53" s="2" vm="672">
        <f t="shared" si="8"/>
        <v>1546303.5295266607</v>
      </c>
      <c r="H53" s="2" vm="673">
        <f t="shared" si="8"/>
        <v>33746976.173675738</v>
      </c>
      <c r="I53" s="1">
        <f t="shared" si="10"/>
        <v>26711935.269389588</v>
      </c>
      <c r="J53" s="41">
        <f t="shared" si="11"/>
        <v>25165631.739862926</v>
      </c>
      <c r="K53" s="2">
        <f t="shared" si="12"/>
        <v>3614904</v>
      </c>
      <c r="L53" s="39">
        <f t="shared" si="13"/>
        <v>28780535.739862926</v>
      </c>
    </row>
    <row r="54" spans="1:12" x14ac:dyDescent="0.55000000000000004">
      <c r="A54">
        <v>210016</v>
      </c>
      <c r="B54" s="29" t="str" vm="78">
        <f t="shared" si="9"/>
        <v>210016</v>
      </c>
      <c r="C54" t="str">
        <f>INDEX('Latest Hospital Name'!$B:$B, MATCH($A54,'Latest Hospital Name'!$A:$A,0))</f>
        <v>Washington Adventist</v>
      </c>
      <c r="D54" s="2" vm="750">
        <f t="shared" si="8"/>
        <v>1283.5259101645991</v>
      </c>
      <c r="E54" s="2" vm="751">
        <f t="shared" si="8"/>
        <v>6287632.3805059232</v>
      </c>
      <c r="F54" s="2" vm="752">
        <f t="shared" si="8"/>
        <v>-6847454.3316948665</v>
      </c>
      <c r="G54" s="2" vm="753">
        <f t="shared" si="8"/>
        <v>-559821.95118894242</v>
      </c>
      <c r="H54" s="2" vm="754">
        <f t="shared" si="8"/>
        <v>16223687.26599828</v>
      </c>
      <c r="I54" s="1">
        <f t="shared" si="10"/>
        <v>22511319.646504201</v>
      </c>
      <c r="J54" s="41">
        <f t="shared" si="11"/>
        <v>23071141.597693145</v>
      </c>
      <c r="K54" s="2">
        <f t="shared" si="12"/>
        <v>6669239</v>
      </c>
      <c r="L54" s="39">
        <f t="shared" si="13"/>
        <v>29740380.597693145</v>
      </c>
    </row>
    <row r="55" spans="1:12" x14ac:dyDescent="0.55000000000000004">
      <c r="A55">
        <v>210029</v>
      </c>
      <c r="B55" s="29" t="str" vm="69">
        <f t="shared" si="9"/>
        <v>210029</v>
      </c>
      <c r="C55" t="str">
        <f>INDEX('Latest Hospital Name'!$B:$B, MATCH($A55,'Latest Hospital Name'!$A:$A,0))</f>
        <v>JH Bayview</v>
      </c>
      <c r="D55" s="2" vm="831">
        <f t="shared" ref="D55:H64" si="14">CUBEVALUE("ThisWorkbookDataModel", $B$2, $B$8, $B55, D$14)</f>
        <v>-693.05845022559913</v>
      </c>
      <c r="E55" s="2" vm="832">
        <f t="shared" si="14"/>
        <v>20193832.919228446</v>
      </c>
      <c r="F55" s="2" vm="833">
        <f t="shared" si="14"/>
        <v>-9953173.4788072854</v>
      </c>
      <c r="G55" s="2" vm="834">
        <f t="shared" si="14"/>
        <v>10240659.440421164</v>
      </c>
      <c r="H55" s="2" vm="835">
        <f t="shared" si="14"/>
        <v>17946029.442181017</v>
      </c>
      <c r="I55" s="1">
        <f t="shared" si="10"/>
        <v>38139862.361409463</v>
      </c>
      <c r="J55" s="41">
        <f t="shared" si="11"/>
        <v>27899202.920988299</v>
      </c>
      <c r="K55" s="2">
        <f t="shared" si="12"/>
        <v>6222775</v>
      </c>
      <c r="L55" s="39">
        <f t="shared" si="13"/>
        <v>34121977.920988299</v>
      </c>
    </row>
    <row r="56" spans="1:12" x14ac:dyDescent="0.55000000000000004">
      <c r="A56">
        <v>210057</v>
      </c>
      <c r="B56" s="29" t="str" vm="51">
        <f t="shared" si="9"/>
        <v>210057</v>
      </c>
      <c r="C56" t="str">
        <f>INDEX('Latest Hospital Name'!$B:$B, MATCH($A56,'Latest Hospital Name'!$A:$A,0))</f>
        <v>Shady Grove</v>
      </c>
      <c r="D56" s="2" vm="993">
        <f t="shared" si="14"/>
        <v>-4345.9392661712</v>
      </c>
      <c r="E56" s="2" vm="994">
        <f t="shared" si="14"/>
        <v>-12356916.766607281</v>
      </c>
      <c r="F56" s="2" vm="995">
        <f t="shared" si="14"/>
        <v>-11825920.065553902</v>
      </c>
      <c r="G56" s="2" vm="996">
        <f t="shared" si="14"/>
        <v>-24182836.832161184</v>
      </c>
      <c r="H56" s="2" vm="997">
        <f t="shared" si="14"/>
        <v>22514830.759572849</v>
      </c>
      <c r="I56" s="1">
        <f t="shared" si="10"/>
        <v>10157913.992965568</v>
      </c>
      <c r="J56" s="41">
        <f t="shared" si="11"/>
        <v>34340750.825126752</v>
      </c>
      <c r="K56" s="2">
        <f t="shared" si="12"/>
        <v>1612735</v>
      </c>
      <c r="L56" s="39">
        <f t="shared" si="13"/>
        <v>35953485.825126752</v>
      </c>
    </row>
    <row r="57" spans="1:12" x14ac:dyDescent="0.55000000000000004">
      <c r="A57">
        <v>210044</v>
      </c>
      <c r="B57" s="29" t="str" vm="58">
        <f t="shared" si="9"/>
        <v>210044</v>
      </c>
      <c r="C57" t="str">
        <f>INDEX('Latest Hospital Name'!$B:$B, MATCH($A57,'Latest Hospital Name'!$A:$A,0))</f>
        <v>GBMC</v>
      </c>
      <c r="D57" s="2" vm="930">
        <f t="shared" si="14"/>
        <v>-6299.6809663687027</v>
      </c>
      <c r="E57" s="2" vm="931">
        <f t="shared" si="14"/>
        <v>-8407647.5625169929</v>
      </c>
      <c r="F57" s="2" vm="932">
        <f t="shared" si="14"/>
        <v>-20810600.941764556</v>
      </c>
      <c r="G57" s="2" vm="933">
        <f t="shared" si="14"/>
        <v>-29218248.504281554</v>
      </c>
      <c r="H57" s="2" vm="934">
        <f t="shared" si="14"/>
        <v>12495413.318659183</v>
      </c>
      <c r="I57" s="1">
        <f t="shared" si="10"/>
        <v>4087765.7561421897</v>
      </c>
      <c r="J57" s="41">
        <f t="shared" si="11"/>
        <v>33306014.260423742</v>
      </c>
      <c r="K57" s="2">
        <f t="shared" si="12"/>
        <v>3644367</v>
      </c>
      <c r="L57" s="39">
        <f t="shared" si="13"/>
        <v>36950381.260423742</v>
      </c>
    </row>
    <row r="58" spans="1:12" x14ac:dyDescent="0.55000000000000004">
      <c r="A58">
        <v>210024</v>
      </c>
      <c r="B58" s="29" t="str" vm="72">
        <f t="shared" si="9"/>
        <v>210024</v>
      </c>
      <c r="C58" t="str">
        <f>INDEX('Latest Hospital Name'!$B:$B, MATCH($A58,'Latest Hospital Name'!$A:$A,0))</f>
        <v>MedStar Union Mem</v>
      </c>
      <c r="D58" s="2" vm="804">
        <f t="shared" si="14"/>
        <v>-3180.2857227378895</v>
      </c>
      <c r="E58" s="2" vm="805">
        <f t="shared" si="14"/>
        <v>-10812679.424073197</v>
      </c>
      <c r="F58" s="2" vm="806">
        <f t="shared" si="14"/>
        <v>-18034151.530072574</v>
      </c>
      <c r="G58" s="2" vm="807">
        <f t="shared" si="14"/>
        <v>-28846830.954145767</v>
      </c>
      <c r="H58" s="2" vm="808">
        <f t="shared" si="14"/>
        <v>18273347.716132995</v>
      </c>
      <c r="I58" s="1">
        <f t="shared" si="10"/>
        <v>7460668.2920597978</v>
      </c>
      <c r="J58" s="41">
        <f t="shared" si="11"/>
        <v>36307499.246205568</v>
      </c>
      <c r="K58" s="2">
        <f t="shared" si="12"/>
        <v>1237563</v>
      </c>
      <c r="L58" s="39">
        <f t="shared" si="13"/>
        <v>37545062.246205568</v>
      </c>
    </row>
    <row r="59" spans="1:12" x14ac:dyDescent="0.55000000000000004">
      <c r="A59">
        <v>210008</v>
      </c>
      <c r="B59" s="29" t="str" vm="85">
        <f t="shared" si="9"/>
        <v>210008</v>
      </c>
      <c r="C59" t="str">
        <f>INDEX('Latest Hospital Name'!$B:$B, MATCH($A59,'Latest Hospital Name'!$A:$A,0))</f>
        <v>Mercy</v>
      </c>
      <c r="D59" s="2" vm="687">
        <f t="shared" si="14"/>
        <v>1192.8563051655992</v>
      </c>
      <c r="E59" s="2" vm="688">
        <f t="shared" si="14"/>
        <v>30838985.671300035</v>
      </c>
      <c r="F59" s="2" vm="689">
        <f t="shared" si="14"/>
        <v>-19478940.874200944</v>
      </c>
      <c r="G59" s="2" vm="690">
        <f t="shared" si="14"/>
        <v>11360044.797099087</v>
      </c>
      <c r="H59" s="2" vm="691">
        <f t="shared" si="14"/>
        <v>16434491.357736602</v>
      </c>
      <c r="I59" s="1">
        <f t="shared" si="10"/>
        <v>47273477.029036641</v>
      </c>
      <c r="J59" s="41">
        <f t="shared" si="11"/>
        <v>35913432.231937557</v>
      </c>
      <c r="K59" s="2">
        <f t="shared" si="12"/>
        <v>5406642</v>
      </c>
      <c r="L59" s="39">
        <f t="shared" si="13"/>
        <v>41320074.231937557</v>
      </c>
    </row>
    <row r="60" spans="1:12" x14ac:dyDescent="0.55000000000000004">
      <c r="A60">
        <v>210043</v>
      </c>
      <c r="B60" s="29" t="str" vm="59">
        <f t="shared" si="9"/>
        <v>210043</v>
      </c>
      <c r="C60" t="str">
        <f>INDEX('Latest Hospital Name'!$B:$B, MATCH($A60,'Latest Hospital Name'!$A:$A,0))</f>
        <v>UM-BWMC</v>
      </c>
      <c r="D60" s="2" vm="921">
        <f t="shared" si="14"/>
        <v>-550.75581767350218</v>
      </c>
      <c r="E60" s="2" vm="922">
        <f t="shared" si="14"/>
        <v>4675422.3742390918</v>
      </c>
      <c r="F60" s="2" vm="923">
        <f t="shared" si="14"/>
        <v>-6788838.2603445798</v>
      </c>
      <c r="G60" s="2" vm="924">
        <f t="shared" si="14"/>
        <v>-2113415.8861054871</v>
      </c>
      <c r="H60" s="2" vm="925">
        <f t="shared" si="14"/>
        <v>35156604.879513696</v>
      </c>
      <c r="I60" s="1">
        <f t="shared" si="10"/>
        <v>39832027.25375279</v>
      </c>
      <c r="J60" s="41">
        <f t="shared" si="11"/>
        <v>41945443.139858276</v>
      </c>
      <c r="K60" s="2">
        <f t="shared" si="12"/>
        <v>722384</v>
      </c>
      <c r="L60" s="39">
        <f t="shared" si="13"/>
        <v>42667827.139858276</v>
      </c>
    </row>
    <row r="61" spans="1:12" x14ac:dyDescent="0.55000000000000004">
      <c r="A61">
        <v>210023</v>
      </c>
      <c r="B61" s="29" t="str" vm="73">
        <f t="shared" si="9"/>
        <v>210023</v>
      </c>
      <c r="C61" t="str">
        <f>INDEX('Latest Hospital Name'!$B:$B, MATCH($A61,'Latest Hospital Name'!$A:$A,0))</f>
        <v>Anne Arundel</v>
      </c>
      <c r="D61" s="2" vm="795">
        <f t="shared" si="14"/>
        <v>-4812.5584251440732</v>
      </c>
      <c r="E61" s="2" vm="796">
        <f t="shared" si="14"/>
        <v>108025.62317592837</v>
      </c>
      <c r="F61" s="2" vm="797">
        <f t="shared" si="14"/>
        <v>-12995064.861723032</v>
      </c>
      <c r="G61" s="2" vm="798">
        <f t="shared" si="14"/>
        <v>-12887039.238547107</v>
      </c>
      <c r="H61" s="2" vm="799">
        <f t="shared" si="14"/>
        <v>39689063.700940244</v>
      </c>
      <c r="I61" s="1">
        <f t="shared" si="10"/>
        <v>39797089.32411617</v>
      </c>
      <c r="J61" s="41">
        <f t="shared" si="11"/>
        <v>52684128.562663279</v>
      </c>
      <c r="K61" s="2">
        <f t="shared" si="12"/>
        <v>-1204766</v>
      </c>
      <c r="L61" s="39">
        <f t="shared" si="13"/>
        <v>51479362.562663279</v>
      </c>
    </row>
    <row r="62" spans="1:12" x14ac:dyDescent="0.55000000000000004">
      <c r="A62">
        <v>210012</v>
      </c>
      <c r="B62" s="29" t="str" vm="81">
        <f t="shared" si="9"/>
        <v>210012</v>
      </c>
      <c r="C62" t="str">
        <f>INDEX('Latest Hospital Name'!$B:$B, MATCH($A62,'Latest Hospital Name'!$A:$A,0))</f>
        <v>Sinai</v>
      </c>
      <c r="D62" s="2" vm="723">
        <f t="shared" si="14"/>
        <v>-9349.9110337127004</v>
      </c>
      <c r="E62" s="2" vm="724">
        <f t="shared" si="14"/>
        <v>-40036510.535501264</v>
      </c>
      <c r="F62" s="2" vm="725">
        <f t="shared" si="14"/>
        <v>-39719390.934939764</v>
      </c>
      <c r="G62" s="2" vm="726">
        <f t="shared" si="14"/>
        <v>-79755901.470441028</v>
      </c>
      <c r="H62" s="2" vm="727">
        <f t="shared" si="14"/>
        <v>20970941.319720633</v>
      </c>
      <c r="I62" s="1">
        <f t="shared" si="10"/>
        <v>-19065569.215780631</v>
      </c>
      <c r="J62" s="41">
        <f t="shared" si="11"/>
        <v>60690332.254660398</v>
      </c>
      <c r="K62" s="2">
        <f t="shared" si="12"/>
        <v>2496323</v>
      </c>
      <c r="L62" s="39">
        <f t="shared" si="13"/>
        <v>63186655.254660398</v>
      </c>
    </row>
    <row r="63" spans="1:12" x14ac:dyDescent="0.55000000000000004">
      <c r="A63">
        <v>210002</v>
      </c>
      <c r="B63" s="29" t="str" vm="90">
        <f t="shared" si="9"/>
        <v>210002</v>
      </c>
      <c r="C63" t="str">
        <f>INDEX('Latest Hospital Name'!$B:$B, MATCH($A63,'Latest Hospital Name'!$A:$A,0))</f>
        <v>UMMC</v>
      </c>
      <c r="D63" s="2" vm="642">
        <f t="shared" si="14"/>
        <v>-1462.1252205441981</v>
      </c>
      <c r="E63" s="2" vm="643">
        <f t="shared" si="14"/>
        <v>21938545.232434023</v>
      </c>
      <c r="F63" s="2" vm="644">
        <f t="shared" si="14"/>
        <v>-13113373.03902394</v>
      </c>
      <c r="G63" s="2" vm="645">
        <f t="shared" si="14"/>
        <v>8825172.1934100762</v>
      </c>
      <c r="H63" s="2" vm="646">
        <f t="shared" si="14"/>
        <v>45777409.463243909</v>
      </c>
      <c r="I63" s="1">
        <f t="shared" si="10"/>
        <v>67715954.695677936</v>
      </c>
      <c r="J63" s="41">
        <f t="shared" si="11"/>
        <v>58890782.50226786</v>
      </c>
      <c r="K63" s="2">
        <f t="shared" si="12"/>
        <v>12358036</v>
      </c>
      <c r="L63" s="39">
        <f t="shared" si="13"/>
        <v>71248818.502267867</v>
      </c>
    </row>
    <row r="64" spans="1:12" x14ac:dyDescent="0.55000000000000004">
      <c r="A64">
        <v>210009</v>
      </c>
      <c r="B64" s="29" t="str" vm="84">
        <f t="shared" si="9"/>
        <v>210009</v>
      </c>
      <c r="C64" t="str">
        <f>INDEX('Latest Hospital Name'!$B:$B, MATCH($A64,'Latest Hospital Name'!$A:$A,0))</f>
        <v>Johns Hopkins</v>
      </c>
      <c r="D64" s="2" vm="696">
        <f t="shared" si="14"/>
        <v>4035.418126569798</v>
      </c>
      <c r="E64" s="2" vm="697">
        <f t="shared" si="14"/>
        <v>53176555.424454264</v>
      </c>
      <c r="F64" s="2" vm="698">
        <f t="shared" si="14"/>
        <v>897942.9832965415</v>
      </c>
      <c r="G64" s="2" vm="699">
        <f t="shared" si="14"/>
        <v>54074498.407750808</v>
      </c>
      <c r="H64" s="2" vm="700">
        <f t="shared" si="14"/>
        <v>52851024.585443109</v>
      </c>
      <c r="I64" s="1">
        <f t="shared" si="10"/>
        <v>106027580.00989738</v>
      </c>
      <c r="J64" s="41">
        <f t="shared" si="11"/>
        <v>51953081.602146573</v>
      </c>
      <c r="K64" s="2">
        <f t="shared" si="12"/>
        <v>65682740</v>
      </c>
      <c r="L64" s="39">
        <f t="shared" si="13"/>
        <v>117635821.60214657</v>
      </c>
    </row>
  </sheetData>
  <autoFilter ref="A12:L12" xr:uid="{53B3C072-CDF4-497B-ACCF-BB0CBE31DDD9}">
    <sortState xmlns:xlrd2="http://schemas.microsoft.com/office/spreadsheetml/2017/richdata2" ref="A15:L64">
      <sortCondition ref="L12"/>
    </sortState>
  </autoFilter>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8F5C-942D-4061-9074-BBE5DB730C03}">
  <sheetPr>
    <tabColor rgb="FFFFC000"/>
  </sheetPr>
  <dimension ref="A2:P64"/>
  <sheetViews>
    <sheetView topLeftCell="A7" zoomScale="85" zoomScaleNormal="85" workbookViewId="0">
      <selection activeCell="O35" sqref="O35"/>
    </sheetView>
  </sheetViews>
  <sheetFormatPr defaultRowHeight="14.4" x14ac:dyDescent="0.55000000000000004"/>
  <cols>
    <col min="1" max="3" width="13.68359375" customWidth="1"/>
    <col min="4" max="4" width="13.68359375" style="2" customWidth="1"/>
    <col min="5" max="8" width="13.68359375" style="1" customWidth="1"/>
    <col min="9" max="9" width="14.68359375" style="1" customWidth="1"/>
    <col min="10" max="15" width="13.68359375" style="1" customWidth="1"/>
    <col min="16" max="16" width="21" style="1" customWidth="1"/>
  </cols>
  <sheetData>
    <row r="2" spans="1:16" x14ac:dyDescent="0.55000000000000004">
      <c r="A2" s="3" t="s">
        <v>1</v>
      </c>
      <c r="B2" s="38" t="s" vm="1">
        <v>80</v>
      </c>
    </row>
    <row r="3" spans="1:16" x14ac:dyDescent="0.55000000000000004">
      <c r="A3" s="3" t="s">
        <v>29</v>
      </c>
      <c r="B3" s="38" t="s" vm="1083">
        <v>114</v>
      </c>
    </row>
    <row r="4" spans="1:16" x14ac:dyDescent="0.55000000000000004">
      <c r="B4" s="1"/>
    </row>
    <row r="6" spans="1:16" x14ac:dyDescent="0.55000000000000004">
      <c r="A6" s="4" t="s">
        <v>27</v>
      </c>
      <c r="B6" s="9" t="str" vm="631">
        <f>CUBEVALUE("ThisWorkbookDataModel", $B$2, CUBEMEMBER("ThisWorkbookDataModel", "[Measures].["&amp;$A6&amp;"]"))</f>
        <v>2014</v>
      </c>
      <c r="C6" s="1"/>
    </row>
    <row r="7" spans="1:16" x14ac:dyDescent="0.55000000000000004">
      <c r="A7" s="4" t="s">
        <v>28</v>
      </c>
      <c r="B7" s="9" t="str" vm="632">
        <f>CUBEVALUE("ThisWorkbookDataModel", $B$2, CUBEMEMBER("ThisWorkbookDataModel", "[Measures].["&amp;$A7&amp;"]"))</f>
        <v>2023</v>
      </c>
      <c r="C7" s="1"/>
    </row>
    <row r="8" spans="1:16" x14ac:dyDescent="0.55000000000000004">
      <c r="A8" s="4" t="str">
        <f>IF($B$3, "No Inflation", "Dollar Year")</f>
        <v>Dollar Year</v>
      </c>
      <c r="B8" s="9" t="str" vm="91">
        <f>IF($B$3, $B$3, CUBEMEMBER("ThisWorkbookDataModel","[Base CY With Inf].[Dollar Year].&amp;["&amp;$B7&amp;"]",$B7))</f>
        <v>2023</v>
      </c>
      <c r="C8" s="1"/>
    </row>
    <row r="9" spans="1:16" x14ac:dyDescent="0.55000000000000004">
      <c r="A9" t="s">
        <v>31</v>
      </c>
      <c r="B9" t="str">
        <f>"CY"&amp;RIGHT($B$6, 2) &amp; IF(B6&lt;&gt;B7, " to CY"&amp;RIGHT($B$7, 2), "")</f>
        <v>CY14 to CY23</v>
      </c>
      <c r="C9" t="s">
        <v>92</v>
      </c>
    </row>
    <row r="10" spans="1:16" x14ac:dyDescent="0.55000000000000004">
      <c r="P10" s="40" t="str">
        <f>$B$9</f>
        <v>CY14 to CY23</v>
      </c>
    </row>
    <row r="11" spans="1:16" s="10" customFormat="1" ht="19.2" customHeight="1" x14ac:dyDescent="0.55000000000000004">
      <c r="D11" s="20"/>
      <c r="E11" s="11"/>
      <c r="F11" s="11"/>
      <c r="G11" s="11"/>
      <c r="H11" s="11"/>
      <c r="I11" s="11"/>
      <c r="J11" s="11" t="s">
        <v>83</v>
      </c>
      <c r="K11" s="12" t="s">
        <v>83</v>
      </c>
      <c r="L11" s="11" t="s">
        <v>83</v>
      </c>
      <c r="M11" s="12"/>
      <c r="N11" s="11"/>
      <c r="O11" s="11" t="s">
        <v>83</v>
      </c>
      <c r="P11" s="11" t="s">
        <v>102</v>
      </c>
    </row>
    <row r="12" spans="1:16" s="8" customFormat="1" ht="71.400000000000006" customHeight="1" x14ac:dyDescent="0.55000000000000004">
      <c r="A12" s="7" t="s">
        <v>2</v>
      </c>
      <c r="B12" s="7" t="s">
        <v>93</v>
      </c>
      <c r="C12" s="7" t="s">
        <v>32</v>
      </c>
      <c r="D12" s="21" t="str">
        <f>B9&amp;" ECMAD Growth"</f>
        <v>CY14 to CY23 ECMAD Growth</v>
      </c>
      <c r="E12" s="13" t="str">
        <f>B9&amp;" Marketshift"</f>
        <v>CY14 to CY23 Marketshift</v>
      </c>
      <c r="F12" s="13" t="str">
        <f>B9&amp;" Unrecognized"</f>
        <v>CY14 to CY23 Unrecognized</v>
      </c>
      <c r="G12" s="13" t="s">
        <v>6</v>
      </c>
      <c r="H12" s="14" t="str">
        <f>"RY"&amp;RIGHT($B$7, 2)+1&amp;" Demographic Adjustment"</f>
        <v>RY24 Demographic Adjustment</v>
      </c>
      <c r="I12" s="14" t="str">
        <f>B9&amp;" Observed GBR Volume Policies"</f>
        <v>CY14 to CY23 Observed GBR Volume Policies</v>
      </c>
      <c r="J12" s="14" t="s">
        <v>84</v>
      </c>
      <c r="K12" s="16" t="s">
        <v>105</v>
      </c>
      <c r="L12" s="14" t="s">
        <v>106</v>
      </c>
      <c r="M12" s="16" t="s">
        <v>17</v>
      </c>
      <c r="N12" s="13" t="s">
        <v>35</v>
      </c>
      <c r="O12" s="14" t="s">
        <v>107</v>
      </c>
      <c r="P12" s="13" t="s">
        <v>116</v>
      </c>
    </row>
    <row r="13" spans="1:16" s="6" customFormat="1" ht="28.2" hidden="1" customHeight="1" x14ac:dyDescent="0.55000000000000004">
      <c r="A13" s="42" t="s">
        <v>113</v>
      </c>
      <c r="B13" s="5"/>
      <c r="C13" s="5"/>
      <c r="D13" s="22" t="s">
        <v>3</v>
      </c>
      <c r="E13" s="17" t="s">
        <v>4</v>
      </c>
      <c r="F13" s="17" t="s">
        <v>5</v>
      </c>
      <c r="G13" s="17" t="s">
        <v>6</v>
      </c>
      <c r="H13" s="17" t="s">
        <v>81</v>
      </c>
      <c r="I13" s="17"/>
      <c r="J13" s="17"/>
      <c r="K13" s="17" t="s">
        <v>10</v>
      </c>
      <c r="L13" s="17"/>
      <c r="M13" s="17" t="s">
        <v>17</v>
      </c>
      <c r="N13" s="17" t="s">
        <v>7</v>
      </c>
      <c r="O13" s="17"/>
      <c r="P13" s="17" t="s">
        <v>82</v>
      </c>
    </row>
    <row r="14" spans="1:16" s="6" customFormat="1" ht="28.2" hidden="1" customHeight="1" x14ac:dyDescent="0.55000000000000004">
      <c r="A14" s="42" t="s">
        <v>113</v>
      </c>
      <c r="B14" s="5"/>
      <c r="C14" s="5"/>
      <c r="D14" s="22" t="str" vm="26">
        <f>IF(D$13&lt;&gt;"", CUBEMEMBER("ThisWorkbookDataModel","[Measures].["&amp;IF(D$13&lt;&gt;"get_% Attributable to OOS", "Sum of ", "")&amp;D$13&amp;IF(AND(D$13&lt;&gt;"ECMAD Growth", D$13&lt;&gt;"get_% Attributable to OOS"), "_inf", "")&amp;"]"), "")</f>
        <v>Sum of ECMAD Growth</v>
      </c>
      <c r="E14" s="17" t="str" vm="25">
        <f>IF(E$13&lt;&gt;"", CUBEMEMBER("ThisWorkbookDataModel","[Measures].["&amp;IF(E$13&lt;&gt;"get_% Attributable to OOS", "Sum of ", "")&amp;E$13&amp;IF(AND(E$13&lt;&gt;"ECMAD Growth", E$13&lt;&gt;"get_% Attributable to OOS"), "_inf", "")&amp;"]"), "")</f>
        <v>Sum of MSA_inf</v>
      </c>
      <c r="F14" s="17" t="str" vm="24">
        <f>IF(F$13&lt;&gt;"", CUBEMEMBER("ThisWorkbookDataModel","[Measures].["&amp;IF(F$13&lt;&gt;"get_% Attributable to OOS", "Sum of ", "")&amp;F$13&amp;IF(AND(F$13&lt;&gt;"ECMAD Growth", F$13&lt;&gt;"get_% Attributable to OOS"), "_inf", "")&amp;"]"), "")</f>
        <v>Sum of Unrecognized_inf</v>
      </c>
      <c r="G14" s="17" t="str" vm="23">
        <f>IF(G$13&lt;&gt;"", CUBEMEMBER("ThisWorkbookDataModel","[Measures].["&amp;IF(G$13&lt;&gt;"get_% Attributable to OOS", "Sum of ", "")&amp;G$13&amp;IF(AND(G$13&lt;&gt;"ECMAD Growth", G$13&lt;&gt;"get_% Attributable to OOS"), "_inf", "")&amp;"]"), "")</f>
        <v>Sum of Expected FFS_inf</v>
      </c>
      <c r="H14" s="17" t="str" vm="22">
        <f>IF(H$13&lt;&gt;"", CUBEMEMBER("ThisWorkbookDataModel","[Measures].["&amp;IF(H$13&lt;&gt;"get_% Attributable to OOS", "Sum of ", "")&amp;H$13&amp;IF(AND(H$13&lt;&gt;"ECMAD Growth", H$13&lt;&gt;"get_% Attributable to OOS"), "_inf", "")&amp;"]"), "")</f>
        <v>Sum of Demographic Adjustments_inf</v>
      </c>
      <c r="I14" s="17"/>
      <c r="J14" s="17"/>
      <c r="K14" s="17" t="str" vm="9">
        <f>IF(K$13&lt;&gt;"", CUBEMEMBER("ThisWorkbookDataModel","[Measures].["&amp;IF(K$13&lt;&gt;"get_% Attributable to OOS", "Sum of ", "")&amp;K$13&amp;IF(AND(K$13&lt;&gt;"ECMAD Growth", K$13&lt;&gt;"get_% Attributable to OOS"), "_inf", "")&amp;"]"), "")</f>
        <v>Sum of OOS Over/(Under Funding) - OOS File_inf</v>
      </c>
      <c r="L14" s="17"/>
      <c r="M14" s="17" t="str" vm="16">
        <f>IF(M$13&lt;&gt;"", CUBEMEMBER("ThisWorkbookDataModel","[Measures].["&amp;IF(M$13&lt;&gt;"get_% Attributable to OOS", "Sum of ", "")&amp;M$13&amp;IF(AND(M$13&lt;&gt;"ECMAD Growth", M$13&lt;&gt;"get_% Attributable to OOS"), "_inf", "")&amp;"]"), "")</f>
        <v>Sum of Total Anticipated Instate PAU Adjustment under FFS_inf</v>
      </c>
      <c r="N14" s="17" t="str" vm="15">
        <f>IF(N$13&lt;&gt;"", CUBEMEMBER("ThisWorkbookDataModel","[Measures].["&amp;IF(N$13&lt;&gt;"get_% Attributable to OOS", "Sum of ", "")&amp;N$13&amp;IF(AND(N$13&lt;&gt;"ECMAD Growth", N$13&lt;&gt;"get_% Attributable to OOS"), "_inf", "")&amp;"]"), "")</f>
        <v>Sum of PAU Shared Savings_inf</v>
      </c>
      <c r="O14" s="17"/>
      <c r="P14" s="17" t="s" vm="20">
        <v>111</v>
      </c>
    </row>
    <row r="15" spans="1:16" x14ac:dyDescent="0.55000000000000004">
      <c r="A15">
        <v>210065</v>
      </c>
      <c r="B15" s="29" t="str" vm="45">
        <f t="shared" ref="B15:B46" si="0">CUBEMEMBER("ThisWorkbookDataModel","[Base CY With Inf].[HOSPID].&amp;[" &amp; $A15 &amp; "]", $A15)</f>
        <v>210065</v>
      </c>
      <c r="C15" t="str">
        <f>INDEX('Latest Hospital Name'!$B:$B, MATCH($A15,'Latest Hospital Name'!$A:$A,0))</f>
        <v>HC-Germantown</v>
      </c>
      <c r="D15" s="2" vm="1047">
        <f t="shared" ref="D15:H24" si="1">CUBEVALUE("ThisWorkbookDataModel", $B$2, $B$8, $B15, D$14)</f>
        <v>10983.514305991901</v>
      </c>
      <c r="E15" s="2" vm="1048">
        <f t="shared" si="1"/>
        <v>39142406.384596951</v>
      </c>
      <c r="F15" s="2" vm="1049">
        <f t="shared" si="1"/>
        <v>17202938.909579605</v>
      </c>
      <c r="G15" s="2" vm="1050">
        <f t="shared" si="1"/>
        <v>56345345.294176556</v>
      </c>
      <c r="H15" s="2" vm="1051">
        <f t="shared" si="1"/>
        <v>3987601.5244153175</v>
      </c>
      <c r="I15" s="1">
        <f t="shared" ref="I15:I46" si="2">E15+H15</f>
        <v>43130007.909012266</v>
      </c>
      <c r="J15" s="41">
        <f t="shared" ref="J15:J46" si="3">I15-G15</f>
        <v>-13215337.385164291</v>
      </c>
      <c r="K15" s="2">
        <f t="shared" ref="K15:K46" si="4">-1*CUBEVALUE("ThisWorkbookDataModel", $B$2, $B$8, $B15, K$14)</f>
        <v>-103130</v>
      </c>
      <c r="L15" s="39">
        <f t="shared" ref="L15:L46" si="5">J15+K15</f>
        <v>-13318467.385164291</v>
      </c>
      <c r="M15" s="2" vm="1052">
        <f t="shared" ref="M15:N34" si="6">CUBEVALUE("ThisWorkbookDataModel", $B$2, $B$8, $B15, M$14)</f>
        <v>9303650.9014391005</v>
      </c>
      <c r="N15" s="2" vm="1053">
        <f t="shared" si="6"/>
        <v>-4384703.0183616849</v>
      </c>
      <c r="O15" s="39">
        <f t="shared" ref="O15:O46" si="7">N15-M15</f>
        <v>-13688353.919800784</v>
      </c>
      <c r="P15" s="39">
        <f t="shared" ref="P15:P46" si="8">L15+O15</f>
        <v>-27006821.304965075</v>
      </c>
    </row>
    <row r="16" spans="1:16" x14ac:dyDescent="0.55000000000000004">
      <c r="A16">
        <v>210001</v>
      </c>
      <c r="B16" s="29" t="str" vm="28">
        <f t="shared" si="0"/>
        <v>210001</v>
      </c>
      <c r="C16" t="str">
        <f>INDEX('Latest Hospital Name'!$B:$B, MATCH($A16,'Latest Hospital Name'!$A:$A,0))</f>
        <v>Meritus</v>
      </c>
      <c r="D16" s="2" vm="633">
        <f t="shared" si="1"/>
        <v>3914.4830173731993</v>
      </c>
      <c r="E16" s="2" vm="634">
        <f t="shared" si="1"/>
        <v>2731888.1163351741</v>
      </c>
      <c r="F16" s="2" vm="635">
        <f t="shared" si="1"/>
        <v>11116377.306535769</v>
      </c>
      <c r="G16" s="2" vm="636">
        <f t="shared" si="1"/>
        <v>13848265.422870945</v>
      </c>
      <c r="H16" s="2" vm="637">
        <f t="shared" si="1"/>
        <v>17968373.556182843</v>
      </c>
      <c r="I16" s="1">
        <f t="shared" si="2"/>
        <v>20700261.672518015</v>
      </c>
      <c r="J16" s="41">
        <f t="shared" si="3"/>
        <v>6851996.2496470697</v>
      </c>
      <c r="K16" s="2">
        <f t="shared" si="4"/>
        <v>-209893</v>
      </c>
      <c r="L16" s="39">
        <f t="shared" si="5"/>
        <v>6642103.2496470697</v>
      </c>
      <c r="M16" s="2" vm="638">
        <f t="shared" si="6"/>
        <v>5686936.3751355987</v>
      </c>
      <c r="N16" s="2" vm="639">
        <f t="shared" si="6"/>
        <v>-13589454.546688292</v>
      </c>
      <c r="O16" s="39">
        <f t="shared" si="7"/>
        <v>-19276390.921823889</v>
      </c>
      <c r="P16" s="39">
        <f t="shared" si="8"/>
        <v>-12634287.672176819</v>
      </c>
    </row>
    <row r="17" spans="1:16" x14ac:dyDescent="0.55000000000000004">
      <c r="A17">
        <v>210019</v>
      </c>
      <c r="B17" s="29" t="str" vm="75">
        <f t="shared" si="0"/>
        <v>210019</v>
      </c>
      <c r="C17" t="str">
        <f>INDEX('Latest Hospital Name'!$B:$B, MATCH($A17,'Latest Hospital Name'!$A:$A,0))</f>
        <v>Peninsula</v>
      </c>
      <c r="D17" s="2" vm="777">
        <f t="shared" si="1"/>
        <v>2009.7163728753999</v>
      </c>
      <c r="E17" s="2" vm="778">
        <f t="shared" si="1"/>
        <v>469211.12037332309</v>
      </c>
      <c r="F17" s="2" vm="779">
        <f t="shared" si="1"/>
        <v>9602748.0814457983</v>
      </c>
      <c r="G17" s="2" vm="780">
        <f t="shared" si="1"/>
        <v>10071959.201819122</v>
      </c>
      <c r="H17" s="2" vm="781">
        <f t="shared" si="1"/>
        <v>21007741.493876353</v>
      </c>
      <c r="I17" s="1">
        <f t="shared" si="2"/>
        <v>21476952.614249676</v>
      </c>
      <c r="J17" s="41">
        <f t="shared" si="3"/>
        <v>11404993.412430555</v>
      </c>
      <c r="K17" s="2">
        <f t="shared" si="4"/>
        <v>-474859</v>
      </c>
      <c r="L17" s="39">
        <f t="shared" si="5"/>
        <v>10930134.412430555</v>
      </c>
      <c r="M17" s="2" vm="782">
        <f t="shared" si="6"/>
        <v>2377529.2834162107</v>
      </c>
      <c r="N17" s="2" vm="783">
        <f t="shared" si="6"/>
        <v>-14172185.903347461</v>
      </c>
      <c r="O17" s="39">
        <f t="shared" si="7"/>
        <v>-16549715.18676367</v>
      </c>
      <c r="P17" s="39">
        <f t="shared" si="8"/>
        <v>-5619580.7743331157</v>
      </c>
    </row>
    <row r="18" spans="1:16" x14ac:dyDescent="0.55000000000000004">
      <c r="A18">
        <v>210027</v>
      </c>
      <c r="B18" s="29" t="str" vm="71">
        <f t="shared" si="0"/>
        <v>210027</v>
      </c>
      <c r="C18" t="str">
        <f>INDEX('Latest Hospital Name'!$B:$B, MATCH($A18,'Latest Hospital Name'!$A:$A,0))</f>
        <v>Western Maryland</v>
      </c>
      <c r="D18" s="2" vm="813">
        <f t="shared" si="1"/>
        <v>-581.48753944360067</v>
      </c>
      <c r="E18" s="2" vm="814">
        <f t="shared" si="1"/>
        <v>-784575.82876208099</v>
      </c>
      <c r="F18" s="2" vm="815">
        <f t="shared" si="1"/>
        <v>-8384510.0067923069</v>
      </c>
      <c r="G18" s="2" vm="816">
        <f t="shared" si="1"/>
        <v>-9169085.8355543856</v>
      </c>
      <c r="H18" s="2" vm="817">
        <f t="shared" si="1"/>
        <v>-6578014.5493056308</v>
      </c>
      <c r="I18" s="1">
        <f t="shared" si="2"/>
        <v>-7362590.3780677114</v>
      </c>
      <c r="J18" s="41">
        <f t="shared" si="3"/>
        <v>1806495.4574866742</v>
      </c>
      <c r="K18" s="2">
        <f t="shared" si="4"/>
        <v>8226074</v>
      </c>
      <c r="L18" s="39">
        <f t="shared" si="5"/>
        <v>10032569.457486674</v>
      </c>
      <c r="M18" s="2" vm="818">
        <f t="shared" si="6"/>
        <v>4469028.5751227401</v>
      </c>
      <c r="N18" s="2" vm="819">
        <f t="shared" si="6"/>
        <v>-10507700.9752413</v>
      </c>
      <c r="O18" s="39">
        <f t="shared" si="7"/>
        <v>-14976729.55036404</v>
      </c>
      <c r="P18" s="39">
        <f t="shared" si="8"/>
        <v>-4944160.0928773656</v>
      </c>
    </row>
    <row r="19" spans="1:16" x14ac:dyDescent="0.55000000000000004">
      <c r="A19">
        <v>210037</v>
      </c>
      <c r="B19" s="29" t="str" vm="63">
        <f t="shared" si="0"/>
        <v>210037</v>
      </c>
      <c r="C19" t="str">
        <f>INDEX('Latest Hospital Name'!$B:$B, MATCH($A19,'Latest Hospital Name'!$A:$A,0))</f>
        <v>UM-Easton</v>
      </c>
      <c r="D19" s="2" vm="885">
        <f t="shared" si="1"/>
        <v>1851.1855734337003</v>
      </c>
      <c r="E19" s="2" vm="886">
        <f t="shared" si="1"/>
        <v>13969772.209405897</v>
      </c>
      <c r="F19" s="2" vm="887">
        <f t="shared" si="1"/>
        <v>7088496.0404516123</v>
      </c>
      <c r="G19" s="2" vm="888">
        <f t="shared" si="1"/>
        <v>21058268.249857511</v>
      </c>
      <c r="H19" s="2" vm="889">
        <f t="shared" si="1"/>
        <v>12503208.008491596</v>
      </c>
      <c r="I19" s="1">
        <f t="shared" si="2"/>
        <v>26472980.217897493</v>
      </c>
      <c r="J19" s="41">
        <f t="shared" si="3"/>
        <v>5414711.968039982</v>
      </c>
      <c r="K19" s="2">
        <f t="shared" si="4"/>
        <v>-166661</v>
      </c>
      <c r="L19" s="39">
        <f t="shared" si="5"/>
        <v>5248050.968039982</v>
      </c>
      <c r="M19" s="2" vm="890">
        <f t="shared" si="6"/>
        <v>4386600.1374292755</v>
      </c>
      <c r="N19" s="2" vm="891">
        <f t="shared" si="6"/>
        <v>-5464507.4257484097</v>
      </c>
      <c r="O19" s="39">
        <f t="shared" si="7"/>
        <v>-9851107.5631776862</v>
      </c>
      <c r="P19" s="39">
        <f t="shared" si="8"/>
        <v>-4603056.5951377042</v>
      </c>
    </row>
    <row r="20" spans="1:16" x14ac:dyDescent="0.55000000000000004">
      <c r="A20">
        <v>210003</v>
      </c>
      <c r="B20" s="29" t="str" vm="89">
        <f t="shared" si="0"/>
        <v>210003</v>
      </c>
      <c r="C20" t="str">
        <f>INDEX('Latest Hospital Name'!$B:$B, MATCH($A20,'Latest Hospital Name'!$A:$A,0))</f>
        <v>UM-PGHC</v>
      </c>
      <c r="D20" s="2" vm="651">
        <f t="shared" si="1"/>
        <v>2847.657726398601</v>
      </c>
      <c r="E20" s="2" vm="652">
        <f t="shared" si="1"/>
        <v>23134367.301169805</v>
      </c>
      <c r="F20" s="2" vm="653">
        <f t="shared" si="1"/>
        <v>11089967.156924449</v>
      </c>
      <c r="G20" s="2" vm="654">
        <f t="shared" si="1"/>
        <v>34224334.458094262</v>
      </c>
      <c r="H20" s="2" vm="655">
        <f t="shared" si="1"/>
        <v>11648129.729557473</v>
      </c>
      <c r="I20" s="1">
        <f t="shared" si="2"/>
        <v>34782497.030727282</v>
      </c>
      <c r="J20" s="41">
        <f t="shared" si="3"/>
        <v>558162.57263302058</v>
      </c>
      <c r="K20" s="2">
        <f t="shared" si="4"/>
        <v>10162905</v>
      </c>
      <c r="L20" s="39">
        <f t="shared" si="5"/>
        <v>10721067.572633021</v>
      </c>
      <c r="M20" s="2" vm="656">
        <f t="shared" si="6"/>
        <v>75239.620101595065</v>
      </c>
      <c r="N20" s="2" vm="657">
        <f t="shared" si="6"/>
        <v>-11951829.646534326</v>
      </c>
      <c r="O20" s="39">
        <f t="shared" si="7"/>
        <v>-12027069.266635921</v>
      </c>
      <c r="P20" s="39">
        <f t="shared" si="8"/>
        <v>-1306001.6940029003</v>
      </c>
    </row>
    <row r="21" spans="1:16" x14ac:dyDescent="0.55000000000000004">
      <c r="A21">
        <v>210015</v>
      </c>
      <c r="B21" s="29" t="str" vm="79">
        <f t="shared" si="0"/>
        <v>210015</v>
      </c>
      <c r="C21" t="str">
        <f>INDEX('Latest Hospital Name'!$B:$B, MATCH($A21,'Latest Hospital Name'!$A:$A,0))</f>
        <v>MedStar Fr Square</v>
      </c>
      <c r="D21" s="2" vm="741">
        <f t="shared" si="1"/>
        <v>-299.51352557289783</v>
      </c>
      <c r="E21" s="2" vm="742">
        <f t="shared" si="1"/>
        <v>2715219.6454256447</v>
      </c>
      <c r="F21" s="2" vm="743">
        <f t="shared" si="1"/>
        <v>-10637745.704260323</v>
      </c>
      <c r="G21" s="2" vm="744">
        <f t="shared" si="1"/>
        <v>-7922526.0588346757</v>
      </c>
      <c r="H21" s="2" vm="745">
        <f t="shared" si="1"/>
        <v>9803299.8983038217</v>
      </c>
      <c r="I21" s="1">
        <f t="shared" si="2"/>
        <v>12518519.543729465</v>
      </c>
      <c r="J21" s="41">
        <f t="shared" si="3"/>
        <v>20441045.602564141</v>
      </c>
      <c r="K21" s="2">
        <f t="shared" si="4"/>
        <v>488951</v>
      </c>
      <c r="L21" s="39">
        <f t="shared" si="5"/>
        <v>20929996.602564141</v>
      </c>
      <c r="M21" s="2" vm="746">
        <f t="shared" si="6"/>
        <v>871313.79261186952</v>
      </c>
      <c r="N21" s="2" vm="747">
        <f t="shared" si="6"/>
        <v>-21296778.049263418</v>
      </c>
      <c r="O21" s="39">
        <f t="shared" si="7"/>
        <v>-22168091.841875289</v>
      </c>
      <c r="P21" s="39">
        <f t="shared" si="8"/>
        <v>-1238095.2393111475</v>
      </c>
    </row>
    <row r="22" spans="1:16" x14ac:dyDescent="0.55000000000000004">
      <c r="A22">
        <v>210088</v>
      </c>
      <c r="B22" s="29" t="str" vm="43">
        <f t="shared" si="0"/>
        <v>210088</v>
      </c>
      <c r="C22" t="str">
        <f>INDEX('Latest Hospital Name'!$B:$B, MATCH($A22,'Latest Hospital Name'!$A:$A,0))</f>
        <v>UM-Queen Anne's ED</v>
      </c>
      <c r="D22" s="2" vm="1065">
        <f t="shared" si="1"/>
        <v>135.56841302659998</v>
      </c>
      <c r="E22" s="2" vm="1066">
        <f t="shared" si="1"/>
        <v>468986.88063826523</v>
      </c>
      <c r="F22" s="2" vm="1067">
        <f t="shared" si="1"/>
        <v>415080.61422212276</v>
      </c>
      <c r="G22" s="2" vm="1068">
        <f t="shared" si="1"/>
        <v>884067.49486038811</v>
      </c>
      <c r="H22" s="2" vm="1069">
        <f t="shared" si="1"/>
        <v>163658.16737088037</v>
      </c>
      <c r="I22" s="1">
        <f t="shared" si="2"/>
        <v>632645.04800914554</v>
      </c>
      <c r="J22" s="41">
        <f t="shared" si="3"/>
        <v>-251422.44685124257</v>
      </c>
      <c r="K22" s="2">
        <f t="shared" si="4"/>
        <v>-32597</v>
      </c>
      <c r="L22" s="39">
        <f t="shared" si="5"/>
        <v>-284019.44685124257</v>
      </c>
      <c r="M22" s="2" vm="1070">
        <f t="shared" si="6"/>
        <v>0</v>
      </c>
      <c r="N22" s="2" vm="1071">
        <f t="shared" si="6"/>
        <v>0</v>
      </c>
      <c r="O22" s="39">
        <f t="shared" si="7"/>
        <v>0</v>
      </c>
      <c r="P22" s="39">
        <f t="shared" si="8"/>
        <v>-284019.44685124257</v>
      </c>
    </row>
    <row r="23" spans="1:16" x14ac:dyDescent="0.55000000000000004">
      <c r="A23">
        <v>210087</v>
      </c>
      <c r="B23" s="29" t="str" vm="44">
        <f t="shared" si="0"/>
        <v>210087</v>
      </c>
      <c r="C23" t="str">
        <f>INDEX('Latest Hospital Name'!$B:$B, MATCH($A23,'Latest Hospital Name'!$A:$A,0))</f>
        <v>Germantown ED</v>
      </c>
      <c r="D23" s="2" vm="1056">
        <f t="shared" si="1"/>
        <v>-477.48950124829997</v>
      </c>
      <c r="E23" s="2" vm="1057">
        <f t="shared" si="1"/>
        <v>-1908136.7908652239</v>
      </c>
      <c r="F23" s="2" vm="1058">
        <f t="shared" si="1"/>
        <v>-304052.76915662823</v>
      </c>
      <c r="G23" s="2" vm="1059">
        <f t="shared" si="1"/>
        <v>-2212189.5600218531</v>
      </c>
      <c r="H23" s="2" vm="1060">
        <f t="shared" si="1"/>
        <v>88816.031817084862</v>
      </c>
      <c r="I23" s="1">
        <f t="shared" si="2"/>
        <v>-1819320.759048139</v>
      </c>
      <c r="J23" s="41">
        <f t="shared" si="3"/>
        <v>392868.8009737141</v>
      </c>
      <c r="K23" s="2">
        <f t="shared" si="4"/>
        <v>-8020</v>
      </c>
      <c r="L23" s="39">
        <f t="shared" si="5"/>
        <v>384848.8009737141</v>
      </c>
      <c r="M23" s="2" vm="1061">
        <f t="shared" si="6"/>
        <v>2878</v>
      </c>
      <c r="N23" s="2" vm="1062">
        <f t="shared" si="6"/>
        <v>0</v>
      </c>
      <c r="O23" s="39">
        <f t="shared" si="7"/>
        <v>-2878</v>
      </c>
      <c r="P23" s="39">
        <f t="shared" si="8"/>
        <v>381970.8009737141</v>
      </c>
    </row>
    <row r="24" spans="1:16" x14ac:dyDescent="0.55000000000000004">
      <c r="A24">
        <v>210017</v>
      </c>
      <c r="B24" s="29" t="str" vm="77">
        <f t="shared" si="0"/>
        <v>210017</v>
      </c>
      <c r="C24" t="str">
        <f>INDEX('Latest Hospital Name'!$B:$B, MATCH($A24,'Latest Hospital Name'!$A:$A,0))</f>
        <v>Garrett</v>
      </c>
      <c r="D24" s="2" vm="759">
        <f t="shared" si="1"/>
        <v>656.05558577279976</v>
      </c>
      <c r="E24" s="2" vm="760">
        <f t="shared" si="1"/>
        <v>1549290.1563827968</v>
      </c>
      <c r="F24" s="2" vm="761">
        <f t="shared" si="1"/>
        <v>-215045.22569285519</v>
      </c>
      <c r="G24" s="2" vm="762">
        <f t="shared" si="1"/>
        <v>1334244.9306899416</v>
      </c>
      <c r="H24" s="2" vm="763">
        <f t="shared" si="1"/>
        <v>1783624.6481185432</v>
      </c>
      <c r="I24" s="1">
        <f t="shared" si="2"/>
        <v>3332914.8045013398</v>
      </c>
      <c r="J24" s="41">
        <f t="shared" si="3"/>
        <v>1998669.8738113982</v>
      </c>
      <c r="K24" s="2">
        <f t="shared" si="4"/>
        <v>606328</v>
      </c>
      <c r="L24" s="39">
        <f t="shared" si="5"/>
        <v>2604997.8738113982</v>
      </c>
      <c r="M24" s="2" vm="764">
        <f t="shared" si="6"/>
        <v>669094.82998049958</v>
      </c>
      <c r="N24" s="2" vm="765">
        <f t="shared" si="6"/>
        <v>-1306945.4561381377</v>
      </c>
      <c r="O24" s="39">
        <f t="shared" si="7"/>
        <v>-1976040.2861186373</v>
      </c>
      <c r="P24" s="39">
        <f t="shared" si="8"/>
        <v>628957.58769276086</v>
      </c>
    </row>
    <row r="25" spans="1:16" x14ac:dyDescent="0.55000000000000004">
      <c r="A25">
        <v>210333</v>
      </c>
      <c r="B25" s="29" t="str" vm="42">
        <f t="shared" si="0"/>
        <v>210333</v>
      </c>
      <c r="C25" t="str">
        <f>INDEX('Latest Hospital Name'!$B:$B, MATCH($A25,'Latest Hospital Name'!$A:$A,0))</f>
        <v>UM-Bowie ED</v>
      </c>
      <c r="D25" s="2" vm="1074">
        <f t="shared" ref="D25:H34" si="9">CUBEVALUE("ThisWorkbookDataModel", $B$2, $B$8, $B25, D$14)</f>
        <v>-675.95203276979987</v>
      </c>
      <c r="E25" s="2" vm="1075">
        <f t="shared" si="9"/>
        <v>-393702.33809447498</v>
      </c>
      <c r="F25" s="2" vm="1076">
        <f t="shared" si="9"/>
        <v>-1125904.7850961529</v>
      </c>
      <c r="G25" s="2" vm="1077">
        <f t="shared" si="9"/>
        <v>-1519607.1231906274</v>
      </c>
      <c r="H25" s="2" vm="1078">
        <f t="shared" si="9"/>
        <v>11309.716933921816</v>
      </c>
      <c r="I25" s="1">
        <f t="shared" si="2"/>
        <v>-382392.62116055319</v>
      </c>
      <c r="J25" s="41">
        <f t="shared" si="3"/>
        <v>1137214.5020300741</v>
      </c>
      <c r="K25" s="2">
        <f t="shared" si="4"/>
        <v>-156291</v>
      </c>
      <c r="L25" s="39">
        <f t="shared" si="5"/>
        <v>980923.50203007413</v>
      </c>
      <c r="M25" s="2" vm="1079">
        <f t="shared" si="6"/>
        <v>0</v>
      </c>
      <c r="N25" s="2" vm="1080">
        <f t="shared" si="6"/>
        <v>0</v>
      </c>
      <c r="O25" s="39">
        <f t="shared" si="7"/>
        <v>0</v>
      </c>
      <c r="P25" s="39">
        <f t="shared" si="8"/>
        <v>980923.50203007413</v>
      </c>
    </row>
    <row r="26" spans="1:16" x14ac:dyDescent="0.55000000000000004">
      <c r="A26">
        <v>210004</v>
      </c>
      <c r="B26" s="29" t="str" vm="88">
        <f t="shared" si="0"/>
        <v>210004</v>
      </c>
      <c r="C26" t="str">
        <f>INDEX('Latest Hospital Name'!$B:$B, MATCH($A26,'Latest Hospital Name'!$A:$A,0))</f>
        <v>Holy Cross</v>
      </c>
      <c r="D26" s="2" vm="660">
        <f t="shared" si="9"/>
        <v>-5669.2803959659987</v>
      </c>
      <c r="E26" s="2" vm="661">
        <f t="shared" si="9"/>
        <v>-15637104.924239596</v>
      </c>
      <c r="F26" s="2" vm="662">
        <f t="shared" si="9"/>
        <v>-2956560.2560089864</v>
      </c>
      <c r="G26" s="2" vm="663">
        <f t="shared" si="9"/>
        <v>-18593665.180248585</v>
      </c>
      <c r="H26" s="2" vm="664">
        <f t="shared" si="9"/>
        <v>16253272.645247662</v>
      </c>
      <c r="I26" s="1">
        <f t="shared" si="2"/>
        <v>616167.72100806609</v>
      </c>
      <c r="J26" s="41">
        <f t="shared" si="3"/>
        <v>19209832.901256651</v>
      </c>
      <c r="K26" s="2">
        <f t="shared" si="4"/>
        <v>923236</v>
      </c>
      <c r="L26" s="39">
        <f t="shared" si="5"/>
        <v>20133068.901256651</v>
      </c>
      <c r="M26" s="2" vm="665">
        <f t="shared" si="6"/>
        <v>3303138.7788575068</v>
      </c>
      <c r="N26" s="2" vm="666">
        <f t="shared" si="6"/>
        <v>-15363427.879504703</v>
      </c>
      <c r="O26" s="39">
        <f t="shared" si="7"/>
        <v>-18666566.65836221</v>
      </c>
      <c r="P26" s="39">
        <f t="shared" si="8"/>
        <v>1466502.2428944409</v>
      </c>
    </row>
    <row r="27" spans="1:16" x14ac:dyDescent="0.55000000000000004">
      <c r="A27">
        <v>210051</v>
      </c>
      <c r="B27" s="29" t="str" vm="54">
        <f t="shared" si="0"/>
        <v>210051</v>
      </c>
      <c r="C27" t="str">
        <f>INDEX('Latest Hospital Name'!$B:$B, MATCH($A27,'Latest Hospital Name'!$A:$A,0))</f>
        <v>Doctors</v>
      </c>
      <c r="D27" s="2" vm="966">
        <f t="shared" si="9"/>
        <v>-1895.9428857366988</v>
      </c>
      <c r="E27" s="2" vm="967">
        <f t="shared" si="9"/>
        <v>-1550090.5013681063</v>
      </c>
      <c r="F27" s="2" vm="968">
        <f t="shared" si="9"/>
        <v>1779887.4833230693</v>
      </c>
      <c r="G27" s="2" vm="969">
        <f t="shared" si="9"/>
        <v>229796.98195496202</v>
      </c>
      <c r="H27" s="2" vm="970">
        <f t="shared" si="9"/>
        <v>19961293.908036787</v>
      </c>
      <c r="I27" s="1">
        <f t="shared" si="2"/>
        <v>18411203.406668682</v>
      </c>
      <c r="J27" s="41">
        <f t="shared" si="3"/>
        <v>18181406.42471372</v>
      </c>
      <c r="K27" s="2">
        <f t="shared" si="4"/>
        <v>882268</v>
      </c>
      <c r="L27" s="39">
        <f t="shared" si="5"/>
        <v>19063674.42471372</v>
      </c>
      <c r="M27" s="2" vm="971">
        <f t="shared" si="6"/>
        <v>5077168.7236644225</v>
      </c>
      <c r="N27" s="2" vm="972">
        <f t="shared" si="6"/>
        <v>-12352884.581868736</v>
      </c>
      <c r="O27" s="39">
        <f t="shared" si="7"/>
        <v>-17430053.30553316</v>
      </c>
      <c r="P27" s="39">
        <f t="shared" si="8"/>
        <v>1633621.1191805601</v>
      </c>
    </row>
    <row r="28" spans="1:16" x14ac:dyDescent="0.55000000000000004">
      <c r="A28">
        <v>210018</v>
      </c>
      <c r="B28" s="29" t="str" vm="76">
        <f t="shared" si="0"/>
        <v>210018</v>
      </c>
      <c r="C28" t="str">
        <f>INDEX('Latest Hospital Name'!$B:$B, MATCH($A28,'Latest Hospital Name'!$A:$A,0))</f>
        <v>MedStar Montgomery</v>
      </c>
      <c r="D28" s="2" vm="768">
        <f t="shared" si="9"/>
        <v>-403.03714814462376</v>
      </c>
      <c r="E28" s="2" vm="769">
        <f t="shared" si="9"/>
        <v>-3710966.5157476934</v>
      </c>
      <c r="F28" s="2" vm="770">
        <f t="shared" si="9"/>
        <v>125771.1845733549</v>
      </c>
      <c r="G28" s="2" vm="771">
        <f t="shared" si="9"/>
        <v>-3585195.3311743373</v>
      </c>
      <c r="H28" s="2" vm="772">
        <f t="shared" si="9"/>
        <v>10969914.920410063</v>
      </c>
      <c r="I28" s="1">
        <f t="shared" si="2"/>
        <v>7258948.4046623698</v>
      </c>
      <c r="J28" s="41">
        <f t="shared" si="3"/>
        <v>10844143.735836707</v>
      </c>
      <c r="K28" s="2">
        <f t="shared" si="4"/>
        <v>-1352522</v>
      </c>
      <c r="L28" s="39">
        <f t="shared" si="5"/>
        <v>9491621.7358367071</v>
      </c>
      <c r="M28" s="2" vm="773">
        <f t="shared" si="6"/>
        <v>1770573.9730928536</v>
      </c>
      <c r="N28" s="2" vm="774">
        <f t="shared" si="6"/>
        <v>-6078278.3425607858</v>
      </c>
      <c r="O28" s="39">
        <f t="shared" si="7"/>
        <v>-7848852.3156536389</v>
      </c>
      <c r="P28" s="39">
        <f t="shared" si="8"/>
        <v>1642769.4201830681</v>
      </c>
    </row>
    <row r="29" spans="1:16" x14ac:dyDescent="0.55000000000000004">
      <c r="A29">
        <v>210022</v>
      </c>
      <c r="B29" s="29" t="str" vm="74">
        <f t="shared" si="0"/>
        <v>210022</v>
      </c>
      <c r="C29" t="str">
        <f>INDEX('Latest Hospital Name'!$B:$B, MATCH($A29,'Latest Hospital Name'!$A:$A,0))</f>
        <v>Suburban</v>
      </c>
      <c r="D29" s="2" vm="786">
        <f t="shared" si="9"/>
        <v>1644.3921810305978</v>
      </c>
      <c r="E29" s="2" vm="787">
        <f t="shared" si="9"/>
        <v>3986865.3894075691</v>
      </c>
      <c r="F29" s="2" vm="788">
        <f t="shared" si="9"/>
        <v>8519078.4143605959</v>
      </c>
      <c r="G29" s="2" vm="789">
        <f t="shared" si="9"/>
        <v>12505943.803768164</v>
      </c>
      <c r="H29" s="2" vm="790">
        <f t="shared" si="9"/>
        <v>29573358.478875611</v>
      </c>
      <c r="I29" s="1">
        <f t="shared" si="2"/>
        <v>33560223.868283182</v>
      </c>
      <c r="J29" s="41">
        <f t="shared" si="3"/>
        <v>21054280.064515017</v>
      </c>
      <c r="K29" s="2">
        <f t="shared" si="4"/>
        <v>-2436391</v>
      </c>
      <c r="L29" s="39">
        <f t="shared" si="5"/>
        <v>18617889.064515017</v>
      </c>
      <c r="M29" s="2" vm="791">
        <f t="shared" si="6"/>
        <v>6455194.7892329758</v>
      </c>
      <c r="N29" s="2" vm="792">
        <f t="shared" si="6"/>
        <v>-9473810.2215002887</v>
      </c>
      <c r="O29" s="39">
        <f t="shared" si="7"/>
        <v>-15929005.010733265</v>
      </c>
      <c r="P29" s="39">
        <f t="shared" si="8"/>
        <v>2688884.0537817515</v>
      </c>
    </row>
    <row r="30" spans="1:16" x14ac:dyDescent="0.55000000000000004">
      <c r="A30">
        <v>210045</v>
      </c>
      <c r="B30" s="29" t="str" vm="57">
        <f t="shared" si="0"/>
        <v>210045</v>
      </c>
      <c r="C30" t="str">
        <f>INDEX('Latest Hospital Name'!$B:$B, MATCH($A30,'Latest Hospital Name'!$A:$A,0))</f>
        <v>McCready</v>
      </c>
      <c r="D30" s="2" vm="939">
        <f t="shared" si="9"/>
        <v>-500.36042222050008</v>
      </c>
      <c r="E30" s="2" vm="940">
        <f t="shared" si="9"/>
        <v>-1779123.7821080934</v>
      </c>
      <c r="F30" s="2" vm="941">
        <f t="shared" si="9"/>
        <v>-2350489.3612951064</v>
      </c>
      <c r="G30" s="2" vm="942">
        <f t="shared" si="9"/>
        <v>-4129613.143403199</v>
      </c>
      <c r="H30" s="2" vm="943">
        <f t="shared" si="9"/>
        <v>141788.60831966414</v>
      </c>
      <c r="I30" s="1">
        <f t="shared" si="2"/>
        <v>-1637335.1737884292</v>
      </c>
      <c r="J30" s="41">
        <f t="shared" si="3"/>
        <v>2492277.9696147698</v>
      </c>
      <c r="K30" s="2">
        <f t="shared" si="4"/>
        <v>122962</v>
      </c>
      <c r="L30" s="39">
        <f t="shared" si="5"/>
        <v>2615239.9696147698</v>
      </c>
      <c r="M30" s="2" vm="944">
        <f t="shared" si="6"/>
        <v>-877439.39075524895</v>
      </c>
      <c r="N30" s="2" vm="945">
        <f t="shared" si="6"/>
        <v>-256610.86547983292</v>
      </c>
      <c r="O30" s="39">
        <f t="shared" si="7"/>
        <v>620828.52527541597</v>
      </c>
      <c r="P30" s="39">
        <f t="shared" si="8"/>
        <v>3236068.494890186</v>
      </c>
    </row>
    <row r="31" spans="1:16" x14ac:dyDescent="0.55000000000000004">
      <c r="A31">
        <v>210028</v>
      </c>
      <c r="B31" s="29" t="str" vm="70">
        <f t="shared" si="0"/>
        <v>210028</v>
      </c>
      <c r="C31" t="str">
        <f>INDEX('Latest Hospital Name'!$B:$B, MATCH($A31,'Latest Hospital Name'!$A:$A,0))</f>
        <v>MedStar St. Mary's</v>
      </c>
      <c r="D31" s="2" vm="822">
        <f t="shared" si="9"/>
        <v>422.62690145650038</v>
      </c>
      <c r="E31" s="2" vm="823">
        <f t="shared" si="9"/>
        <v>1418221.8034603978</v>
      </c>
      <c r="F31" s="2" vm="824">
        <f t="shared" si="9"/>
        <v>-629391.06005337066</v>
      </c>
      <c r="G31" s="2" vm="825">
        <f t="shared" si="9"/>
        <v>788830.74340702686</v>
      </c>
      <c r="H31" s="2" vm="826">
        <f t="shared" si="9"/>
        <v>11918949.050713729</v>
      </c>
      <c r="I31" s="1">
        <f t="shared" si="2"/>
        <v>13337170.854174126</v>
      </c>
      <c r="J31" s="41">
        <f t="shared" si="3"/>
        <v>12548340.1107671</v>
      </c>
      <c r="K31" s="2">
        <f t="shared" si="4"/>
        <v>-228743</v>
      </c>
      <c r="L31" s="39">
        <f t="shared" si="5"/>
        <v>12319597.1107671</v>
      </c>
      <c r="M31" s="2" vm="827">
        <f t="shared" si="6"/>
        <v>1920146.8434389592</v>
      </c>
      <c r="N31" s="2" vm="828">
        <f t="shared" si="6"/>
        <v>-6552380.4123944379</v>
      </c>
      <c r="O31" s="39">
        <f t="shared" si="7"/>
        <v>-8472527.2558333967</v>
      </c>
      <c r="P31" s="39">
        <f t="shared" si="8"/>
        <v>3847069.8549337033</v>
      </c>
    </row>
    <row r="32" spans="1:16" x14ac:dyDescent="0.55000000000000004">
      <c r="A32">
        <v>210033</v>
      </c>
      <c r="B32" s="29" t="str" vm="66">
        <f t="shared" si="0"/>
        <v>210033</v>
      </c>
      <c r="C32" t="str">
        <f>INDEX('Latest Hospital Name'!$B:$B, MATCH($A32,'Latest Hospital Name'!$A:$A,0))</f>
        <v>Carroll</v>
      </c>
      <c r="D32" s="2" vm="858">
        <f t="shared" si="9"/>
        <v>-1005.1514799178017</v>
      </c>
      <c r="E32" s="2" vm="859">
        <f t="shared" si="9"/>
        <v>-7595077.71729769</v>
      </c>
      <c r="F32" s="2" vm="860">
        <f t="shared" si="9"/>
        <v>-3682341.8973768242</v>
      </c>
      <c r="G32" s="2" vm="861">
        <f t="shared" si="9"/>
        <v>-11277419.614674516</v>
      </c>
      <c r="H32" s="2" vm="862">
        <f t="shared" si="9"/>
        <v>15019110.992252223</v>
      </c>
      <c r="I32" s="1">
        <f t="shared" si="2"/>
        <v>7424033.2749545332</v>
      </c>
      <c r="J32" s="41">
        <f t="shared" si="3"/>
        <v>18701452.889629051</v>
      </c>
      <c r="K32" s="2">
        <f t="shared" si="4"/>
        <v>1900591</v>
      </c>
      <c r="L32" s="39">
        <f t="shared" si="5"/>
        <v>20602043.889629051</v>
      </c>
      <c r="M32" s="2" vm="863">
        <f t="shared" si="6"/>
        <v>6093441.6123228399</v>
      </c>
      <c r="N32" s="2" vm="864">
        <f t="shared" si="6"/>
        <v>-10413808.003438972</v>
      </c>
      <c r="O32" s="39">
        <f t="shared" si="7"/>
        <v>-16507249.615761813</v>
      </c>
      <c r="P32" s="39">
        <f t="shared" si="8"/>
        <v>4094794.2738672383</v>
      </c>
    </row>
    <row r="33" spans="1:16" x14ac:dyDescent="0.55000000000000004">
      <c r="A33">
        <v>210032</v>
      </c>
      <c r="B33" s="29" t="str" vm="67">
        <f t="shared" si="0"/>
        <v>210032</v>
      </c>
      <c r="C33" t="str">
        <f>INDEX('Latest Hospital Name'!$B:$B, MATCH($A33,'Latest Hospital Name'!$A:$A,0))</f>
        <v>Union of Cecil</v>
      </c>
      <c r="D33" s="2" vm="849">
        <f t="shared" si="9"/>
        <v>-1082.1077608041003</v>
      </c>
      <c r="E33" s="2" vm="850">
        <f t="shared" si="9"/>
        <v>-4803156.3103252295</v>
      </c>
      <c r="F33" s="2" vm="851">
        <f t="shared" si="9"/>
        <v>-6898723.2882401356</v>
      </c>
      <c r="G33" s="2" vm="852">
        <f t="shared" si="9"/>
        <v>-11701879.598565368</v>
      </c>
      <c r="H33" s="2" vm="853">
        <f t="shared" si="9"/>
        <v>10202482.552300617</v>
      </c>
      <c r="I33" s="1">
        <f t="shared" si="2"/>
        <v>5399326.2419753876</v>
      </c>
      <c r="J33" s="41">
        <f t="shared" si="3"/>
        <v>17101205.840540756</v>
      </c>
      <c r="K33" s="2">
        <f t="shared" si="4"/>
        <v>-2642943</v>
      </c>
      <c r="L33" s="39">
        <f t="shared" si="5"/>
        <v>14458262.840540756</v>
      </c>
      <c r="M33" s="2" vm="854">
        <f t="shared" si="6"/>
        <v>3044452.5201926124</v>
      </c>
      <c r="N33" s="2" vm="855">
        <f t="shared" si="6"/>
        <v>-5678003.3731006039</v>
      </c>
      <c r="O33" s="39">
        <f t="shared" si="7"/>
        <v>-8722455.8932932168</v>
      </c>
      <c r="P33" s="39">
        <f t="shared" si="8"/>
        <v>5735806.9472475387</v>
      </c>
    </row>
    <row r="34" spans="1:16" x14ac:dyDescent="0.55000000000000004">
      <c r="A34">
        <v>210061</v>
      </c>
      <c r="B34" s="29" t="str" vm="48">
        <f t="shared" si="0"/>
        <v>210061</v>
      </c>
      <c r="C34" t="str">
        <f>INDEX('Latest Hospital Name'!$B:$B, MATCH($A34,'Latest Hospital Name'!$A:$A,0))</f>
        <v>Atlantic General</v>
      </c>
      <c r="D34" s="2" vm="1020">
        <f t="shared" si="9"/>
        <v>-671.41038982389978</v>
      </c>
      <c r="E34" s="2" vm="1021">
        <f t="shared" si="9"/>
        <v>533546.8060821445</v>
      </c>
      <c r="F34" s="2" vm="1022">
        <f t="shared" si="9"/>
        <v>-2736415.7109448458</v>
      </c>
      <c r="G34" s="2" vm="1023">
        <f t="shared" si="9"/>
        <v>-2202868.9048627005</v>
      </c>
      <c r="H34" s="2" vm="1024">
        <f t="shared" si="9"/>
        <v>6553561.6528271483</v>
      </c>
      <c r="I34" s="1">
        <f t="shared" si="2"/>
        <v>7087108.4589092927</v>
      </c>
      <c r="J34" s="41">
        <f t="shared" si="3"/>
        <v>9289977.3637719937</v>
      </c>
      <c r="K34" s="2">
        <f t="shared" si="4"/>
        <v>-51199</v>
      </c>
      <c r="L34" s="39">
        <f t="shared" si="5"/>
        <v>9238778.3637719937</v>
      </c>
      <c r="M34" s="2" vm="1025">
        <f t="shared" si="6"/>
        <v>212310.67512102786</v>
      </c>
      <c r="N34" s="2" vm="1026">
        <f t="shared" si="6"/>
        <v>-2894704.5420175195</v>
      </c>
      <c r="O34" s="39">
        <f t="shared" si="7"/>
        <v>-3107015.2171385475</v>
      </c>
      <c r="P34" s="39">
        <f t="shared" si="8"/>
        <v>6131763.1466334462</v>
      </c>
    </row>
    <row r="35" spans="1:16" x14ac:dyDescent="0.55000000000000004">
      <c r="A35">
        <v>210063</v>
      </c>
      <c r="B35" s="29" t="str" vm="46">
        <f t="shared" si="0"/>
        <v>210063</v>
      </c>
      <c r="C35" t="str">
        <f>INDEX('Latest Hospital Name'!$B:$B, MATCH($A35,'Latest Hospital Name'!$A:$A,0))</f>
        <v>UM-St. Joe</v>
      </c>
      <c r="D35" s="2" vm="1038">
        <f t="shared" ref="D35:H44" si="10">CUBEVALUE("ThisWorkbookDataModel", $B$2, $B$8, $B35, D$14)</f>
        <v>1873.7153860412905</v>
      </c>
      <c r="E35" s="2" vm="1039">
        <f t="shared" si="10"/>
        <v>16068710.111542288</v>
      </c>
      <c r="F35" s="2" vm="1040">
        <f t="shared" si="10"/>
        <v>1620224.226297108</v>
      </c>
      <c r="G35" s="2" vm="1041">
        <f t="shared" si="10"/>
        <v>17688934.337839399</v>
      </c>
      <c r="H35" s="2" vm="1042">
        <f t="shared" si="10"/>
        <v>20002901.291832518</v>
      </c>
      <c r="I35" s="1">
        <f t="shared" si="2"/>
        <v>36071611.403374806</v>
      </c>
      <c r="J35" s="41">
        <f t="shared" si="3"/>
        <v>18382677.065535408</v>
      </c>
      <c r="K35" s="2">
        <f t="shared" si="4"/>
        <v>3278295</v>
      </c>
      <c r="L35" s="39">
        <f t="shared" si="5"/>
        <v>21660972.065535408</v>
      </c>
      <c r="M35" s="2" vm="1043">
        <f t="shared" ref="M35:N54" si="11">CUBEVALUE("ThisWorkbookDataModel", $B$2, $B$8, $B35, M$14)</f>
        <v>5329021.7441012543</v>
      </c>
      <c r="N35" s="2" vm="1044">
        <f t="shared" si="11"/>
        <v>-10160421.309733162</v>
      </c>
      <c r="O35" s="39">
        <f t="shared" si="7"/>
        <v>-15489443.053834416</v>
      </c>
      <c r="P35" s="39">
        <f t="shared" si="8"/>
        <v>6171529.0117009915</v>
      </c>
    </row>
    <row r="36" spans="1:16" x14ac:dyDescent="0.55000000000000004">
      <c r="A36">
        <v>210040</v>
      </c>
      <c r="B36" s="29" t="str" vm="60">
        <f t="shared" si="0"/>
        <v>210040</v>
      </c>
      <c r="C36" t="str">
        <f>INDEX('Latest Hospital Name'!$B:$B, MATCH($A36,'Latest Hospital Name'!$A:$A,0))</f>
        <v>Northwest</v>
      </c>
      <c r="D36" s="2" vm="912">
        <f t="shared" si="10"/>
        <v>-1445.2755600573491</v>
      </c>
      <c r="E36" s="2" vm="913">
        <f t="shared" si="10"/>
        <v>42379.324343948159</v>
      </c>
      <c r="F36" s="2" vm="914">
        <f t="shared" si="10"/>
        <v>-8133640.1529805074</v>
      </c>
      <c r="G36" s="2" vm="915">
        <f t="shared" si="10"/>
        <v>-8091260.8286365606</v>
      </c>
      <c r="H36" s="2" vm="916">
        <f t="shared" si="10"/>
        <v>10970205.716590863</v>
      </c>
      <c r="I36" s="1">
        <f t="shared" si="2"/>
        <v>11012585.04093481</v>
      </c>
      <c r="J36" s="41">
        <f t="shared" si="3"/>
        <v>19103845.869571373</v>
      </c>
      <c r="K36" s="2">
        <f t="shared" si="4"/>
        <v>-343157</v>
      </c>
      <c r="L36" s="39">
        <f t="shared" si="5"/>
        <v>18760688.869571373</v>
      </c>
      <c r="M36" s="2" vm="917">
        <f t="shared" si="11"/>
        <v>310984.38970318343</v>
      </c>
      <c r="N36" s="2" vm="918">
        <f t="shared" si="11"/>
        <v>-12214396.918643938</v>
      </c>
      <c r="O36" s="39">
        <f t="shared" si="7"/>
        <v>-12525381.308347121</v>
      </c>
      <c r="P36" s="39">
        <f t="shared" si="8"/>
        <v>6235307.561224252</v>
      </c>
    </row>
    <row r="37" spans="1:16" x14ac:dyDescent="0.55000000000000004">
      <c r="A37">
        <v>210038</v>
      </c>
      <c r="B37" s="29" t="str" vm="62">
        <f t="shared" si="0"/>
        <v>210038</v>
      </c>
      <c r="C37" t="str">
        <f>INDEX('Latest Hospital Name'!$B:$B, MATCH($A37,'Latest Hospital Name'!$A:$A,0))</f>
        <v>UMMC Midtown</v>
      </c>
      <c r="D37" s="2" vm="894">
        <f t="shared" si="10"/>
        <v>-447.65947316870006</v>
      </c>
      <c r="E37" s="2" vm="895">
        <f t="shared" si="10"/>
        <v>13246806.961895786</v>
      </c>
      <c r="F37" s="2" vm="896">
        <f t="shared" si="10"/>
        <v>-11510402.275340831</v>
      </c>
      <c r="G37" s="2" vm="897">
        <f t="shared" si="10"/>
        <v>1736404.6865549576</v>
      </c>
      <c r="H37" s="2" vm="898">
        <f t="shared" si="10"/>
        <v>-1589834.0298874355</v>
      </c>
      <c r="I37" s="1">
        <f t="shared" si="2"/>
        <v>11656972.93200835</v>
      </c>
      <c r="J37" s="41">
        <f t="shared" si="3"/>
        <v>9920568.2454533931</v>
      </c>
      <c r="K37" s="2">
        <f t="shared" si="4"/>
        <v>-41974</v>
      </c>
      <c r="L37" s="39">
        <f t="shared" si="5"/>
        <v>9878594.2454533931</v>
      </c>
      <c r="M37" s="2" vm="899">
        <f t="shared" si="11"/>
        <v>-6279285.8518409077</v>
      </c>
      <c r="N37" s="2" vm="900">
        <f t="shared" si="11"/>
        <v>-9606891.1748061366</v>
      </c>
      <c r="O37" s="39">
        <f t="shared" si="7"/>
        <v>-3327605.3229652289</v>
      </c>
      <c r="P37" s="39">
        <f t="shared" si="8"/>
        <v>6550988.9224881642</v>
      </c>
    </row>
    <row r="38" spans="1:16" x14ac:dyDescent="0.55000000000000004">
      <c r="A38">
        <v>210006</v>
      </c>
      <c r="B38" s="29" t="str" vm="86">
        <f t="shared" si="0"/>
        <v>210006</v>
      </c>
      <c r="C38" t="str">
        <f>INDEX('Latest Hospital Name'!$B:$B, MATCH($A38,'Latest Hospital Name'!$A:$A,0))</f>
        <v>UM-Harford</v>
      </c>
      <c r="D38" s="2" vm="678">
        <f t="shared" si="10"/>
        <v>-2162.4226461887997</v>
      </c>
      <c r="E38" s="2" vm="679">
        <f t="shared" si="10"/>
        <v>-10413140.862757113</v>
      </c>
      <c r="F38" s="2" vm="680">
        <f t="shared" si="10"/>
        <v>-6779420.8478358043</v>
      </c>
      <c r="G38" s="2" vm="681">
        <f t="shared" si="10"/>
        <v>-17192561.710592914</v>
      </c>
      <c r="H38" s="2" vm="682">
        <f t="shared" si="10"/>
        <v>5695491.9263395909</v>
      </c>
      <c r="I38" s="1">
        <f t="shared" si="2"/>
        <v>-4717648.9364175219</v>
      </c>
      <c r="J38" s="41">
        <f t="shared" si="3"/>
        <v>12474912.774175392</v>
      </c>
      <c r="K38" s="2">
        <f t="shared" si="4"/>
        <v>597587</v>
      </c>
      <c r="L38" s="39">
        <f t="shared" si="5"/>
        <v>13072499.774175392</v>
      </c>
      <c r="M38" s="2" vm="683">
        <f t="shared" si="11"/>
        <v>157877.94560986222</v>
      </c>
      <c r="N38" s="2" vm="684">
        <f t="shared" si="11"/>
        <v>-5456865.6413928876</v>
      </c>
      <c r="O38" s="39">
        <f t="shared" si="7"/>
        <v>-5614743.5870027496</v>
      </c>
      <c r="P38" s="39">
        <f t="shared" si="8"/>
        <v>7457756.1871726429</v>
      </c>
    </row>
    <row r="39" spans="1:16" x14ac:dyDescent="0.55000000000000004">
      <c r="A39">
        <v>210060</v>
      </c>
      <c r="B39" s="29" t="str" vm="49">
        <f t="shared" si="0"/>
        <v>210060</v>
      </c>
      <c r="C39" t="str">
        <f>INDEX('Latest Hospital Name'!$B:$B, MATCH($A39,'Latest Hospital Name'!$A:$A,0))</f>
        <v>Ft. Washington</v>
      </c>
      <c r="D39" s="2" vm="1011">
        <f t="shared" si="10"/>
        <v>-907.65329106810009</v>
      </c>
      <c r="E39" s="2" vm="1012">
        <f t="shared" si="10"/>
        <v>-1678763.7941388669</v>
      </c>
      <c r="F39" s="2" vm="1013">
        <f t="shared" si="10"/>
        <v>-6315017.2601224072</v>
      </c>
      <c r="G39" s="2" vm="1014">
        <f t="shared" si="10"/>
        <v>-7993781.0542612756</v>
      </c>
      <c r="H39" s="2" vm="1015">
        <f t="shared" si="10"/>
        <v>3730900.9053789843</v>
      </c>
      <c r="I39" s="1">
        <f t="shared" si="2"/>
        <v>2052137.1112401173</v>
      </c>
      <c r="J39" s="41">
        <f t="shared" si="3"/>
        <v>10045918.165501393</v>
      </c>
      <c r="K39" s="2">
        <f t="shared" si="4"/>
        <v>456469</v>
      </c>
      <c r="L39" s="39">
        <f t="shared" si="5"/>
        <v>10502387.165501393</v>
      </c>
      <c r="M39" s="2" vm="1016">
        <f t="shared" si="11"/>
        <v>698325.61569859297</v>
      </c>
      <c r="N39" s="2" vm="1017">
        <f t="shared" si="11"/>
        <v>-2035531.1016524516</v>
      </c>
      <c r="O39" s="39">
        <f t="shared" si="7"/>
        <v>-2733856.7173510445</v>
      </c>
      <c r="P39" s="39">
        <f t="shared" si="8"/>
        <v>7768530.4481503488</v>
      </c>
    </row>
    <row r="40" spans="1:16" x14ac:dyDescent="0.55000000000000004">
      <c r="A40">
        <v>210039</v>
      </c>
      <c r="B40" s="29" t="str" vm="61">
        <f t="shared" si="0"/>
        <v>210039</v>
      </c>
      <c r="C40" t="str">
        <f>INDEX('Latest Hospital Name'!$B:$B, MATCH($A40,'Latest Hospital Name'!$A:$A,0))</f>
        <v>Calvert</v>
      </c>
      <c r="D40" s="2" vm="903">
        <f t="shared" si="10"/>
        <v>278.35460168689968</v>
      </c>
      <c r="E40" s="2" vm="904">
        <f t="shared" si="10"/>
        <v>1209623.9101339774</v>
      </c>
      <c r="F40" s="2" vm="905">
        <f t="shared" si="10"/>
        <v>-5011540.8924758844</v>
      </c>
      <c r="G40" s="2" vm="906">
        <f t="shared" si="10"/>
        <v>-3801916.9823419065</v>
      </c>
      <c r="H40" s="2" vm="907">
        <f t="shared" si="10"/>
        <v>11106107.197744334</v>
      </c>
      <c r="I40" s="1">
        <f t="shared" si="2"/>
        <v>12315731.107878312</v>
      </c>
      <c r="J40" s="41">
        <f t="shared" si="3"/>
        <v>16117648.090220219</v>
      </c>
      <c r="K40" s="2">
        <f t="shared" si="4"/>
        <v>269150</v>
      </c>
      <c r="L40" s="39">
        <f t="shared" si="5"/>
        <v>16386798.090220219</v>
      </c>
      <c r="M40" s="2" vm="908">
        <f t="shared" si="11"/>
        <v>3206284.8006240623</v>
      </c>
      <c r="N40" s="2" vm="909">
        <f t="shared" si="11"/>
        <v>-4896239.7466944186</v>
      </c>
      <c r="O40" s="39">
        <f t="shared" si="7"/>
        <v>-8102524.5473184809</v>
      </c>
      <c r="P40" s="39">
        <f t="shared" si="8"/>
        <v>8284273.5429017376</v>
      </c>
    </row>
    <row r="41" spans="1:16" x14ac:dyDescent="0.55000000000000004">
      <c r="A41">
        <v>210030</v>
      </c>
      <c r="B41" s="29" t="str" vm="68">
        <f t="shared" si="0"/>
        <v>210030</v>
      </c>
      <c r="C41" t="str">
        <f>INDEX('Latest Hospital Name'!$B:$B, MATCH($A41,'Latest Hospital Name'!$A:$A,0))</f>
        <v>UM-Chestertown</v>
      </c>
      <c r="D41" s="2" vm="840">
        <f t="shared" si="10"/>
        <v>-1816.3354462413999</v>
      </c>
      <c r="E41" s="2" vm="841">
        <f t="shared" si="10"/>
        <v>-8094876.7674928345</v>
      </c>
      <c r="F41" s="2" vm="842">
        <f t="shared" si="10"/>
        <v>-3619278.5785090476</v>
      </c>
      <c r="G41" s="2" vm="843">
        <f t="shared" si="10"/>
        <v>-11714155.346001882</v>
      </c>
      <c r="H41" s="2" vm="844">
        <f t="shared" si="10"/>
        <v>2115541.2145481538</v>
      </c>
      <c r="I41" s="1">
        <f t="shared" si="2"/>
        <v>-5979335.5529446807</v>
      </c>
      <c r="J41" s="41">
        <f t="shared" si="3"/>
        <v>5734819.7930572014</v>
      </c>
      <c r="K41" s="2">
        <f t="shared" si="4"/>
        <v>422391</v>
      </c>
      <c r="L41" s="39">
        <f t="shared" si="5"/>
        <v>6157210.7930572014</v>
      </c>
      <c r="M41" s="2" vm="845">
        <f t="shared" si="11"/>
        <v>-3922235.6096334155</v>
      </c>
      <c r="N41" s="2" vm="846">
        <f t="shared" si="11"/>
        <v>-1412695.8587364985</v>
      </c>
      <c r="O41" s="39">
        <f t="shared" si="7"/>
        <v>2509539.7508969167</v>
      </c>
      <c r="P41" s="39">
        <f t="shared" si="8"/>
        <v>8666750.5439541191</v>
      </c>
    </row>
    <row r="42" spans="1:16" x14ac:dyDescent="0.55000000000000004">
      <c r="A42">
        <v>210048</v>
      </c>
      <c r="B42" s="29" t="str" vm="56">
        <f t="shared" si="0"/>
        <v>210048</v>
      </c>
      <c r="C42" t="str">
        <f>INDEX('Latest Hospital Name'!$B:$B, MATCH($A42,'Latest Hospital Name'!$A:$A,0))</f>
        <v>Howard County</v>
      </c>
      <c r="D42" s="2" vm="948">
        <f t="shared" si="10"/>
        <v>-462.4913263735744</v>
      </c>
      <c r="E42" s="2" vm="949">
        <f t="shared" si="10"/>
        <v>-2423037.9860622454</v>
      </c>
      <c r="F42" s="2" vm="950">
        <f t="shared" si="10"/>
        <v>-3089212.5123682115</v>
      </c>
      <c r="G42" s="2" vm="951">
        <f t="shared" si="10"/>
        <v>-5512250.498430456</v>
      </c>
      <c r="H42" s="2" vm="952">
        <f t="shared" si="10"/>
        <v>21287345.225526914</v>
      </c>
      <c r="I42" s="1">
        <f t="shared" si="2"/>
        <v>18864307.23946467</v>
      </c>
      <c r="J42" s="41">
        <f t="shared" si="3"/>
        <v>24376557.737895127</v>
      </c>
      <c r="K42" s="2">
        <f t="shared" si="4"/>
        <v>-209344</v>
      </c>
      <c r="L42" s="39">
        <f t="shared" si="5"/>
        <v>24167213.737895127</v>
      </c>
      <c r="M42" s="2" vm="953">
        <f t="shared" si="11"/>
        <v>3848310.4647603715</v>
      </c>
      <c r="N42" s="2" vm="954">
        <f t="shared" si="11"/>
        <v>-10829682.642505582</v>
      </c>
      <c r="O42" s="39">
        <f t="shared" si="7"/>
        <v>-14677993.107265953</v>
      </c>
      <c r="P42" s="39">
        <f t="shared" si="8"/>
        <v>9489220.6306291744</v>
      </c>
    </row>
    <row r="43" spans="1:16" x14ac:dyDescent="0.55000000000000004">
      <c r="A43">
        <v>210062</v>
      </c>
      <c r="B43" s="29" t="str" vm="47">
        <f t="shared" si="0"/>
        <v>210062</v>
      </c>
      <c r="C43" t="str">
        <f>INDEX('Latest Hospital Name'!$B:$B, MATCH($A43,'Latest Hospital Name'!$A:$A,0))</f>
        <v>MedStar Southern MD</v>
      </c>
      <c r="D43" s="2" vm="1029">
        <f t="shared" si="10"/>
        <v>734.60578606400031</v>
      </c>
      <c r="E43" s="2" vm="1030">
        <f t="shared" si="10"/>
        <v>2140345.8478452931</v>
      </c>
      <c r="F43" s="2" vm="1031">
        <f t="shared" si="10"/>
        <v>-2316398.477898296</v>
      </c>
      <c r="G43" s="2" vm="1032">
        <f t="shared" si="10"/>
        <v>-176052.63005300402</v>
      </c>
      <c r="H43" s="2" vm="1033">
        <f t="shared" si="10"/>
        <v>18086436.74472056</v>
      </c>
      <c r="I43" s="1">
        <f t="shared" si="2"/>
        <v>20226782.592565853</v>
      </c>
      <c r="J43" s="41">
        <f t="shared" si="3"/>
        <v>20402835.222618856</v>
      </c>
      <c r="K43" s="2">
        <f t="shared" si="4"/>
        <v>252583</v>
      </c>
      <c r="L43" s="39">
        <f t="shared" si="5"/>
        <v>20655418.222618856</v>
      </c>
      <c r="M43" s="2" vm="1034">
        <f t="shared" si="11"/>
        <v>-1833803.1885026169</v>
      </c>
      <c r="N43" s="2" vm="1035">
        <f t="shared" si="11"/>
        <v>-12827603.878794611</v>
      </c>
      <c r="O43" s="39">
        <f t="shared" si="7"/>
        <v>-10993800.690291993</v>
      </c>
      <c r="P43" s="39">
        <f t="shared" si="8"/>
        <v>9661617.5323268622</v>
      </c>
    </row>
    <row r="44" spans="1:16" x14ac:dyDescent="0.55000000000000004">
      <c r="A44">
        <v>210034</v>
      </c>
      <c r="B44" s="29" t="str" vm="65">
        <f t="shared" si="0"/>
        <v>210034</v>
      </c>
      <c r="C44" t="str">
        <f>INDEX('Latest Hospital Name'!$B:$B, MATCH($A44,'Latest Hospital Name'!$A:$A,0))</f>
        <v>MedStar Harbor</v>
      </c>
      <c r="D44" s="2" vm="867">
        <f t="shared" si="10"/>
        <v>-2976.1486059758004</v>
      </c>
      <c r="E44" s="2" vm="868">
        <f t="shared" si="10"/>
        <v>-17400750.217775069</v>
      </c>
      <c r="F44" s="2" vm="869">
        <f t="shared" si="10"/>
        <v>-14769452.28414226</v>
      </c>
      <c r="G44" s="2" vm="870">
        <f t="shared" si="10"/>
        <v>-32170202.501917325</v>
      </c>
      <c r="H44" s="2" vm="871">
        <f t="shared" si="10"/>
        <v>2471988.3178016394</v>
      </c>
      <c r="I44" s="1">
        <f t="shared" si="2"/>
        <v>-14928761.89997343</v>
      </c>
      <c r="J44" s="41">
        <f t="shared" si="3"/>
        <v>17241440.601943895</v>
      </c>
      <c r="K44" s="2">
        <f t="shared" si="4"/>
        <v>522913</v>
      </c>
      <c r="L44" s="39">
        <f t="shared" si="5"/>
        <v>17764353.601943895</v>
      </c>
      <c r="M44" s="2" vm="872">
        <f t="shared" si="11"/>
        <v>-161883.73003337777</v>
      </c>
      <c r="N44" s="2" vm="873">
        <f t="shared" si="11"/>
        <v>-8261227.7725553494</v>
      </c>
      <c r="O44" s="39">
        <f t="shared" si="7"/>
        <v>-8099344.0425219713</v>
      </c>
      <c r="P44" s="39">
        <f t="shared" si="8"/>
        <v>9665009.559421923</v>
      </c>
    </row>
    <row r="45" spans="1:16" x14ac:dyDescent="0.55000000000000004">
      <c r="A45">
        <v>210029</v>
      </c>
      <c r="B45" s="29" t="str" vm="69">
        <f t="shared" si="0"/>
        <v>210029</v>
      </c>
      <c r="C45" t="str">
        <f>INDEX('Latest Hospital Name'!$B:$B, MATCH($A45,'Latest Hospital Name'!$A:$A,0))</f>
        <v>JH Bayview</v>
      </c>
      <c r="D45" s="2" vm="831">
        <f t="shared" ref="D45:H54" si="12">CUBEVALUE("ThisWorkbookDataModel", $B$2, $B$8, $B45, D$14)</f>
        <v>-693.05845022559913</v>
      </c>
      <c r="E45" s="2" vm="832">
        <f t="shared" si="12"/>
        <v>20193832.919228446</v>
      </c>
      <c r="F45" s="2" vm="833">
        <f t="shared" si="12"/>
        <v>-9953173.4788072854</v>
      </c>
      <c r="G45" s="2" vm="834">
        <f t="shared" si="12"/>
        <v>10240659.440421164</v>
      </c>
      <c r="H45" s="2" vm="835">
        <f t="shared" si="12"/>
        <v>17946029.442181017</v>
      </c>
      <c r="I45" s="1">
        <f t="shared" si="2"/>
        <v>38139862.361409463</v>
      </c>
      <c r="J45" s="41">
        <f t="shared" si="3"/>
        <v>27899202.920988299</v>
      </c>
      <c r="K45" s="2">
        <f t="shared" si="4"/>
        <v>6222775</v>
      </c>
      <c r="L45" s="39">
        <f t="shared" si="5"/>
        <v>34121977.920988299</v>
      </c>
      <c r="M45" s="2" vm="836">
        <f t="shared" si="11"/>
        <v>-1891416.0114488713</v>
      </c>
      <c r="N45" s="2" vm="837">
        <f t="shared" si="11"/>
        <v>-25058819.920126632</v>
      </c>
      <c r="O45" s="39">
        <f t="shared" si="7"/>
        <v>-23167403.908677761</v>
      </c>
      <c r="P45" s="39">
        <f t="shared" si="8"/>
        <v>10954574.012310538</v>
      </c>
    </row>
    <row r="46" spans="1:16" x14ac:dyDescent="0.55000000000000004">
      <c r="A46">
        <v>210010</v>
      </c>
      <c r="B46" s="29" t="str" vm="83">
        <f t="shared" si="0"/>
        <v>210010</v>
      </c>
      <c r="C46" t="str">
        <f>INDEX('Latest Hospital Name'!$B:$B, MATCH($A46,'Latest Hospital Name'!$A:$A,0))</f>
        <v>UM-Dorchester</v>
      </c>
      <c r="D46" s="2" vm="705">
        <f t="shared" si="12"/>
        <v>-3027.5648998938004</v>
      </c>
      <c r="E46" s="2" vm="706">
        <f t="shared" si="12"/>
        <v>-11013083.976517742</v>
      </c>
      <c r="F46" s="2" vm="707">
        <f t="shared" si="12"/>
        <v>-6666962.0375158973</v>
      </c>
      <c r="G46" s="2" vm="708">
        <f t="shared" si="12"/>
        <v>-17680046.014033638</v>
      </c>
      <c r="H46" s="2" vm="709">
        <f t="shared" si="12"/>
        <v>579483.59015236213</v>
      </c>
      <c r="I46" s="1">
        <f t="shared" si="2"/>
        <v>-10433600.38636538</v>
      </c>
      <c r="J46" s="41">
        <f t="shared" si="3"/>
        <v>7246445.6276682578</v>
      </c>
      <c r="K46" s="2">
        <f t="shared" si="4"/>
        <v>104677</v>
      </c>
      <c r="L46" s="39">
        <f t="shared" si="5"/>
        <v>7351122.6276682578</v>
      </c>
      <c r="M46" s="2" vm="710">
        <f t="shared" si="11"/>
        <v>-4960808.58397137</v>
      </c>
      <c r="N46" s="2" vm="711">
        <f t="shared" si="11"/>
        <v>-1321233.1227983537</v>
      </c>
      <c r="O46" s="39">
        <f t="shared" si="7"/>
        <v>3639575.4611730166</v>
      </c>
      <c r="P46" s="39">
        <f t="shared" si="8"/>
        <v>10990698.088841274</v>
      </c>
    </row>
    <row r="47" spans="1:16" x14ac:dyDescent="0.55000000000000004">
      <c r="A47">
        <v>210035</v>
      </c>
      <c r="B47" s="29" t="str" vm="64">
        <f t="shared" ref="B47:B64" si="13">CUBEMEMBER("ThisWorkbookDataModel","[Base CY With Inf].[HOSPID].&amp;[" &amp; $A47 &amp; "]", $A47)</f>
        <v>210035</v>
      </c>
      <c r="C47" t="str">
        <f>INDEX('Latest Hospital Name'!$B:$B, MATCH($A47,'Latest Hospital Name'!$A:$A,0))</f>
        <v>UM-Charles Regional</v>
      </c>
      <c r="D47" s="2" vm="876">
        <f t="shared" si="12"/>
        <v>-181.93437256640055</v>
      </c>
      <c r="E47" s="2" vm="877">
        <f t="shared" si="12"/>
        <v>-1528454.01773302</v>
      </c>
      <c r="F47" s="2" vm="878">
        <f t="shared" si="12"/>
        <v>-1141678.3761007399</v>
      </c>
      <c r="G47" s="2" vm="879">
        <f t="shared" si="12"/>
        <v>-2670132.3938337602</v>
      </c>
      <c r="H47" s="2" vm="880">
        <f t="shared" si="12"/>
        <v>13034816.363252232</v>
      </c>
      <c r="I47" s="1">
        <f t="shared" ref="I47:I64" si="14">E47+H47</f>
        <v>11506362.345519211</v>
      </c>
      <c r="J47" s="41">
        <f t="shared" ref="J47:J64" si="15">I47-G47</f>
        <v>14176494.739352971</v>
      </c>
      <c r="K47" s="2">
        <f t="shared" ref="K47:K64" si="16">-1*CUBEVALUE("ThisWorkbookDataModel", $B$2, $B$8, $B47, K$14)</f>
        <v>510257</v>
      </c>
      <c r="L47" s="39">
        <f t="shared" ref="L47:L64" si="17">J47+K47</f>
        <v>14686751.739352971</v>
      </c>
      <c r="M47" s="2" vm="881">
        <f t="shared" si="11"/>
        <v>-2438563.020055241</v>
      </c>
      <c r="N47" s="2" vm="882">
        <f t="shared" si="11"/>
        <v>-5577098.1385185318</v>
      </c>
      <c r="O47" s="39">
        <f t="shared" ref="O47:O64" si="18">N47-M47</f>
        <v>-3138535.1184632909</v>
      </c>
      <c r="P47" s="39">
        <f t="shared" ref="P47:P64" si="19">L47+O47</f>
        <v>11548216.62088968</v>
      </c>
    </row>
    <row r="48" spans="1:16" x14ac:dyDescent="0.55000000000000004">
      <c r="A48">
        <v>210049</v>
      </c>
      <c r="B48" s="29" t="str" vm="55">
        <f t="shared" si="13"/>
        <v>210049</v>
      </c>
      <c r="C48" t="str">
        <f>INDEX('Latest Hospital Name'!$B:$B, MATCH($A48,'Latest Hospital Name'!$A:$A,0))</f>
        <v>UM-Upper Chesapeake</v>
      </c>
      <c r="D48" s="2" vm="957">
        <f t="shared" si="12"/>
        <v>604.24866595469848</v>
      </c>
      <c r="E48" s="2" vm="958">
        <f t="shared" si="12"/>
        <v>-1105576.5562882826</v>
      </c>
      <c r="F48" s="2" vm="959">
        <f t="shared" si="12"/>
        <v>1459212.7598341573</v>
      </c>
      <c r="G48" s="2" vm="960">
        <f t="shared" si="12"/>
        <v>353636.20354587492</v>
      </c>
      <c r="H48" s="2" vm="961">
        <f t="shared" si="12"/>
        <v>26566132.731464643</v>
      </c>
      <c r="I48" s="1">
        <f t="shared" si="14"/>
        <v>25460556.17517636</v>
      </c>
      <c r="J48" s="41">
        <f t="shared" si="15"/>
        <v>25106919.971630484</v>
      </c>
      <c r="K48" s="2">
        <f t="shared" si="16"/>
        <v>1488932</v>
      </c>
      <c r="L48" s="39">
        <f t="shared" si="17"/>
        <v>26595851.971630484</v>
      </c>
      <c r="M48" s="2" vm="962">
        <f t="shared" si="11"/>
        <v>2777038.2661348023</v>
      </c>
      <c r="N48" s="2" vm="963">
        <f t="shared" si="11"/>
        <v>-11489824.449767411</v>
      </c>
      <c r="O48" s="39">
        <f t="shared" si="18"/>
        <v>-14266862.715902213</v>
      </c>
      <c r="P48" s="39">
        <f t="shared" si="19"/>
        <v>12328989.255728271</v>
      </c>
    </row>
    <row r="49" spans="1:16" x14ac:dyDescent="0.55000000000000004">
      <c r="A49">
        <v>210005</v>
      </c>
      <c r="B49" s="29" t="str" vm="87">
        <f t="shared" si="13"/>
        <v>210005</v>
      </c>
      <c r="C49" t="str">
        <f>INDEX('Latest Hospital Name'!$B:$B, MATCH($A49,'Latest Hospital Name'!$A:$A,0))</f>
        <v>Frederick</v>
      </c>
      <c r="D49" s="2" vm="669">
        <f t="shared" si="12"/>
        <v>-559.48041213010129</v>
      </c>
      <c r="E49" s="2" vm="670">
        <f t="shared" si="12"/>
        <v>-7035040.9042861499</v>
      </c>
      <c r="F49" s="2" vm="671">
        <f t="shared" si="12"/>
        <v>8581344.4338128082</v>
      </c>
      <c r="G49" s="2" vm="672">
        <f t="shared" si="12"/>
        <v>1546303.5295266607</v>
      </c>
      <c r="H49" s="2" vm="673">
        <f t="shared" si="12"/>
        <v>33746976.173675738</v>
      </c>
      <c r="I49" s="1">
        <f t="shared" si="14"/>
        <v>26711935.269389588</v>
      </c>
      <c r="J49" s="41">
        <f t="shared" si="15"/>
        <v>25165631.739862926</v>
      </c>
      <c r="K49" s="2">
        <f t="shared" si="16"/>
        <v>3614904</v>
      </c>
      <c r="L49" s="39">
        <f t="shared" si="17"/>
        <v>28780535.739862926</v>
      </c>
      <c r="M49" s="2" vm="674">
        <f t="shared" si="11"/>
        <v>-391670.01153371576</v>
      </c>
      <c r="N49" s="2" vm="675">
        <f t="shared" si="11"/>
        <v>-13385496.207778217</v>
      </c>
      <c r="O49" s="39">
        <f t="shared" si="18"/>
        <v>-12993826.196244501</v>
      </c>
      <c r="P49" s="39">
        <f t="shared" si="19"/>
        <v>15786709.543618426</v>
      </c>
    </row>
    <row r="50" spans="1:16" x14ac:dyDescent="0.55000000000000004">
      <c r="A50">
        <v>210016</v>
      </c>
      <c r="B50" s="29" t="str" vm="78">
        <f t="shared" si="13"/>
        <v>210016</v>
      </c>
      <c r="C50" t="str">
        <f>INDEX('Latest Hospital Name'!$B:$B, MATCH($A50,'Latest Hospital Name'!$A:$A,0))</f>
        <v>Washington Adventist</v>
      </c>
      <c r="D50" s="2" vm="750">
        <f t="shared" si="12"/>
        <v>1283.5259101645991</v>
      </c>
      <c r="E50" s="2" vm="751">
        <f t="shared" si="12"/>
        <v>6287632.3805059232</v>
      </c>
      <c r="F50" s="2" vm="752">
        <f t="shared" si="12"/>
        <v>-6847454.3316948665</v>
      </c>
      <c r="G50" s="2" vm="753">
        <f t="shared" si="12"/>
        <v>-559821.95118894242</v>
      </c>
      <c r="H50" s="2" vm="754">
        <f t="shared" si="12"/>
        <v>16223687.26599828</v>
      </c>
      <c r="I50" s="1">
        <f t="shared" si="14"/>
        <v>22511319.646504201</v>
      </c>
      <c r="J50" s="41">
        <f t="shared" si="15"/>
        <v>23071141.597693145</v>
      </c>
      <c r="K50" s="2">
        <f t="shared" si="16"/>
        <v>6669239</v>
      </c>
      <c r="L50" s="39">
        <f t="shared" si="17"/>
        <v>29740380.597693145</v>
      </c>
      <c r="M50" s="2" vm="755">
        <f t="shared" si="11"/>
        <v>4377658.0650528297</v>
      </c>
      <c r="N50" s="2" vm="756">
        <f t="shared" si="11"/>
        <v>-9553020.30730737</v>
      </c>
      <c r="O50" s="39">
        <f t="shared" si="18"/>
        <v>-13930678.3723602</v>
      </c>
      <c r="P50" s="39">
        <f t="shared" si="19"/>
        <v>15809702.225332946</v>
      </c>
    </row>
    <row r="51" spans="1:16" x14ac:dyDescent="0.55000000000000004">
      <c r="A51">
        <v>210056</v>
      </c>
      <c r="B51" s="29" t="str" vm="52">
        <f t="shared" si="13"/>
        <v>210056</v>
      </c>
      <c r="C51" t="str">
        <f>INDEX('Latest Hospital Name'!$B:$B, MATCH($A51,'Latest Hospital Name'!$A:$A,0))</f>
        <v>MedStar Good Sam</v>
      </c>
      <c r="D51" s="2" vm="984">
        <f t="shared" si="12"/>
        <v>-5259.4402371278748</v>
      </c>
      <c r="E51" s="2" vm="985">
        <f t="shared" si="12"/>
        <v>-23013754.350917555</v>
      </c>
      <c r="F51" s="2" vm="986">
        <f t="shared" si="12"/>
        <v>-20018902.91333919</v>
      </c>
      <c r="G51" s="2" vm="987">
        <f t="shared" si="12"/>
        <v>-43032657.264256746</v>
      </c>
      <c r="H51" s="2" vm="988">
        <f t="shared" si="12"/>
        <v>4685673.6715673991</v>
      </c>
      <c r="I51" s="1">
        <f t="shared" si="14"/>
        <v>-18328080.679350156</v>
      </c>
      <c r="J51" s="41">
        <f t="shared" si="15"/>
        <v>24704576.584906589</v>
      </c>
      <c r="K51" s="2">
        <f t="shared" si="16"/>
        <v>2629575</v>
      </c>
      <c r="L51" s="39">
        <f t="shared" si="17"/>
        <v>27334151.584906589</v>
      </c>
      <c r="M51" s="2" vm="989">
        <f t="shared" si="11"/>
        <v>-3207395.8399886442</v>
      </c>
      <c r="N51" s="2" vm="990">
        <f t="shared" si="11"/>
        <v>-14270331.862193562</v>
      </c>
      <c r="O51" s="39">
        <f t="shared" si="18"/>
        <v>-11062936.022204917</v>
      </c>
      <c r="P51" s="39">
        <f t="shared" si="19"/>
        <v>16271215.562701672</v>
      </c>
    </row>
    <row r="52" spans="1:16" x14ac:dyDescent="0.55000000000000004">
      <c r="A52">
        <v>210058</v>
      </c>
      <c r="B52" s="29" t="str" vm="50">
        <f t="shared" si="13"/>
        <v>210058</v>
      </c>
      <c r="C52" t="str">
        <f>INDEX('Latest Hospital Name'!$B:$B, MATCH($A52,'Latest Hospital Name'!$A:$A,0))</f>
        <v>UMROI</v>
      </c>
      <c r="D52" s="2" vm="1002">
        <f t="shared" si="12"/>
        <v>-2802.6630649594003</v>
      </c>
      <c r="E52" s="2" vm="1003">
        <f t="shared" si="12"/>
        <v>-2337926.3703579218</v>
      </c>
      <c r="F52" s="2" vm="1004">
        <f t="shared" si="12"/>
        <v>-15264234.026302295</v>
      </c>
      <c r="G52" s="2" vm="1005">
        <f t="shared" si="12"/>
        <v>-17602160.396660216</v>
      </c>
      <c r="H52" s="2" vm="1006">
        <f t="shared" si="12"/>
        <v>4051576.6971590463</v>
      </c>
      <c r="I52" s="1">
        <f t="shared" si="14"/>
        <v>1713650.3268011245</v>
      </c>
      <c r="J52" s="41">
        <f t="shared" si="15"/>
        <v>19315810.723461341</v>
      </c>
      <c r="K52" s="2">
        <f t="shared" si="16"/>
        <v>355415</v>
      </c>
      <c r="L52" s="39">
        <f t="shared" si="17"/>
        <v>19671225.723461341</v>
      </c>
      <c r="M52" s="2" vm="1007">
        <f t="shared" si="11"/>
        <v>-232202.51350089605</v>
      </c>
      <c r="N52" s="2" vm="1008">
        <f t="shared" si="11"/>
        <v>-213245.883460782</v>
      </c>
      <c r="O52" s="39">
        <f t="shared" si="18"/>
        <v>18956.630040114047</v>
      </c>
      <c r="P52" s="39">
        <f t="shared" si="19"/>
        <v>19690182.353501454</v>
      </c>
    </row>
    <row r="53" spans="1:16" x14ac:dyDescent="0.55000000000000004">
      <c r="A53">
        <v>210011</v>
      </c>
      <c r="B53" s="29" t="str" vm="82">
        <f t="shared" si="13"/>
        <v>210011</v>
      </c>
      <c r="C53" t="str">
        <f>INDEX('Latest Hospital Name'!$B:$B, MATCH($A53,'Latest Hospital Name'!$A:$A,0))</f>
        <v xml:space="preserve">St. Agnes </v>
      </c>
      <c r="D53" s="2" vm="714">
        <f t="shared" si="12"/>
        <v>-4828.9340582940004</v>
      </c>
      <c r="E53" s="2" vm="715">
        <f t="shared" si="12"/>
        <v>-10081212.33969388</v>
      </c>
      <c r="F53" s="2" vm="716">
        <f t="shared" si="12"/>
        <v>-12560360.186055304</v>
      </c>
      <c r="G53" s="2" vm="717">
        <f t="shared" si="12"/>
        <v>-22641572.525749184</v>
      </c>
      <c r="H53" s="2" vm="718">
        <f t="shared" si="12"/>
        <v>14222412.62220782</v>
      </c>
      <c r="I53" s="1">
        <f t="shared" si="14"/>
        <v>4141200.2825139407</v>
      </c>
      <c r="J53" s="41">
        <f t="shared" si="15"/>
        <v>26782772.808263123</v>
      </c>
      <c r="K53" s="2">
        <f t="shared" si="16"/>
        <v>1402526</v>
      </c>
      <c r="L53" s="39">
        <f t="shared" si="17"/>
        <v>28185298.808263123</v>
      </c>
      <c r="M53" s="2" vm="719">
        <f t="shared" si="11"/>
        <v>-10432720.431212796</v>
      </c>
      <c r="N53" s="2" vm="720">
        <f t="shared" si="11"/>
        <v>-17940886.434708368</v>
      </c>
      <c r="O53" s="39">
        <f t="shared" si="18"/>
        <v>-7508166.0034955721</v>
      </c>
      <c r="P53" s="39">
        <f t="shared" si="19"/>
        <v>20677132.804767549</v>
      </c>
    </row>
    <row r="54" spans="1:16" x14ac:dyDescent="0.55000000000000004">
      <c r="A54">
        <v>210023</v>
      </c>
      <c r="B54" s="29" t="str" vm="73">
        <f t="shared" si="13"/>
        <v>210023</v>
      </c>
      <c r="C54" t="str">
        <f>INDEX('Latest Hospital Name'!$B:$B, MATCH($A54,'Latest Hospital Name'!$A:$A,0))</f>
        <v>Anne Arundel</v>
      </c>
      <c r="D54" s="2" vm="795">
        <f t="shared" si="12"/>
        <v>-4812.5584251440732</v>
      </c>
      <c r="E54" s="2" vm="796">
        <f t="shared" si="12"/>
        <v>108025.62317592837</v>
      </c>
      <c r="F54" s="2" vm="797">
        <f t="shared" si="12"/>
        <v>-12995064.861723032</v>
      </c>
      <c r="G54" s="2" vm="798">
        <f t="shared" si="12"/>
        <v>-12887039.238547107</v>
      </c>
      <c r="H54" s="2" vm="799">
        <f t="shared" si="12"/>
        <v>39689063.700940244</v>
      </c>
      <c r="I54" s="1">
        <f t="shared" si="14"/>
        <v>39797089.32411617</v>
      </c>
      <c r="J54" s="41">
        <f t="shared" si="15"/>
        <v>52684128.562663279</v>
      </c>
      <c r="K54" s="2">
        <f t="shared" si="16"/>
        <v>-1204766</v>
      </c>
      <c r="L54" s="39">
        <f t="shared" si="17"/>
        <v>51479362.562663279</v>
      </c>
      <c r="M54" s="2" vm="800">
        <f t="shared" si="11"/>
        <v>14237871.658676347</v>
      </c>
      <c r="N54" s="2" vm="801">
        <f t="shared" si="11"/>
        <v>-16005891.870483715</v>
      </c>
      <c r="O54" s="39">
        <f t="shared" si="18"/>
        <v>-30243763.52916006</v>
      </c>
      <c r="P54" s="39">
        <f t="shared" si="19"/>
        <v>21235599.033503219</v>
      </c>
    </row>
    <row r="55" spans="1:16" x14ac:dyDescent="0.55000000000000004">
      <c r="A55">
        <v>210024</v>
      </c>
      <c r="B55" s="29" t="str" vm="72">
        <f t="shared" si="13"/>
        <v>210024</v>
      </c>
      <c r="C55" t="str">
        <f>INDEX('Latest Hospital Name'!$B:$B, MATCH($A55,'Latest Hospital Name'!$A:$A,0))</f>
        <v>MedStar Union Mem</v>
      </c>
      <c r="D55" s="2" vm="804">
        <f t="shared" ref="D55:H64" si="20">CUBEVALUE("ThisWorkbookDataModel", $B$2, $B$8, $B55, D$14)</f>
        <v>-3180.2857227378895</v>
      </c>
      <c r="E55" s="2" vm="805">
        <f t="shared" si="20"/>
        <v>-10812679.424073197</v>
      </c>
      <c r="F55" s="2" vm="806">
        <f t="shared" si="20"/>
        <v>-18034151.530072574</v>
      </c>
      <c r="G55" s="2" vm="807">
        <f t="shared" si="20"/>
        <v>-28846830.954145767</v>
      </c>
      <c r="H55" s="2" vm="808">
        <f t="shared" si="20"/>
        <v>18273347.716132995</v>
      </c>
      <c r="I55" s="1">
        <f t="shared" si="14"/>
        <v>7460668.2920597978</v>
      </c>
      <c r="J55" s="41">
        <f t="shared" si="15"/>
        <v>36307499.246205568</v>
      </c>
      <c r="K55" s="2">
        <f t="shared" si="16"/>
        <v>1237563</v>
      </c>
      <c r="L55" s="39">
        <f t="shared" si="17"/>
        <v>37545062.246205568</v>
      </c>
      <c r="M55" s="2" vm="809">
        <f t="shared" ref="M55:N64" si="21">CUBEVALUE("ThisWorkbookDataModel", $B$2, $B$8, $B55, M$14)</f>
        <v>-699310.04438680841</v>
      </c>
      <c r="N55" s="2" vm="810">
        <f t="shared" si="21"/>
        <v>-16756359.689228579</v>
      </c>
      <c r="O55" s="39">
        <f t="shared" si="18"/>
        <v>-16057049.644841772</v>
      </c>
      <c r="P55" s="39">
        <f t="shared" si="19"/>
        <v>21488012.601363797</v>
      </c>
    </row>
    <row r="56" spans="1:16" x14ac:dyDescent="0.55000000000000004">
      <c r="A56">
        <v>210055</v>
      </c>
      <c r="B56" s="29" t="str" vm="53">
        <f t="shared" si="13"/>
        <v>210055</v>
      </c>
      <c r="C56" t="str">
        <f>INDEX('Latest Hospital Name'!$B:$B, MATCH($A56,'Latest Hospital Name'!$A:$A,0))</f>
        <v>UM-Laurel</v>
      </c>
      <c r="D56" s="2" vm="975">
        <f t="shared" si="20"/>
        <v>-6774.1411179372271</v>
      </c>
      <c r="E56" s="2" vm="976">
        <f t="shared" si="20"/>
        <v>-31033265.898309208</v>
      </c>
      <c r="F56" s="2" vm="977">
        <f t="shared" si="20"/>
        <v>-10156732.407848435</v>
      </c>
      <c r="G56" s="2" vm="978">
        <f t="shared" si="20"/>
        <v>-41189998.306157641</v>
      </c>
      <c r="H56" s="2" vm="979">
        <f t="shared" si="20"/>
        <v>4154386.7675582091</v>
      </c>
      <c r="I56" s="1">
        <f t="shared" si="14"/>
        <v>-26878879.130750999</v>
      </c>
      <c r="J56" s="41">
        <f t="shared" si="15"/>
        <v>14311119.175406642</v>
      </c>
      <c r="K56" s="2">
        <f t="shared" si="16"/>
        <v>3226947</v>
      </c>
      <c r="L56" s="39">
        <f t="shared" si="17"/>
        <v>17538066.175406642</v>
      </c>
      <c r="M56" s="2" vm="980">
        <f t="shared" si="21"/>
        <v>-6910844.7647778504</v>
      </c>
      <c r="N56" s="2" vm="981">
        <f t="shared" si="21"/>
        <v>-1530279.1232391165</v>
      </c>
      <c r="O56" s="39">
        <f t="shared" si="18"/>
        <v>5380565.6415387336</v>
      </c>
      <c r="P56" s="39">
        <f t="shared" si="19"/>
        <v>22918631.816945374</v>
      </c>
    </row>
    <row r="57" spans="1:16" x14ac:dyDescent="0.55000000000000004">
      <c r="A57">
        <v>210043</v>
      </c>
      <c r="B57" s="29" t="str" vm="59">
        <f t="shared" si="13"/>
        <v>210043</v>
      </c>
      <c r="C57" t="str">
        <f>INDEX('Latest Hospital Name'!$B:$B, MATCH($A57,'Latest Hospital Name'!$A:$A,0))</f>
        <v>UM-BWMC</v>
      </c>
      <c r="D57" s="2" vm="921">
        <f t="shared" si="20"/>
        <v>-550.75581767350218</v>
      </c>
      <c r="E57" s="2" vm="922">
        <f t="shared" si="20"/>
        <v>4675422.3742390918</v>
      </c>
      <c r="F57" s="2" vm="923">
        <f t="shared" si="20"/>
        <v>-6788838.2603445798</v>
      </c>
      <c r="G57" s="2" vm="924">
        <f t="shared" si="20"/>
        <v>-2113415.8861054871</v>
      </c>
      <c r="H57" s="2" vm="925">
        <f t="shared" si="20"/>
        <v>35156604.879513696</v>
      </c>
      <c r="I57" s="1">
        <f t="shared" si="14"/>
        <v>39832027.25375279</v>
      </c>
      <c r="J57" s="41">
        <f t="shared" si="15"/>
        <v>41945443.139858276</v>
      </c>
      <c r="K57" s="2">
        <f t="shared" si="16"/>
        <v>722384</v>
      </c>
      <c r="L57" s="39">
        <f t="shared" si="17"/>
        <v>42667827.139858276</v>
      </c>
      <c r="M57" s="2" vm="926">
        <f t="shared" si="21"/>
        <v>457700.59626309969</v>
      </c>
      <c r="N57" s="2" vm="927">
        <f t="shared" si="21"/>
        <v>-18600240.003123883</v>
      </c>
      <c r="O57" s="39">
        <f t="shared" si="18"/>
        <v>-19057940.599386983</v>
      </c>
      <c r="P57" s="39">
        <f t="shared" si="19"/>
        <v>23609886.540471293</v>
      </c>
    </row>
    <row r="58" spans="1:16" x14ac:dyDescent="0.55000000000000004">
      <c r="A58">
        <v>210044</v>
      </c>
      <c r="B58" s="29" t="str" vm="58">
        <f t="shared" si="13"/>
        <v>210044</v>
      </c>
      <c r="C58" t="str">
        <f>INDEX('Latest Hospital Name'!$B:$B, MATCH($A58,'Latest Hospital Name'!$A:$A,0))</f>
        <v>GBMC</v>
      </c>
      <c r="D58" s="2" vm="930">
        <f t="shared" si="20"/>
        <v>-6299.6809663687027</v>
      </c>
      <c r="E58" s="2" vm="931">
        <f t="shared" si="20"/>
        <v>-8407647.5625169929</v>
      </c>
      <c r="F58" s="2" vm="932">
        <f t="shared" si="20"/>
        <v>-20810600.941764556</v>
      </c>
      <c r="G58" s="2" vm="933">
        <f t="shared" si="20"/>
        <v>-29218248.504281554</v>
      </c>
      <c r="H58" s="2" vm="934">
        <f t="shared" si="20"/>
        <v>12495413.318659183</v>
      </c>
      <c r="I58" s="1">
        <f t="shared" si="14"/>
        <v>4087765.7561421897</v>
      </c>
      <c r="J58" s="41">
        <f t="shared" si="15"/>
        <v>33306014.260423742</v>
      </c>
      <c r="K58" s="2">
        <f t="shared" si="16"/>
        <v>3644367</v>
      </c>
      <c r="L58" s="39">
        <f t="shared" si="17"/>
        <v>36950381.260423742</v>
      </c>
      <c r="M58" s="2" vm="935">
        <f t="shared" si="21"/>
        <v>2341866.7738581356</v>
      </c>
      <c r="N58" s="2" vm="936">
        <f t="shared" si="21"/>
        <v>-10903774.662384763</v>
      </c>
      <c r="O58" s="39">
        <f t="shared" si="18"/>
        <v>-13245641.436242899</v>
      </c>
      <c r="P58" s="39">
        <f t="shared" si="19"/>
        <v>23704739.824180841</v>
      </c>
    </row>
    <row r="59" spans="1:16" x14ac:dyDescent="0.55000000000000004">
      <c r="A59">
        <v>210002</v>
      </c>
      <c r="B59" s="29" t="str" vm="90">
        <f t="shared" si="13"/>
        <v>210002</v>
      </c>
      <c r="C59" t="str">
        <f>INDEX('Latest Hospital Name'!$B:$B, MATCH($A59,'Latest Hospital Name'!$A:$A,0))</f>
        <v>UMMC</v>
      </c>
      <c r="D59" s="2" vm="642">
        <f t="shared" si="20"/>
        <v>-1462.1252205441981</v>
      </c>
      <c r="E59" s="2" vm="643">
        <f t="shared" si="20"/>
        <v>21938545.232434023</v>
      </c>
      <c r="F59" s="2" vm="644">
        <f t="shared" si="20"/>
        <v>-13113373.03902394</v>
      </c>
      <c r="G59" s="2" vm="645">
        <f t="shared" si="20"/>
        <v>8825172.1934100762</v>
      </c>
      <c r="H59" s="2" vm="646">
        <f t="shared" si="20"/>
        <v>45777409.463243909</v>
      </c>
      <c r="I59" s="1">
        <f t="shared" si="14"/>
        <v>67715954.695677936</v>
      </c>
      <c r="J59" s="41">
        <f t="shared" si="15"/>
        <v>58890782.50226786</v>
      </c>
      <c r="K59" s="2">
        <f t="shared" si="16"/>
        <v>12358036</v>
      </c>
      <c r="L59" s="39">
        <f t="shared" si="17"/>
        <v>71248818.502267867</v>
      </c>
      <c r="M59" s="2" vm="647">
        <f t="shared" si="21"/>
        <v>-908577.79063904937</v>
      </c>
      <c r="N59" s="2" vm="648">
        <f t="shared" si="21"/>
        <v>-47615742.609480962</v>
      </c>
      <c r="O59" s="39">
        <f t="shared" si="18"/>
        <v>-46707164.818841912</v>
      </c>
      <c r="P59" s="39">
        <f t="shared" si="19"/>
        <v>24541653.683425955</v>
      </c>
    </row>
    <row r="60" spans="1:16" x14ac:dyDescent="0.55000000000000004">
      <c r="A60">
        <v>210057</v>
      </c>
      <c r="B60" s="29" t="str" vm="51">
        <f t="shared" si="13"/>
        <v>210057</v>
      </c>
      <c r="C60" t="str">
        <f>INDEX('Latest Hospital Name'!$B:$B, MATCH($A60,'Latest Hospital Name'!$A:$A,0))</f>
        <v>Shady Grove</v>
      </c>
      <c r="D60" s="2" vm="993">
        <f t="shared" si="20"/>
        <v>-4345.9392661712</v>
      </c>
      <c r="E60" s="2" vm="994">
        <f t="shared" si="20"/>
        <v>-12356916.766607281</v>
      </c>
      <c r="F60" s="2" vm="995">
        <f t="shared" si="20"/>
        <v>-11825920.065553902</v>
      </c>
      <c r="G60" s="2" vm="996">
        <f t="shared" si="20"/>
        <v>-24182836.832161184</v>
      </c>
      <c r="H60" s="2" vm="997">
        <f t="shared" si="20"/>
        <v>22514830.759572849</v>
      </c>
      <c r="I60" s="1">
        <f t="shared" si="14"/>
        <v>10157913.992965568</v>
      </c>
      <c r="J60" s="41">
        <f t="shared" si="15"/>
        <v>34340750.825126752</v>
      </c>
      <c r="K60" s="2">
        <f t="shared" si="16"/>
        <v>1612735</v>
      </c>
      <c r="L60" s="39">
        <f t="shared" si="17"/>
        <v>35953485.825126752</v>
      </c>
      <c r="M60" s="2" vm="998">
        <f t="shared" si="21"/>
        <v>-2653579.828761111</v>
      </c>
      <c r="N60" s="2" vm="999">
        <f t="shared" si="21"/>
        <v>-12308215.552667761</v>
      </c>
      <c r="O60" s="39">
        <f t="shared" si="18"/>
        <v>-9654635.7239066511</v>
      </c>
      <c r="P60" s="39">
        <f t="shared" si="19"/>
        <v>26298850.101220101</v>
      </c>
    </row>
    <row r="61" spans="1:16" x14ac:dyDescent="0.55000000000000004">
      <c r="A61">
        <v>210009</v>
      </c>
      <c r="B61" s="29" t="str" vm="84">
        <f t="shared" si="13"/>
        <v>210009</v>
      </c>
      <c r="C61" t="str">
        <f>INDEX('Latest Hospital Name'!$B:$B, MATCH($A61,'Latest Hospital Name'!$A:$A,0))</f>
        <v>Johns Hopkins</v>
      </c>
      <c r="D61" s="2" vm="696">
        <f t="shared" si="20"/>
        <v>4035.418126569798</v>
      </c>
      <c r="E61" s="2" vm="697">
        <f t="shared" si="20"/>
        <v>53176555.424454264</v>
      </c>
      <c r="F61" s="2" vm="698">
        <f t="shared" si="20"/>
        <v>897942.9832965415</v>
      </c>
      <c r="G61" s="2" vm="699">
        <f t="shared" si="20"/>
        <v>54074498.407750808</v>
      </c>
      <c r="H61" s="2" vm="700">
        <f t="shared" si="20"/>
        <v>52851024.585443109</v>
      </c>
      <c r="I61" s="1">
        <f t="shared" si="14"/>
        <v>106027580.00989738</v>
      </c>
      <c r="J61" s="41">
        <f t="shared" si="15"/>
        <v>51953081.602146573</v>
      </c>
      <c r="K61" s="2">
        <f t="shared" si="16"/>
        <v>65682740</v>
      </c>
      <c r="L61" s="39">
        <f t="shared" si="17"/>
        <v>117635821.60214657</v>
      </c>
      <c r="M61" s="2" vm="701">
        <f t="shared" si="21"/>
        <v>12419692.66839893</v>
      </c>
      <c r="N61" s="2" vm="702">
        <f t="shared" si="21"/>
        <v>-75769631.312382117</v>
      </c>
      <c r="O61" s="39">
        <f t="shared" si="18"/>
        <v>-88189323.980781049</v>
      </c>
      <c r="P61" s="39">
        <f t="shared" si="19"/>
        <v>29446497.621365517</v>
      </c>
    </row>
    <row r="62" spans="1:16" x14ac:dyDescent="0.55000000000000004">
      <c r="A62">
        <v>210008</v>
      </c>
      <c r="B62" s="29" t="str" vm="85">
        <f t="shared" si="13"/>
        <v>210008</v>
      </c>
      <c r="C62" t="str">
        <f>INDEX('Latest Hospital Name'!$B:$B, MATCH($A62,'Latest Hospital Name'!$A:$A,0))</f>
        <v>Mercy</v>
      </c>
      <c r="D62" s="2" vm="687">
        <f t="shared" si="20"/>
        <v>1192.8563051655992</v>
      </c>
      <c r="E62" s="2" vm="688">
        <f t="shared" si="20"/>
        <v>30838985.671300035</v>
      </c>
      <c r="F62" s="2" vm="689">
        <f t="shared" si="20"/>
        <v>-19478940.874200944</v>
      </c>
      <c r="G62" s="2" vm="690">
        <f t="shared" si="20"/>
        <v>11360044.797099087</v>
      </c>
      <c r="H62" s="2" vm="691">
        <f t="shared" si="20"/>
        <v>16434491.357736602</v>
      </c>
      <c r="I62" s="1">
        <f t="shared" si="14"/>
        <v>47273477.029036641</v>
      </c>
      <c r="J62" s="41">
        <f t="shared" si="15"/>
        <v>35913432.231937557</v>
      </c>
      <c r="K62" s="2">
        <f t="shared" si="16"/>
        <v>5406642</v>
      </c>
      <c r="L62" s="39">
        <f t="shared" si="17"/>
        <v>41320074.231937557</v>
      </c>
      <c r="M62" s="2" vm="692">
        <f t="shared" si="21"/>
        <v>-2380567.1780182729</v>
      </c>
      <c r="N62" s="2" vm="693">
        <f t="shared" si="21"/>
        <v>-11699313.036289033</v>
      </c>
      <c r="O62" s="39">
        <f t="shared" si="18"/>
        <v>-9318745.8582707606</v>
      </c>
      <c r="P62" s="39">
        <f t="shared" si="19"/>
        <v>32001328.373666797</v>
      </c>
    </row>
    <row r="63" spans="1:16" x14ac:dyDescent="0.55000000000000004">
      <c r="A63">
        <v>210013</v>
      </c>
      <c r="B63" s="29" t="str" vm="80">
        <f t="shared" si="13"/>
        <v>210013</v>
      </c>
      <c r="C63" t="str">
        <f>INDEX('Latest Hospital Name'!$B:$B, MATCH($A63,'Latest Hospital Name'!$A:$A,0))</f>
        <v>Bon Secours</v>
      </c>
      <c r="D63" s="2" vm="732">
        <f t="shared" si="20"/>
        <v>-6983.5499940803011</v>
      </c>
      <c r="E63" s="2" vm="733">
        <f t="shared" si="20"/>
        <v>-26579645.844125558</v>
      </c>
      <c r="F63" s="2" vm="734">
        <f t="shared" si="20"/>
        <v>-27597239.843977157</v>
      </c>
      <c r="G63" s="2" vm="735">
        <f t="shared" si="20"/>
        <v>-54176885.688102722</v>
      </c>
      <c r="H63" s="2" vm="736">
        <f t="shared" si="20"/>
        <v>-3422675.624378046</v>
      </c>
      <c r="I63" s="1">
        <f t="shared" si="14"/>
        <v>-30002321.468503602</v>
      </c>
      <c r="J63" s="41">
        <f t="shared" si="15"/>
        <v>24174564.21959912</v>
      </c>
      <c r="K63" s="2">
        <f t="shared" si="16"/>
        <v>562990</v>
      </c>
      <c r="L63" s="39">
        <f t="shared" si="17"/>
        <v>24737554.21959912</v>
      </c>
      <c r="M63" s="2" vm="737">
        <f t="shared" si="21"/>
        <v>-19162505.741894443</v>
      </c>
      <c r="N63" s="2" vm="738">
        <f t="shared" si="21"/>
        <v>-2384345.0476987539</v>
      </c>
      <c r="O63" s="39">
        <f t="shared" si="18"/>
        <v>16778160.694195688</v>
      </c>
      <c r="P63" s="39">
        <f t="shared" si="19"/>
        <v>41515714.913794808</v>
      </c>
    </row>
    <row r="64" spans="1:16" x14ac:dyDescent="0.55000000000000004">
      <c r="A64">
        <v>210012</v>
      </c>
      <c r="B64" s="29" t="str" vm="81">
        <f t="shared" si="13"/>
        <v>210012</v>
      </c>
      <c r="C64" t="str">
        <f>INDEX('Latest Hospital Name'!$B:$B, MATCH($A64,'Latest Hospital Name'!$A:$A,0))</f>
        <v>Sinai</v>
      </c>
      <c r="D64" s="2" vm="723">
        <f t="shared" si="20"/>
        <v>-9349.9110337127004</v>
      </c>
      <c r="E64" s="2" vm="724">
        <f t="shared" si="20"/>
        <v>-40036510.535501264</v>
      </c>
      <c r="F64" s="2" vm="725">
        <f t="shared" si="20"/>
        <v>-39719390.934939764</v>
      </c>
      <c r="G64" s="2" vm="726">
        <f t="shared" si="20"/>
        <v>-79755901.470441028</v>
      </c>
      <c r="H64" s="2" vm="727">
        <f t="shared" si="20"/>
        <v>20970941.319720633</v>
      </c>
      <c r="I64" s="1">
        <f t="shared" si="14"/>
        <v>-19065569.215780631</v>
      </c>
      <c r="J64" s="41">
        <f t="shared" si="15"/>
        <v>60690332.254660398</v>
      </c>
      <c r="K64" s="2">
        <f t="shared" si="16"/>
        <v>2496323</v>
      </c>
      <c r="L64" s="39">
        <f t="shared" si="17"/>
        <v>63186655.254660398</v>
      </c>
      <c r="M64" s="2" vm="728">
        <f t="shared" si="21"/>
        <v>-3074526.9254818452</v>
      </c>
      <c r="N64" s="2" vm="729">
        <f t="shared" si="21"/>
        <v>-22364193.873814676</v>
      </c>
      <c r="O64" s="39">
        <f t="shared" si="18"/>
        <v>-19289666.948332831</v>
      </c>
      <c r="P64" s="39">
        <f t="shared" si="19"/>
        <v>43896988.306327567</v>
      </c>
    </row>
  </sheetData>
  <autoFilter ref="A12:P12" xr:uid="{733D8F5C-942D-4061-9074-BBE5DB730C03}">
    <sortState xmlns:xlrd2="http://schemas.microsoft.com/office/spreadsheetml/2017/richdata2" ref="A15:P64">
      <sortCondition ref="P12"/>
    </sortState>
  </autoFilter>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9 f d 0 6 4 2 2 - 7 2 a d - 4 b d 7 - b 9 f 1 - 2 8 1 6 c c 8 6 8 9 6 9 " > < 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10.xml>��< ? x m l   v e r s i o n = " 1 . 0 "   e n c o d i n g = " U T F - 1 6 " ? > < G e m i n i   x m l n s = " h t t p : / / g e m i n i / p i v o t c u s t o m i z a t i o n / S a n d b o x N o n E m p t y " > < C u s t o m C o n t e n t > < ! [ C D A T A [ 1 ] ] > < / 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P o w e r P i v o t V e r s i o n " > < C u s t o m C o n t e n t > < ! [ C D A T A [ 2 0 1 5 . 1 3 0 . 1 6 0 5 . 1 5 6 7 ] ] > < / 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T a b l e X M L _ B a s e   C Y _ 0 f 6 c e 0 6 6 - f 0 1 f - 4 7 3 8 - a a 3 c - b c a e 2 8 5 4 4 a f c " > < C u s t o m C o n t e n t > < ! [ C D A T A [ < T a b l e W i d g e t G r i d S e r i a l i z a t i o n   x m l n s : x s d = " h t t p : / / w w w . w 3 . o r g / 2 0 0 1 / X M L S c h e m a "   x m l n s : x s i = " h t t p : / / w w w . w 3 . o r g / 2 0 0 1 / X M L S c h e m a - i n s t a n c e " > < C o l u m n S u g g e s t e d T y p e   / > < C o l u m n F o r m a t   / > < C o l u m n A c c u r a c y   / > < C o l u m n C u r r e n c y S y m b o l   / > < C o l u m n P o s i t i v e P a t t e r n   / > < C o l u m n N e g a t i v e P a t t e r n   / > < C o l u m n W i d t h s > < i t e m > < k e y > < s t r i n g > C a l e n d a r   Y e a r < / s t r i n g > < / k e y > < v a l u e > < i n t > 1 6 1 < / i n t > < / v a l u e > < / i t e m > < i t e m > < k e y > < s t r i n g > H O S P I D < / s t r i n g > < / k e y > < v a l u e > < i n t > 1 1 1 < / i n t > < / v a l u e > < / i t e m > < i t e m > < k e y > < s t r i n g > E C M A D   G r o w t h < / s t r i n g > < / k e y > < v a l u e > < i n t > 1 7 4 < / i n t > < / v a l u e > < / i t e m > < i t e m > < k e y > < s t r i n g > M S A < / s t r i n g > < / k e y > < v a l u e > < i n t > 8 2 < / i n t > < / v a l u e > < / i t e m > < i t e m > < k e y > < s t r i n g > U n r e c o g n i z e d < / s t r i n g > < / k e y > < v a l u e > < i n t > 1 6 0 < / i n t > < / v a l u e > < / i t e m > < i t e m > < k e y > < s t r i n g > E x p e c t e d   F F S < / s t r i n g > < / k e y > < v a l u e > < i n t > 1 6 3 < / i n t > < / v a l u e > < / i t e m > < i t e m > < k e y > < s t r i n g > F Y 2 3   B l e n d e d   P e r m a n e n t   R e v e n u e < / s t r i n g > < / k e y > < v a l u e > < i n t > 3 4 0 < / i n t > < / v a l u e > < / i t e m > < i t e m > < k e y > < s t r i n g > P A U   S h a r e d   S a v i n g s < / s t r i n g > < / k e y > < v a l u e > < i n t > 2 1 6 < / i n t > < / v a l u e > < / i t e m > < i t e m > < k e y > < s t r i n g > T o t a l   P A U   R e v e n u e < / s t r i n g > < / k e y > < v a l u e > < i n t > 2 0 7 < / i n t > < / v a l u e > < / i t e m > < i t e m > < k e y > < s t r i n g > O O S   P A U   R e v e n u e < / s t r i n g > < / k e y > < v a l u e > < i n t > 2 0 8 < / i n t > < / v a l u e > < / i t e m > < i t e m > < k e y > < s t r i n g > O O S   O v e r / ( U n d e r   F u n d i n g )   -   O O S   F i l e < / s t r i n g > < / k e y > < v a l u e > < i n t > 3 6 8 < / i n t > < / v a l u e > < / i t e m > < i t e m > < k e y > < s t r i n g > O t h e r   V o l u m e   A d j u s t m e n t s   ( D e r e g / O t h e r   F Y   D a t a ) < / s t r i n g > < / k e y > < v a l u e > < i n t > 4 5 9 < / i n t > < / v a l u e > < / i t e m > < i t e m > < k e y > < s t r i n g > E f f i c i e n c y   A d j u s t m e n t s < / s t r i n g > < / k e y > < v a l u e > < i n t > 2 2 9 < / i n t > < / v a l u e > < / i t e m > < i t e m > < k e y > < s t r i n g > D e m o g r a p h i c   A d j u s t m e n t < / s t r i n g > < / k e y > < v a l u e > < i n t > 2 5 4 < / i n t > < / v a l u e > < / i t e m > < i t e m > < k e y > < s t r i n g > P A U   V o l u m e < / s t r i n g > < / k e y > < v a l u e > < i n t > 1 5 0 < / i n t > < / v a l u e > < / i t e m > < i t e m > < k e y > < s t r i n g > P A U   M a r k e t s h i f t < / s t r i n g > < / k e y > < v a l u e > < i n t > 1 7 2 < / i n t > < / v a l u e > < / i t e m > < i t e m > < k e y > < s t r i n g > P A U   U n r e c o g n i z e d   -   M S < / s t r i n g > < / k e y > < v a l u e > < i n t > 2 4 7 < / i n t > < / v a l u e > < / i t e m > < i t e m > < k e y > < s t r i n g > O b s e r v e d   G B R   V o l u m e   P o l i c i e s < / s t r i n g > < / k e y > < v a l u e > < i n t > 3 0 9 < / i n t > < / v a l u e > < / i t e m > < i t e m > < k e y > < s t r i n g > O v e r   ( U n d e r )   F u n d i n g   R e l a t i v e   t o   V o l u m e   V a r i a b l e   S y s t e m   w i t h   M S   & a m p ;   D e m o g r a p h i c   A d < / s t r i n g > < / k e y > < v a l u e > < i n t > 7 6 6 < / i n t > < / v a l u e > < / i t e m > < i t e m > < k e y > < s t r i n g > T o t a l   A n t i c i p a t e d   I n s t a t e   P A U   A d j u s t m e n t   u n d e r   F F S < / s t r i n g > < / k e y > < v a l u e > < i n t > 4 7 6 < / i n t > < / v a l u e > < / i t e m > < i t e m > < k e y > < s t r i n g > %   A t t r i b u t a b l e   t o   O O S < / s t r i n g > < / k e y > < v a l u e > < i n t > 2 2 1 < / i n t > < / v a l u e > < / i t e m > < i t e m > < k e y > < s t r i n g > P A U   I S   S h a r e d   S a v i n g s < / s t r i n g > < / k e y > < v a l u e > < i n t > 2 3 7 < / i n t > < / v a l u e > < / i t e m > < i t e m > < k e y > < s t r i n g > O v e r   /   ( U n d e r )   F u n d i n g   f o r   I n - S t a t e   P A U < / s t r i n g > < / k e y > < v a l u e > < i n t > 3 7 3 < / i n t > < / v a l u e > < / i t e m > < i t e m > < k e y > < s t r i n g > P A U   O O S   S h a r e d   S a v i n g s < / s t r i n g > < / k e y > < v a l u e > < i n t > 2 6 3 < / i n t > < / v a l u e > < / i t e m > < i t e m > < k e y > < s t r i n g > O v e r   /   ( U n d e r )   F u n d i n g   f o r   O O S   P A U < / s t r i n g > < / k e y > < v a l u e > < i n t > 3 5 3 < / i n t > < / v a l u e > < / i t e m > < i t e m > < k e y > < s t r i n g > O v e r   ( u n d e r )   f u n d i n g   w i t h   M a r k e t s h i f t   a n d   I n S t a t e   P A U < / s t r i n g > < / k e y > < v a l u e > < i n t > 4 8 9 < / i n t > < / v a l u e > < / i t e m > < i t e m > < k e y > < s t r i n g > O O S   F u n d i n g   E x c e s s   o r   D e f i c i t   +   O O S   P A U < / s t r i n g > < / k e y > < v a l u e > < i n t > 4 0 9 < / i n t > < / v a l u e > < / i t e m > < i t e m > < k e y > < s t r i n g > T o t a l   V o l u m e   E f f i c a c y < / s t r i n g > < / k e y > < v a l u e > < i n t > 2 2 2 < / i n t > < / v a l u e > < / i t e m > < i t e m > < k e y > < s t r i n g > T o t a l   V o l u m e   E f f i c a c y   w i t h   O t h e r   V o l u m e   A d j u s t m e n t s < / s t r i n g > < / k e y > < v a l u e > < i n t > 4 9 1 < / i n t > < / v a l u e > < / i t e m > < i t e m > < k e y > < s t r i n g > T o t a l   V o l u m e   E f f i c a c y   w i t h   O t h e r   V o l u m e   A d j u s t m e n t s   & a m p ;   E f f i c i e n c y   A d j u s t m e n t s < / s t r i n g > < / k e y > < v a l u e > < i n t > 7 0 2 < / i n t > < / v a l u e > < / i t e m > < / C o l u m n W i d t h s > < C o l u m n D i s p l a y I n d e x > < i t e m > < k e y > < s t r i n g > C a l e n d a r   Y e a r < / s t r i n g > < / k e y > < v a l u e > < i n t > 0 < / i n t > < / v a l u e > < / i t e m > < i t e m > < k e y > < s t r i n g > H O S P I D < / s t r i n g > < / k e y > < v a l u e > < i n t > 1 < / i n t > < / v a l u e > < / i t e m > < i t e m > < k e y > < s t r i n g > E C M A D   G r o w t h < / s t r i n g > < / k e y > < v a l u e > < i n t > 2 < / i n t > < / v a l u e > < / i t e m > < i t e m > < k e y > < s t r i n g > M S A < / s t r i n g > < / k e y > < v a l u e > < i n t > 3 < / i n t > < / v a l u e > < / i t e m > < i t e m > < k e y > < s t r i n g > U n r e c o g n i z e d < / s t r i n g > < / k e y > < v a l u e > < i n t > 4 < / i n t > < / v a l u e > < / i t e m > < i t e m > < k e y > < s t r i n g > E x p e c t e d   F F S < / s t r i n g > < / k e y > < v a l u e > < i n t > 5 < / i n t > < / v a l u e > < / i t e m > < i t e m > < k e y > < s t r i n g > F Y 2 3   B l e n d e d   P e r m a n e n t   R e v e n u e < / s t r i n g > < / k e y > < v a l u e > < i n t > 6 < / i n t > < / v a l u e > < / i t e m > < i t e m > < k e y > < s t r i n g > P A U   S h a r e d   S a v i n g s < / s t r i n g > < / k e y > < v a l u e > < i n t > 7 < / i n t > < / v a l u e > < / i t e m > < i t e m > < k e y > < s t r i n g > T o t a l   P A U   R e v e n u e < / s t r i n g > < / k e y > < v a l u e > < i n t > 8 < / i n t > < / v a l u e > < / i t e m > < i t e m > < k e y > < s t r i n g > O O S   P A U   R e v e n u e < / s t r i n g > < / k e y > < v a l u e > < i n t > 9 < / i n t > < / v a l u e > < / i t e m > < i t e m > < k e y > < s t r i n g > O O S   O v e r / ( U n d e r   F u n d i n g )   -   O O S   F i l e < / s t r i n g > < / k e y > < v a l u e > < i n t > 1 0 < / i n t > < / v a l u e > < / i t e m > < i t e m > < k e y > < s t r i n g > O t h e r   V o l u m e   A d j u s t m e n t s   ( D e r e g / O t h e r   F Y   D a t a ) < / s t r i n g > < / k e y > < v a l u e > < i n t > 1 1 < / i n t > < / v a l u e > < / i t e m > < i t e m > < k e y > < s t r i n g > E f f i c i e n c y   A d j u s t m e n t s < / s t r i n g > < / k e y > < v a l u e > < i n t > 1 2 < / i n t > < / v a l u e > < / i t e m > < i t e m > < k e y > < s t r i n g > D e m o g r a p h i c   A d j u s t m e n t < / s t r i n g > < / k e y > < v a l u e > < i n t > 1 3 < / i n t > < / v a l u e > < / i t e m > < i t e m > < k e y > < s t r i n g > P A U   V o l u m e < / s t r i n g > < / k e y > < v a l u e > < i n t > 1 4 < / i n t > < / v a l u e > < / i t e m > < i t e m > < k e y > < s t r i n g > P A U   M a r k e t s h i f t < / s t r i n g > < / k e y > < v a l u e > < i n t > 1 5 < / i n t > < / v a l u e > < / i t e m > < i t e m > < k e y > < s t r i n g > P A U   U n r e c o g n i z e d   -   M S < / s t r i n g > < / k e y > < v a l u e > < i n t > 1 6 < / i n t > < / v a l u e > < / i t e m > < i t e m > < k e y > < s t r i n g > O b s e r v e d   G B R   V o l u m e   P o l i c i e s < / s t r i n g > < / k e y > < v a l u e > < i n t > 1 7 < / i n t > < / v a l u e > < / i t e m > < i t e m > < k e y > < s t r i n g > O v e r   ( U n d e r )   F u n d i n g   R e l a t i v e   t o   V o l u m e   V a r i a b l e   S y s t e m   w i t h   M S   & a m p ;   D e m o g r a p h i c   A d < / s t r i n g > < / k e y > < v a l u e > < i n t > 1 8 < / i n t > < / v a l u e > < / i t e m > < i t e m > < k e y > < s t r i n g > T o t a l   A n t i c i p a t e d   I n s t a t e   P A U   A d j u s t m e n t   u n d e r   F F S < / s t r i n g > < / k e y > < v a l u e > < i n t > 1 9 < / i n t > < / v a l u e > < / i t e m > < i t e m > < k e y > < s t r i n g > %   A t t r i b u t a b l e   t o   O O S < / s t r i n g > < / k e y > < v a l u e > < i n t > 2 0 < / i n t > < / v a l u e > < / i t e m > < i t e m > < k e y > < s t r i n g > P A U   I S   S h a r e d   S a v i n g s < / s t r i n g > < / k e y > < v a l u e > < i n t > 2 1 < / i n t > < / v a l u e > < / i t e m > < i t e m > < k e y > < s t r i n g > O v e r   /   ( U n d e r )   F u n d i n g   f o r   I n - S t a t e   P A U < / s t r i n g > < / k e y > < v a l u e > < i n t > 2 2 < / i n t > < / v a l u e > < / i t e m > < i t e m > < k e y > < s t r i n g > P A U   O O S   S h a r e d   S a v i n g s < / s t r i n g > < / k e y > < v a l u e > < i n t > 2 3 < / i n t > < / v a l u e > < / i t e m > < i t e m > < k e y > < s t r i n g > O v e r   /   ( U n d e r )   F u n d i n g   f o r   O O S   P A U < / s t r i n g > < / k e y > < v a l u e > < i n t > 2 4 < / i n t > < / v a l u e > < / i t e m > < i t e m > < k e y > < s t r i n g > O v e r   ( u n d e r )   f u n d i n g   w i t h   M a r k e t s h i f t   a n d   I n S t a t e   P A U < / s t r i n g > < / k e y > < v a l u e > < i n t > 2 5 < / i n t > < / v a l u e > < / i t e m > < i t e m > < k e y > < s t r i n g > O O S   F u n d i n g   E x c e s s   o r   D e f i c i t   +   O O S   P A U < / s t r i n g > < / k e y > < v a l u e > < i n t > 2 6 < / i n t > < / v a l u e > < / i t e m > < i t e m > < k e y > < s t r i n g > T o t a l   V o l u m e   E f f i c a c y < / s t r i n g > < / k e y > < v a l u e > < i n t > 2 7 < / i n t > < / v a l u e > < / i t e m > < i t e m > < k e y > < s t r i n g > T o t a l   V o l u m e   E f f i c a c y   w i t h   O t h e r   V o l u m e   A d j u s t m e n t s < / s t r i n g > < / k e y > < v a l u e > < i n t > 2 8 < / i n t > < / v a l u e > < / i t e m > < i t e m > < k e y > < s t r i n g > T o t a l   V o l u m e   E f f i c a c y   w i t h   O t h e r   V o l u m e   A d j u s t m e n t s   & a m p ;   E f f i c i e n c y   A d j u s t m e n t s < / s t r i n g > < / k e y > < v a l u e > < i n t > 2 9 < / 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C Y s _ 4 e 9 d 4 0 a 2 - c 4 e 3 - 4 3 6 7 - 9 8 b c - 3 2 c c 6 e 8 7 8 3 c 5 " > < C u s t o m C o n t e n t > < ! [ C D A T A [ < T a b l e W i d g e t G r i d S e r i a l i z a t i o n   x m l n s : x s d = " h t t p : / / w w w . w 3 . o r g / 2 0 0 1 / X M L S c h e m a "   x m l n s : x s i = " h t t p : / / w w w . w 3 . o r g / 2 0 0 1 / X M L S c h e m a - i n s t a n c e " > < C o l u m n S u g g e s t e d T y p e   / > < C o l u m n F o r m a t   / > < C o l u m n A c c u r a c y   / > < C o l u m n C u r r e n c y S y m b o l   / > < C o l u m n P o s i t i v e P a t t e r n   / > < C o l u m n N e g a t i v e P a t t e r n   / > < C o l u m n W i d t h s > < i t e m > < k e y > < s t r i n g > C a l e n d a r   Y e a r < / s t r i n g > < / k e y > < v a l u e > < i n t > 3 1 1 < / i n t > < / v a l u e > < / i t e m > < i t e m > < k e y > < s t r i n g > I n f   C o n v e r s i o n s . D o l l a r   Y e a r < / s t r i n g > < / k e y > < v a l u e > < i n t > 5 2 5 < / i n t > < / v a l u e > < / i t e m > < i t e m > < k e y > < s t r i n g > H O S P I D < / s t r i n g > < / k e y > < v a l u e > < i n t > 2 1 2 < / i n t > < / v a l u e > < / i t e m > < i t e m > < k e y > < s t r i n g > H o s p i t a l < / s t r i n g > < / k e y > < v a l u e > < i n t > 2 0 5 < / i n t > < / v a l u e > < / i t e m > < i t e m > < k e y > < s t r i n g > I n f   C o n v e r s i o n s . C o n v e r s i o n   I n f < / s t r i n g > < / k e y > < v a l u e > < i n t > 5 7 9 < / i n t > < / v a l u e > < / i t e m > < i t e m > < k e y > < s t r i n g > C Y 2 3   M a r k e s h i f t   w / I n f < / s t r i n g > < / k e y > < v a l u e > < i n t > 4 3 3 < / i n t > < / v a l u e > < / i t e m > < i t e m > < k e y > < s t r i n g > C Y 2 3   U n r e c o g n i z e d   w / I n f < / s t r i n g > < / k e y > < v a l u e > < i n t > 4 9 3 < / i n t > < / v a l u e > < / i t e m > < i t e m > < k e y > < s t r i n g > F Y 2 3   B l e n d e d   P e r m a n e n t   R e v e n u e   w / I n f < / s t r i n g > < / k e y > < v a l u e > < i n t > 7 4 8 < / i n t > < / v a l u e > < / i t e m > < i t e m > < k e y > < s t r i n g > D e m o g r a p h i c   A d j u s t m e n t   w / I n f < / s t r i n g > < / k e y > < v a l u e > < i n t > 5 7 5 < / i n t > < / v a l u e > < / i t e m > < i t e m > < k e y > < s t r i n g > D e m o g r a p h i c   A d j u s t m e n t   R Y 2 3 ( o l d   f o r   j u s t   p o s i t i v e s )   w / I n f < / s t r i n g > < / k e y > < v a l u e > < i n t > 1 0 3 0 < / i n t > < / v a l u e > < / i t e m > < i t e m > < k e y > < s t r i n g > D e m o g r a p h i c   C e n s u s   C a t c h u p   w / I n f < / s t r i n g > < / k e y > < v a l u e > < i n t > 6 6 7 < / i n t > < / v a l u e > < / i t e m > < i t e m > < k e y > < s t r i n g > P A U   V o l u m e     w / I n f < / s t r i n g > < / k e y > < v a l u e > < i n t > 3 8 0 < / i n t > < / v a l u e > < / i t e m > < i t e m > < k e y > < s t r i n g > P A U   M a r k e t s h i f t   w / I n f < / s t r i n g > < / k e y > < v a l u e > < i n t > 4 2 6 < / i n t > < / v a l u e > < / i t e m > < i t e m > < k e y > < s t r i n g > P A U   U n r e c o g n i z e d   -   M S   w / I n f < / s t r i n g > < / k e y > < v a l u e > < i n t > 5 6 4 < / i n t > < / v a l u e > < / i t e m > < i t e m > < k e y > < s t r i n g > P A U   S h a r e d   S a v i n g s   w / I n f < / s t r i n g > < / k e y > < v a l u e > < i n t > 5 0 9 < / i n t > < / v a l u e > < / i t e m > < i t e m > < k e y > < s t r i n g > T o t a l   P A U   R e v e n u e   -   T r e n d s   F i l e   w / I n f < / s t r i n g > < / k e y > < v a l u e > < i n t > 7 0 7 < / i n t > < / v a l u e > < / i t e m > < i t e m > < k e y > < s t r i n g > O O S   P A U   R e v e n u e   -   T r e n d s   F i l e   w / I n f < / s t r i n g > < / k e y > < v a l u e > < i n t > 7 0 7 < / i n t > < / v a l u e > < / i t e m > < i t e m > < k e y > < s t r i n g > P A U   I S   S h a r e d   S a v i n g s   -   C a l c u l a t e d   . . .   w / I n f < / s t r i n g > < / k e y > < v a l u e > < i n t > 8 0 2 < / i n t > < / v a l u e > < / i t e m > < i t e m > < k e y > < s t r i n g > O t h e r   V o l u m e   A d j u s t m e n t s   ( D e r e g   w / I n f < / s t r i n g > < / k e y > < v a l u e > < i n t > 7 2 5 < / i n t > < / v a l u e > < / i t e m > < i t e m > < k e y > < s t r i n g > E f f i c i e n c y   A d j u s t m e n t s   w / I n f < / s t r i n g > < / k e y > < v a l u e > < i n t > 5 3 2 < / i n t > < / v a l u e > < / i t e m > < i t e m > < k e y > < s t r i n g > Y Y H H _ I D < / s t r i n g > < / k e y > < v a l u e > < i n t > 2 3 0 < / i n t > < / v a l u e > < / i t e m > < i t e m > < k e y > < s t r i n g > N o   I n f l a t i o n   A d d e d < / s t r i n g > < / k e y > < v a l u e > < i n t > 4 1 6 < / i n t > < / v a l u e > < / i t e m > < / C o l u m n W i d t h s > < C o l u m n D i s p l a y I n d e x > < i t e m > < k e y > < s t r i n g > C a l e n d a r   Y e a r < / s t r i n g > < / k e y > < v a l u e > < i n t > 0 < / i n t > < / v a l u e > < / i t e m > < i t e m > < k e y > < s t r i n g > I n f   C o n v e r s i o n s . D o l l a r   Y e a r < / s t r i n g > < / k e y > < v a l u e > < i n t > 1 < / i n t > < / v a l u e > < / i t e m > < i t e m > < k e y > < s t r i n g > H O S P I D < / s t r i n g > < / k e y > < v a l u e > < i n t > 2 < / i n t > < / v a l u e > < / i t e m > < i t e m > < k e y > < s t r i n g > H o s p i t a l < / s t r i n g > < / k e y > < v a l u e > < i n t > 3 < / i n t > < / v a l u e > < / i t e m > < i t e m > < k e y > < s t r i n g > I n f   C o n v e r s i o n s . C o n v e r s i o n   I n f < / s t r i n g > < / k e y > < v a l u e > < i n t > 4 < / i n t > < / v a l u e > < / i t e m > < i t e m > < k e y > < s t r i n g > C Y 2 3   M a r k e s h i f t   w / I n f < / s t r i n g > < / k e y > < v a l u e > < i n t > 5 < / i n t > < / v a l u e > < / i t e m > < i t e m > < k e y > < s t r i n g > C Y 2 3   U n r e c o g n i z e d   w / I n f < / s t r i n g > < / k e y > < v a l u e > < i n t > 6 < / i n t > < / v a l u e > < / i t e m > < i t e m > < k e y > < s t r i n g > F Y 2 3   B l e n d e d   P e r m a n e n t   R e v e n u e   w / I n f < / s t r i n g > < / k e y > < v a l u e > < i n t > 7 < / i n t > < / v a l u e > < / i t e m > < i t e m > < k e y > < s t r i n g > D e m o g r a p h i c   A d j u s t m e n t   w / I n f < / s t r i n g > < / k e y > < v a l u e > < i n t > 8 < / i n t > < / v a l u e > < / i t e m > < i t e m > < k e y > < s t r i n g > D e m o g r a p h i c   A d j u s t m e n t   R Y 2 3 ( o l d   f o r   j u s t   p o s i t i v e s )   w / I n f < / s t r i n g > < / k e y > < v a l u e > < i n t > 9 < / i n t > < / v a l u e > < / i t e m > < i t e m > < k e y > < s t r i n g > D e m o g r a p h i c   C e n s u s   C a t c h u p   w / I n f < / s t r i n g > < / k e y > < v a l u e > < i n t > 1 0 < / i n t > < / v a l u e > < / i t e m > < i t e m > < k e y > < s t r i n g > P A U   V o l u m e     w / I n f < / s t r i n g > < / k e y > < v a l u e > < i n t > 1 1 < / i n t > < / v a l u e > < / i t e m > < i t e m > < k e y > < s t r i n g > P A U   M a r k e t s h i f t   w / I n f < / s t r i n g > < / k e y > < v a l u e > < i n t > 1 2 < / i n t > < / v a l u e > < / i t e m > < i t e m > < k e y > < s t r i n g > P A U   U n r e c o g n i z e d   -   M S   w / I n f < / s t r i n g > < / k e y > < v a l u e > < i n t > 1 3 < / i n t > < / v a l u e > < / i t e m > < i t e m > < k e y > < s t r i n g > P A U   S h a r e d   S a v i n g s   w / I n f < / s t r i n g > < / k e y > < v a l u e > < i n t > 1 4 < / i n t > < / v a l u e > < / i t e m > < i t e m > < k e y > < s t r i n g > T o t a l   P A U   R e v e n u e   -   T r e n d s   F i l e   w / I n f < / s t r i n g > < / k e y > < v a l u e > < i n t > 1 5 < / i n t > < / v a l u e > < / i t e m > < i t e m > < k e y > < s t r i n g > O O S   P A U   R e v e n u e   -   T r e n d s   F i l e   w / I n f < / s t r i n g > < / k e y > < v a l u e > < i n t > 1 6 < / i n t > < / v a l u e > < / i t e m > < i t e m > < k e y > < s t r i n g > P A U   I S   S h a r e d   S a v i n g s   -   C a l c u l a t e d   . . .   w / I n f < / s t r i n g > < / k e y > < v a l u e > < i n t > 1 7 < / i n t > < / v a l u e > < / i t e m > < i t e m > < k e y > < s t r i n g > O t h e r   V o l u m e   A d j u s t m e n t s   ( D e r e g   w / I n f < / s t r i n g > < / k e y > < v a l u e > < i n t > 1 8 < / i n t > < / v a l u e > < / i t e m > < i t e m > < k e y > < s t r i n g > E f f i c i e n c y   A d j u s t m e n t s   w / I n f < / s t r i n g > < / k e y > < v a l u e > < i n t > 1 9 < / i n t > < / v a l u e > < / i t e m > < i t e m > < k e y > < s t r i n g > Y Y H H _ I D < / s t r i n g > < / k e y > < v a l u e > < i n t > 2 0 < / i n t > < / v a l u e > < / i t e m > < i t e m > < k e y > < s t r i n g > N o   I n f l a t i o n   A d d e d < / s t r i n g > < / k e y > < v a l u e > < i n t > 2 1 < / i n t > < / v a l u e > < / i t e m > < / C o l u m n D i s p l a y I n d e x > < C o l u m n F r o z e n   / > < C o l u m n C h e c k e d   / > < C o l u m n F i l t e r > < i t e m > < k e y > < s t r i n g > I n f   C o n v e r s i o n s . D o l l a r   Y e a r < / s t r i n g > < / k e y > < v a l u e > < F i l t e r E x p r e s s i o n   x s i : n i l = " t r u e "   / > < / v a l u e > < / i t e m > < / C o l u m n F i l t e r > < S e l e c t i o n F i l t e r > < i t e m > < k e y > < s t r i n g > I n f   C o n v e r s i o n s . D o l l a r   Y e a r < / s t r i n g > < / k e y > < v a l u e > < S e l e c t i o n F i l t e r   x s i : n i l = " t r u e "   / > < / v a l u e > < / i t e m > < / S e l e c t i o n F i l t e r > < F i l t e r P a r a m e t e r s > < i t e m > < k e y > < s t r i n g > I n f   C o n v e r s i o n s . D o l l a r   Y e a r < / s t r i n g > < / k e y > < v a l u e > < C o m m a n d P a r a m e t e r s   / > < / v a l u e > < / i t e m > < / F i l t e r P a r a m e t e r s > < I s S o r t D e s c e n d i n g > f a l s e < / I s S o r t D e s c e n d i n g > < / T a b l e W i d g e t G r i d S e r i a l i z a t i o n > ] ] > < / C u s t o m C o n t e n t > < / G e m i n i > 
</file>

<file path=customXml/item16.xml>��< ? x m l   v e r s i o n = " 1 . 0 "   e n c o d i n g = " U T F - 1 6 " ? > < G e m i n i   x m l n s = " h t t p : / / g e m i n i / p i v o t c u s t o m i z a t i o n / T a b l e X M L _ B a s e   C Y   W i t h   I n f _ 3 0 7 a 9 c 1 e - 1 6 2 1 - 4 0 a c - a 3 e f - 9 d c b 1 4 a 3 7 c b 1 " > < C u s t o m C o n t e n t > < ! [ C D A T A [ < T a b l e W i d g e t G r i d S e r i a l i z a t i o n   x m l n s : x s d = " h t t p : / / w w w . w 3 . o r g / 2 0 0 1 / X M L S c h e m a "   x m l n s : x s i = " h t t p : / / w w w . w 3 . o r g / 2 0 0 1 / X M L S c h e m a - i n s t a n c e " > < C o l u m n S u g g e s t e d T y p e   / > < C o l u m n F o r m a t   / > < C o l u m n A c c u r a c y   / > < C o l u m n C u r r e n c y S y m b o l   / > < C o l u m n P o s i t i v e P a t t e r n   / > < C o l u m n N e g a t i v e P a t t e r n   / > < C o l u m n W i d t h s > < i t e m > < k e y > < s t r i n g > C a l e n d a r   Y e a r < / s t r i n g > < / k e y > < v a l u e > < i n t > 1 6 1 < / i n t > < / v a l u e > < / i t e m > < i t e m > < k e y > < s t r i n g > H O S P I D < / s t r i n g > < / k e y > < v a l u e > < i n t > 1 1 1 < / i n t > < / v a l u e > < / i t e m > < i t e m > < k e y > < s t r i n g > E C M A D   G r o w t h < / s t r i n g > < / k e y > < v a l u e > < i n t > 1 7 4 < / i n t > < / v a l u e > < / i t e m > < i t e m > < k e y > < s t r i n g > O O S   P A U   R e v e n u e < / s t r i n g > < / k e y > < v a l u e > < i n t > 2 0 8 < / i n t > < / v a l u e > < / i t e m > < i t e m > < k e y > < s t r i n g > O O S   O v e r / ( U n d e r   F u n d i n g )   -   O O S   F i l e < / s t r i n g > < / k e y > < v a l u e > < i n t > 3 6 8 < / i n t > < / v a l u e > < / i t e m > < i t e m > < k e y > < s t r i n g > O t h e r   V o l u m e   A d j u s t m e n t s   ( D e r e g / O t h e r   F Y   D a t a ) < / s t r i n g > < / k e y > < v a l u e > < i n t > 4 5 9 < / i n t > < / v a l u e > < / i t e m > < i t e m > < k e y > < s t r i n g > E f f i c i e n c y   A d j u s t m e n t s < / s t r i n g > < / k e y > < v a l u e > < i n t > 2 2 9 < / i n t > < / v a l u e > < / i t e m > < i t e m > < k e y > < s t r i n g > D e m o g r a p h i c   A d j u s t m e n t < / s t r i n g > < / k e y > < v a l u e > < i n t > 2 5 4 < / i n t > < / v a l u e > < / i t e m > < i t e m > < k e y > < s t r i n g > P A U   V o l u m e < / s t r i n g > < / k e y > < v a l u e > < i n t > 1 5 0 < / i n t > < / v a l u e > < / i t e m > < i t e m > < k e y > < s t r i n g > P A U   M a r k e t s h i f t < / s t r i n g > < / k e y > < v a l u e > < i n t > 1 7 2 < / i n t > < / v a l u e > < / i t e m > < i t e m > < k e y > < s t r i n g > P A U   U n r e c o g n i z e d   -   M S < / s t r i n g > < / k e y > < v a l u e > < i n t > 2 4 7 < / i n t > < / v a l u e > < / i t e m > < i t e m > < k e y > < s t r i n g > O b s e r v e d   G B R   V o l u m e   P o l i c i e s < / s t r i n g > < / k e y > < v a l u e > < i n t > 3 0 9 < / i n t > < / v a l u e > < / i t e m > < i t e m > < k e y > < s t r i n g > O v e r   ( U n d e r )   F u n d i n g   R e l a t i v e   t o   V o l u m e   V a r i a b l e   S y s t e m   w i t h   M S   & a m p ;   D e m o g r a p h i c   A d < / s t r i n g > < / k e y > < v a l u e > < i n t > 7 6 6 < / i n t > < / v a l u e > < / i t e m > < i t e m > < k e y > < s t r i n g > T o t a l   A n t i c i p a t e d   I n s t a t e   P A U   A d j u s t m e n t   u n d e r   F F S < / s t r i n g > < / k e y > < v a l u e > < i n t > 4 7 6 < / i n t > < / v a l u e > < / i t e m > < i t e m > < k e y > < s t r i n g > %   A t t r i b u t a b l e   t o   O O S < / s t r i n g > < / k e y > < v a l u e > < i n t > 2 2 1 < / i n t > < / v a l u e > < / i t e m > < i t e m > < k e y > < s t r i n g > P A U   I S   S h a r e d   S a v i n g s < / s t r i n g > < / k e y > < v a l u e > < i n t > 2 3 7 < / i n t > < / v a l u e > < / i t e m > < i t e m > < k e y > < s t r i n g > O v e r   /   ( U n d e r )   F u n d i n g   f o r   I n - S t a t e   P A U < / s t r i n g > < / k e y > < v a l u e > < i n t > 3 7 3 < / i n t > < / v a l u e > < / i t e m > < i t e m > < k e y > < s t r i n g > P A U   O O S   S h a r e d   S a v i n g s < / s t r i n g > < / k e y > < v a l u e > < i n t > 2 6 3 < / i n t > < / v a l u e > < / i t e m > < i t e m > < k e y > < s t r i n g > O v e r   /   ( U n d e r )   F u n d i n g   f o r   O O S   P A U < / s t r i n g > < / k e y > < v a l u e > < i n t > 3 5 3 < / i n t > < / v a l u e > < / i t e m > < i t e m > < k e y > < s t r i n g > O v e r   ( u n d e r )   f u n d i n g   w i t h   M a r k e t s h i f t   a n d   I n S t a t e   P A U < / s t r i n g > < / k e y > < v a l u e > < i n t > 4 8 9 < / i n t > < / v a l u e > < / i t e m > < i t e m > < k e y > < s t r i n g > O O S   F u n d i n g   E x c e s s   o r   D e f i c i t   +   O O S   P A U < / s t r i n g > < / k e y > < v a l u e > < i n t > 4 0 9 < / i n t > < / v a l u e > < / i t e m > < i t e m > < k e y > < s t r i n g > T o t a l   V o l u m e   E f f i c a c y < / s t r i n g > < / k e y > < v a l u e > < i n t > 2 2 2 < / i n t > < / v a l u e > < / i t e m > < i t e m > < k e y > < s t r i n g > T o t a l   V o l u m e   E f f i c a c y   w i t h   O t h e r   V o l u m e   A d j u s t m e n t s < / s t r i n g > < / k e y > < v a l u e > < i n t > 4 9 1 < / i n t > < / v a l u e > < / i t e m > < i t e m > < k e y > < s t r i n g > T o t a l   V o l u m e   E f f i c a c y   w i t h   O t h e r   V o l u m e   A d j u s t m e n t s   & a m p ;   E f f i c i e n c y   A d j u s t m e n t s < / s t r i n g > < / k e y > < v a l u e > < i n t > 7 0 2 < / i n t > < / v a l u e > < / i t e m > < i t e m > < k e y > < s t r i n g > D o l l a r   Y e a r < / s t r i n g > < / k e y > < v a l u e > < i n t > 1 3 3 < / i n t > < / v a l u e > < / i t e m > < i t e m > < k e y > < s t r i n g > C o n v e r s i o n   I n f < / s t r i n g > < / k e y > < v a l u e > < i n t > 1 6 1 < / i n t > < / v a l u e > < / i t e m > < i t e m > < k e y > < s t r i n g > F Y 2 3   B l e n d e d   P e r m a n e n t   R e v e n u e _ i n f < / s t r i n g > < / k e y > < v a l u e > < i n t > 3 6 9 < / i n t > < / v a l u e > < / i t e m > < i t e m > < k e y > < s t r i n g > M S A _ i n f < / s t r i n g > < / k e y > < v a l u e > < i n t > 1 1 1 < / i n t > < / v a l u e > < / i t e m > < i t e m > < k e y > < s t r i n g > U n r e c o g n i z e d _ i n f < / s t r i n g > < / k e y > < v a l u e > < i n t > 1 8 9 < / i n t > < / v a l u e > < / i t e m > < i t e m > < k e y > < s t r i n g > E x p e c t e d   F F S < / s t r i n g > < / k e y > < v a l u e > < i n t > 1 6 3 < / i n t > < / v a l u e > < / i t e m > < i t e m > < k e y > < s t r i n g > P A U   S h a r e d   S a v i n g s _ i n f < / s t r i n g > < / k e y > < v a l u e > < i n t > 2 4 5 < / i n t > < / v a l u e > < / i t e m > < i t e m > < k e y > < s t r i n g > T o t a l   P A U   R e v e n u e _ i n f < / s t r i n g > < / k e y > < v a l u e > < i n t > 2 3 6 < / i n t > < / v a l u e > < / i t e m > < / C o l u m n W i d t h s > < C o l u m n D i s p l a y I n d e x > < i t e m > < k e y > < s t r i n g > C a l e n d a r   Y e a r < / s t r i n g > < / k e y > < v a l u e > < i n t > 0 < / i n t > < / v a l u e > < / i t e m > < i t e m > < k e y > < s t r i n g > H O S P I D < / s t r i n g > < / k e y > < v a l u e > < i n t > 1 < / i n t > < / v a l u e > < / i t e m > < i t e m > < k e y > < s t r i n g > E C M A D   G r o w t h < / s t r i n g > < / k e y > < v a l u e > < i n t > 2 < / i n t > < / v a l u e > < / i t e m > < i t e m > < k e y > < s t r i n g > O O S   P A U   R e v e n u e < / s t r i n g > < / k e y > < v a l u e > < i n t > 3 < / i n t > < / v a l u e > < / i t e m > < i t e m > < k e y > < s t r i n g > O O S   O v e r / ( U n d e r   F u n d i n g )   -   O O S   F i l e < / s t r i n g > < / k e y > < v a l u e > < i n t > 4 < / i n t > < / v a l u e > < / i t e m > < i t e m > < k e y > < s t r i n g > O t h e r   V o l u m e   A d j u s t m e n t s   ( D e r e g / O t h e r   F Y   D a t a ) < / s t r i n g > < / k e y > < v a l u e > < i n t > 5 < / i n t > < / v a l u e > < / i t e m > < i t e m > < k e y > < s t r i n g > E f f i c i e n c y   A d j u s t m e n t s < / s t r i n g > < / k e y > < v a l u e > < i n t > 6 < / i n t > < / v a l u e > < / i t e m > < i t e m > < k e y > < s t r i n g > D e m o g r a p h i c   A d j u s t m e n t < / s t r i n g > < / k e y > < v a l u e > < i n t > 7 < / i n t > < / v a l u e > < / i t e m > < i t e m > < k e y > < s t r i n g > P A U   V o l u m e < / s t r i n g > < / k e y > < v a l u e > < i n t > 8 < / i n t > < / v a l u e > < / i t e m > < i t e m > < k e y > < s t r i n g > P A U   M a r k e t s h i f t < / s t r i n g > < / k e y > < v a l u e > < i n t > 9 < / i n t > < / v a l u e > < / i t e m > < i t e m > < k e y > < s t r i n g > P A U   U n r e c o g n i z e d   -   M S < / s t r i n g > < / k e y > < v a l u e > < i n t > 1 0 < / i n t > < / v a l u e > < / i t e m > < i t e m > < k e y > < s t r i n g > O b s e r v e d   G B R   V o l u m e   P o l i c i e s < / s t r i n g > < / k e y > < v a l u e > < i n t > 1 1 < / i n t > < / v a l u e > < / i t e m > < i t e m > < k e y > < s t r i n g > O v e r   ( U n d e r )   F u n d i n g   R e l a t i v e   t o   V o l u m e   V a r i a b l e   S y s t e m   w i t h   M S   & a m p ;   D e m o g r a p h i c   A d < / s t r i n g > < / k e y > < v a l u e > < i n t > 1 2 < / i n t > < / v a l u e > < / i t e m > < i t e m > < k e y > < s t r i n g > T o t a l   A n t i c i p a t e d   I n s t a t e   P A U   A d j u s t m e n t   u n d e r   F F S < / s t r i n g > < / k e y > < v a l u e > < i n t > 1 3 < / i n t > < / v a l u e > < / i t e m > < i t e m > < k e y > < s t r i n g > %   A t t r i b u t a b l e   t o   O O S < / s t r i n g > < / k e y > < v a l u e > < i n t > 1 4 < / i n t > < / v a l u e > < / i t e m > < i t e m > < k e y > < s t r i n g > P A U   I S   S h a r e d   S a v i n g s < / s t r i n g > < / k e y > < v a l u e > < i n t > 1 5 < / i n t > < / v a l u e > < / i t e m > < i t e m > < k e y > < s t r i n g > O v e r   /   ( U n d e r )   F u n d i n g   f o r   I n - S t a t e   P A U < / s t r i n g > < / k e y > < v a l u e > < i n t > 1 6 < / i n t > < / v a l u e > < / i t e m > < i t e m > < k e y > < s t r i n g > P A U   O O S   S h a r e d   S a v i n g s < / s t r i n g > < / k e y > < v a l u e > < i n t > 1 7 < / i n t > < / v a l u e > < / i t e m > < i t e m > < k e y > < s t r i n g > O v e r   /   ( U n d e r )   F u n d i n g   f o r   O O S   P A U < / s t r i n g > < / k e y > < v a l u e > < i n t > 1 8 < / i n t > < / v a l u e > < / i t e m > < i t e m > < k e y > < s t r i n g > O v e r   ( u n d e r )   f u n d i n g   w i t h   M a r k e t s h i f t   a n d   I n S t a t e   P A U < / s t r i n g > < / k e y > < v a l u e > < i n t > 1 9 < / i n t > < / v a l u e > < / i t e m > < i t e m > < k e y > < s t r i n g > O O S   F u n d i n g   E x c e s s   o r   D e f i c i t   +   O O S   P A U < / s t r i n g > < / k e y > < v a l u e > < i n t > 2 0 < / i n t > < / v a l u e > < / i t e m > < i t e m > < k e y > < s t r i n g > T o t a l   V o l u m e   E f f i c a c y < / s t r i n g > < / k e y > < v a l u e > < i n t > 2 1 < / i n t > < / v a l u e > < / i t e m > < i t e m > < k e y > < s t r i n g > T o t a l   V o l u m e   E f f i c a c y   w i t h   O t h e r   V o l u m e   A d j u s t m e n t s < / s t r i n g > < / k e y > < v a l u e > < i n t > 2 2 < / i n t > < / v a l u e > < / i t e m > < i t e m > < k e y > < s t r i n g > T o t a l   V o l u m e   E f f i c a c y   w i t h   O t h e r   V o l u m e   A d j u s t m e n t s   & a m p ;   E f f i c i e n c y   A d j u s t m e n t s < / s t r i n g > < / k e y > < v a l u e > < i n t > 2 3 < / i n t > < / v a l u e > < / i t e m > < i t e m > < k e y > < s t r i n g > D o l l a r   Y e a r < / s t r i n g > < / k e y > < v a l u e > < i n t > 2 4 < / i n t > < / v a l u e > < / i t e m > < i t e m > < k e y > < s t r i n g > C o n v e r s i o n   I n f < / s t r i n g > < / k e y > < v a l u e > < i n t > 2 5 < / i n t > < / v a l u e > < / i t e m > < i t e m > < k e y > < s t r i n g > F Y 2 3   B l e n d e d   P e r m a n e n t   R e v e n u e _ i n f < / s t r i n g > < / k e y > < v a l u e > < i n t > 2 6 < / i n t > < / v a l u e > < / i t e m > < i t e m > < k e y > < s t r i n g > M S A _ i n f < / s t r i n g > < / k e y > < v a l u e > < i n t > 2 7 < / i n t > < / v a l u e > < / i t e m > < i t e m > < k e y > < s t r i n g > U n r e c o g n i z e d _ i n f < / s t r i n g > < / k e y > < v a l u e > < i n t > 2 8 < / i n t > < / v a l u e > < / i t e m > < i t e m > < k e y > < s t r i n g > E x p e c t e d   F F S < / s t r i n g > < / k e y > < v a l u e > < i n t > 2 9 < / i n t > < / v a l u e > < / i t e m > < i t e m > < k e y > < s t r i n g > P A U   S h a r e d   S a v i n g s _ i n f < / s t r i n g > < / k e y > < v a l u e > < i n t > 3 0 < / i n t > < / v a l u e > < / i t e m > < i t e m > < k e y > < s t r i n g > T o t a l   P A U   R e v e n u e _ i n f < / s t r i n g > < / k e y > < v a l u e > < i n t > 3 1 < / 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6 3 8 f 5 b 5 2 - 6 d d f - 4 8 c 1 - 8 3 9 b - 1 e e 8 e d 0 3 b e d e " > < 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18.xml>��< ? x m l   v e r s i o n = " 1 . 0 "   e n c o d i n g = " U T F - 1 6 " ? > < G e m i n i   x m l n s = " h t t p : / / g e m i n i / p i v o t c u s t o m i z a t i o n / c 7 3 3 3 5 5 1 - 5 a 6 e - 4 2 c c - b b 3 e - 0 f 1 8 9 e c 7 a 9 4 6 " > < 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19.xml>��< ? x m l   v e r s i o n = " 1 . 0 "   e n c o d i n g = " U T F - 1 6 " ? > < G e m i n i   x m l n s = " h t t p : / / g e m i n i / p i v o t c u s t o m i z a t i o n / c 5 2 b 0 7 e a - 7 f a c - 4 7 2 c - b e d 3 - b 3 5 c 7 8 8 c 0 9 1 d " > < 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2.xml>��< ? x m l   v e r s i o n = " 1 . 0 "   e n c o d i n g = " U T F - 1 6 " ? > < G e m i n i   x m l n s = " h t t p : / / g e m i n i / p i v o t c u s t o m i z a t i o n / S h o w H i d d e n " > < C u s t o m C o n t e n t > < ! [ C D A T A [ T r u e ] ] > < / C u s t o m C o n t e n t > < / G e m i n i > 
</file>

<file path=customXml/item20.xml>��< ? x m l   v e r s i o n = " 1 . 0 "   e n c o d i n g = " U T F - 1 6 " ? > < G e m i n i   x m l n s = " h t t p : / / g e m i n i / p i v o t c u s t o m i z a t i o n / M a n u a l C a l c M o d e " > < C u s t o m C o n t e n t > < ! [ C D A T A [ F a l s e ] ] > < / C u s t o m C o n t e n t > < / G e m i n i > 
</file>

<file path=customXml/item21.xml>��< ? x m l   v e r s i o n = " 1 . 0 "   e n c o d i n g = " U T F - 1 6 " ? > < G e m i n i   x m l n s = " h t t p : / / g e m i n i / p i v o t c u s t o m i z a t i o n / 7 c a 9 4 1 5 6 - 1 f a 2 - 4 e 7 f - a 9 6 7 - 1 e b 9 3 9 a 1 e a 2 7 " > < 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22.xml>��< ? x m l   v e r s i o n = " 1 . 0 "   e n c o d i n g = " U T F - 1 6 " ? > < G e m i n i   x m l n s = " h t t p : / / g e m i n i / p i v o t c u s t o m i z a t i o n / 6 7 1 2 2 2 8 8 - f 0 1 6 - 4 9 7 9 - a b 9 2 - c 0 f 0 7 d 5 1 6 e d 1 " > < C u s t o m C o n t e n t > < ! [ C D A T A [ < ? x m l   v e r s i o n = " 1 . 0 "   e n c o d i n g = " u t f - 1 6 " ? > < S e t t i n g s > < C a l c u l a t e d F i e l d s > < i t e m > < M e a s u r e N a m e > S u m   o f   C a l e n d a r   Y e a r < / M e a s u r e N a m e > < D i s p l a y N a m e > S u m   o f   C a l e n d a r   Y e a r < / D i s p l a y N a m e > < V i s i b l e > F a l s e < / V i s i b l e > < / i t e m > < 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23.xml>��< ? x m l   v e r s i o n = " 1 . 0 "   e n c o d i n g = " U T F - 1 6 " ? > < G e m i n i   x m l n s = " h t t p : / / g e m i n i / p i v o t c u s t o m i z a t i o n / T a b l e O r d e r " > < C u s t o m C o n t e n t > < ! [ C D A T A [ B a s e   C Y   W i t h   I n f _ c 9 4 b d 1 2 e - d 1 8 7 - 4 b 5 7 - 8 7 d 4 - f e 7 6 6 8 2 b f 9 3 f ] ] > < / C u s t o m C o n t e n t > < / G e m i n i > 
</file>

<file path=customXml/item24.xml>��< ? x m l   v e r s i o n = " 1 . 0 "   e n c o d i n g = " U T F - 1 6 " ? > < G e m i n i   x m l n s = " h t t p : / / g e m i n i / p i v o t c u s t o m i z a t i o n / C l i e n t W i n d o w X M L " > < C u s t o m C o n t e n t > < ! [ C D A T A [ B a s e   C Y   W i t h   I n f _ c 9 4 b d 1 2 e - d 1 8 7 - 4 b 5 7 - 8 7 d 4 - f e 7 6 6 8 2 b f 9 3 f ] ] > < / C u s t o m C o n t e n t > < / G e m i n i > 
</file>

<file path=customXml/item2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 B a s e   C Y   W i t h   I n f _ c 9 4 b d 1 2 e - d 1 8 7 - 4 b 5 7 - 8 7 d 4 - f e 7 6 6 8 2 b f 9 3 f < / K e y > < V a l u e   x m l n s : a = " h t t p : / / s c h e m a s . d a t a c o n t r a c t . o r g / 2 0 0 4 / 0 7 / M i c r o s o f t . A n a l y s i s S e r v i c e s . C o m m o n " > < a : H a s F o c u s > t r u e < / a : H a s F o c u s > < a : S i z e A t D p i 9 6 > 1 1 5 < / a : S i z e A t D p i 9 6 > < a : V i s i b l e > t r u e < / a : V i s i b l e > < / V a l u e > < / K e y V a l u e O f s t r i n g S a n d b o x E d i t o r . M e a s u r e G r i d S t a t e S c d E 3 5 R y > < / A r r a y O f K e y V a l u e O f s t r i n g S a n d b o x E d i t o r . M e a s u r e G r i d S t a t e S c d E 3 5 R y > ] ] > < / C u s t o m C o n t e n t > < / G e m i n i > 
</file>

<file path=customXml/item26.xml>��< ? x m l   v e r s i o n = " 1 . 0 "   e n c o d i n g = " U T F - 1 6 " ? > < G e m i n i   x m l n s = " h t t p : / / g e m i n i / p i v o t c u s t o m i z a t i o n / R e l a t i o n s h i p A u t o D e t e c t i o n E n a b l e d " > < C u s t o m C o n t e n t > < ! [ C D A T A [ T r u e ] ] > < / C u s t o m C o n t e n t > < / G e m i n i > 
</file>

<file path=customXml/item27.xml>��< ? x m l   v e r s i o n = " 1 . 0 "   e n c o d i n g = " U T F - 1 6 " ? > < G e m i n i   x m l n s = " h t t p : / / g e m i n i / p i v o t c u s t o m i z a t i o n / T a b l e X M L _ A l l   Y e a r s 2 - 5 f a d 5 f 7 1 - d 9 f 9 - 4 b b 4 - 8 b 6 1 - 9 a 9 c 1 f f f c f b 4 " > < C u s t o m C o n t e n t > < ! [ C D A T A [ < T a b l e W i d g e t G r i d S e r i a l i z a t i o n   x m l n s : x s d = " h t t p : / / w w w . w 3 . o r g / 2 0 0 1 / X M L S c h e m a "   x m l n s : x s i = " h t t p : / / w w w . w 3 . o r g / 2 0 0 1 / X M L S c h e m a - i n s t a n c e " > < C o l u m n S u g g e s t e d T y p e   / > < C o l u m n F o r m a t   / > < C o l u m n A c c u r a c y   / > < C o l u m n C u r r e n c y S y m b o l   / > < C o l u m n P o s i t i v e P a t t e r n   / > < C o l u m n N e g a t i v e P a t t e r n   / > < C o l u m n W i d t h s > < i t e m > < k e y > < s t r i n g > C a l e n d a r   y e a r < / s t r i n g > < / k e y > < v a l u e > < i n t > 3 0 5 < / i n t > < / v a l u e > < / i t e m > < i t e m > < k e y > < s t r i n g > a v c o s t _ b y r < / s t r i n g > < / k e y > < v a l u e > < i n t > 2 5 1 < / i n t > < / v a l u e > < / i t e m > < i t e m > < k e y > < s t r i n g > a v c o s t _ m y r < / s t r i n g > < / k e y > < v a l u e > < i n t > 2 6 0 < / i n t > < / v a l u e > < / i t e m > < i t e m > < k e y > < s t r i n g > P R O D _ C A T < / s t r i n g > < / k e y > < v a l u e > < i n t > 2 7 3 < / i n t > < / v a l u e > < / i t e m > < i t e m > < k e y > < s t r i n g > z i p c o d e < / s t r i n g > < / k e y > < v a l u e > < i n t > 2 0 0 < / i n t > < / v a l u e > < / i t e m > < i t e m > < k e y > < s t r i n g > H O S P I D < / s t r i n g > < / k e y > < v a l u e > < i n t > 2 1 2 < / i n t > < / v a l u e > < / i t e m > < i t e m > < k e y > < s t r i n g > H O S P I T A L N A M E < / s t r i n g > < / k e y > < v a l u e > < i n t > 3 6 2 < / i n t > < / v a l u e > < / i t e m > < i t e m > < k e y > < s t r i n g > S y s t e m < / s t r i n g > < / k e y > < v a l u e > < i n t > 1 9 4 < / i n t > < / v a l u e > < / i t e m > < i t e m > < k e y > < s t r i n g > t y p e < / s t r i n g > < / k e y > < v a l u e > < i n t > 1 4 1 < / i n t > < / v a l u e > < / i t e m > < i t e m > < k e y > < s t r i n g > S A S _ C O U N T Y < / s t r i n g > < / k e y > < v a l u e > < i n t > 3 2 3 < / i n t > < / v a l u e > < / i t e m > < i t e m > < k e y > < s t r i n g > K A I S E R _ P A T < / s t r i n g > < / k e y > < v a l u e > < i n t > 2 9 9 < / i n t > < / v a l u e > < / i t e m > < i t e m > < k e y > < s t r i n g > E C M A D _ b y r < / s t r i n g > < / k e y > < v a l u e > < i n t > 2 7 7 < / i n t > < / v a l u e > < / i t e m > < i t e m > < k e y > < s t r i n g > D i s c h a r g e / V i s i t _ b y r < / s t r i n g > < / k e y > < v a l u e > < i n t > 3 9 1 < / i n t > < / v a l u e > < / i t e m > < i t e m > < k e y > < s t r i n g > t o t _ c h g _ b y r < / s t r i n g > < / k e y > < v a l u e > < i n t > 2 6 4 < / i n t > < / v a l u e > < / i t e m > < i t e m > < k e y > < s t r i n g > E C M A D _ m y r < / s t r i n g > < / k e y > < v a l u e > < i n t > 2 8 6 < / i n t > < / v a l u e > < / i t e m > < i t e m > < k e y > < s t r i n g > D i s c h a r g e / V i s i t _ m y r < / s t r i n g > < / k e y > < v a l u e > < i n t > 4 0 0 < / i n t > < / v a l u e > < / i t e m > < i t e m > < k e y > < s t r i n g > t o t _ c h g _ m y r < / s t r i n g > < / k e y > < v a l u e > < i n t > 2 7 3 < / i n t > < / v a l u e > < / i t e m > < i t e m > < k e y > < s t r i n g > D i s c h a r g e / V i s i t   G r o w t h < / s t r i n g > < / k e y > < v a l u e > < i n t > 4 4 9 < / i n t > < / v a l u e > < / i t e m > < i t e m > < k e y > < s t r i n g > e c m a d   G r o w t h < / s t r i n g > < / k e y > < v a l u e > < i n t > 3 1 2 < / i n t > < / v a l u e > < / i t e m > < i t e m > < k e y > < s t r i n g > t o t c h g   G r o w t h < / s t r i n g > < / k e y > < v a l u e > < i n t > 3 0 2 < / i n t > < / v a l u e > < / i t e m > < i t e m > < k e y > < s t r i n g > z i p c i t y < / s t r i n g > < / k e y > < v a l u e > < i n t > 1 7 4 < / i n t > < / v a l u e > < / i t e m > < i t e m > < k e y > < s t r i n g > z i p n a m e < / s t r i n g > < / k e y > < v a l u e > < i n t > 2 1 1 < / i n t > < / v a l u e > < / i t e m > < i t e m > < k e y > < s t r i n g > P A U < / s t r i n g > < / k e y > < v a l u e > < i n t > 1 4 7 < / i n t > < / v a l u e > < / i t e m > < i t e m > < k e y > < s t r i n g > C a t e g o r i c a l < / s t r i n g > < / k e y > < v a l u e > < i n t > 2 5 9 < / i n t > < / v a l u e > < / i t e m > < i t e m > < k e y > < s t r i n g > O n c _ o n c < / s t r i n g > < / k e y > < v a l u e > < i n t > 2 2 0 < / i n t > < / v a l u e > < / i t e m > < i t e m > < k e y > < s t r i n g > h o s p s h i f t < / s t r i n g > < / k e y > < v a l u e > < i n t > 2 2 0 < / i n t > < / v a l u e > < / i t e m > < i t e m > < k e y > < s t r i n g > p o s i t i v e _ m s < / s t r i n g > < / k e y > < v a l u e > < i n t > 2 6 6 < / i n t > < / v a l u e > < / i t e m > < i t e m > < k e y > < s t r i n g > n e g a t i v e _ m s < / s t r i n g > < / k e y > < v a l u e > < i n t > 2 8 1 < / i n t > < / v a l u e > < / i t e m > < i t e m > < k e y > < s t r i n g > M S A < / s t r i n g > < / k e y > < v a l u e > < i n t > 1 5 1 < / i n t > < / v a l u e > < / i t e m > < i t e m > < k e y > < s t r i n g > H C G e r m a n t o w n _ z i p s < / s t r i n g > < / k e y > < v a l u e > < i n t > 4 2 4 < / i n t > < / v a l u e > < / i t e m > < i t e m > < k e y > < s t r i n g > U n r e c o g   e c m a d s < / s t r i n g > < / k e y > < v a l u e > < i n t > 3 5 3 < / i n t > < / v a l u e > < / i t e m > < i t e m > < k e y > < s t r i n g > U n r e c o g _ f u n d s < / s t r i n g > < / k e y > < v a l u e > < i n t > 3 2 4 < / i n t > < / v a l u e > < / i t e m > < i t e m > < k e y > < s t r i n g > U n r e c o g _ e c m a d s < / s t r i n g > < / k e y > < v a l u e > < i n t > 3 6 3 < / i n t > < / v a l u e > < / i t e m > < / C o l u m n W i d t h s > < C o l u m n D i s p l a y I n d e x > < i t e m > < k e y > < s t r i n g > C a l e n d a r   y e a r < / s t r i n g > < / k e y > < v a l u e > < i n t > 0 < / i n t > < / v a l u e > < / i t e m > < i t e m > < k e y > < s t r i n g > a v c o s t _ b y r < / s t r i n g > < / k e y > < v a l u e > < i n t > 1 < / i n t > < / v a l u e > < / i t e m > < i t e m > < k e y > < s t r i n g > a v c o s t _ m y r < / s t r i n g > < / k e y > < v a l u e > < i n t > 2 < / i n t > < / v a l u e > < / i t e m > < i t e m > < k e y > < s t r i n g > P R O D _ C A T < / s t r i n g > < / k e y > < v a l u e > < i n t > 3 < / i n t > < / v a l u e > < / i t e m > < i t e m > < k e y > < s t r i n g > z i p c o d e < / s t r i n g > < / k e y > < v a l u e > < i n t > 4 < / i n t > < / v a l u e > < / i t e m > < i t e m > < k e y > < s t r i n g > H O S P I D < / s t r i n g > < / k e y > < v a l u e > < i n t > 5 < / i n t > < / v a l u e > < / i t e m > < i t e m > < k e y > < s t r i n g > H O S P I T A L N A M E < / s t r i n g > < / k e y > < v a l u e > < i n t > 6 < / i n t > < / v a l u e > < / i t e m > < i t e m > < k e y > < s t r i n g > S y s t e m < / s t r i n g > < / k e y > < v a l u e > < i n t > 7 < / i n t > < / v a l u e > < / i t e m > < i t e m > < k e y > < s t r i n g > t y p e < / s t r i n g > < / k e y > < v a l u e > < i n t > 8 < / i n t > < / v a l u e > < / i t e m > < i t e m > < k e y > < s t r i n g > S A S _ C O U N T Y < / s t r i n g > < / k e y > < v a l u e > < i n t > 9 < / i n t > < / v a l u e > < / i t e m > < i t e m > < k e y > < s t r i n g > K A I S E R _ P A T < / s t r i n g > < / k e y > < v a l u e > < i n t > 1 0 < / i n t > < / v a l u e > < / i t e m > < i t e m > < k e y > < s t r i n g > E C M A D _ b y r < / s t r i n g > < / k e y > < v a l u e > < i n t > 1 1 < / i n t > < / v a l u e > < / i t e m > < i t e m > < k e y > < s t r i n g > D i s c h a r g e / V i s i t _ b y r < / s t r i n g > < / k e y > < v a l u e > < i n t > 1 2 < / i n t > < / v a l u e > < / i t e m > < i t e m > < k e y > < s t r i n g > t o t _ c h g _ b y r < / s t r i n g > < / k e y > < v a l u e > < i n t > 1 3 < / i n t > < / v a l u e > < / i t e m > < i t e m > < k e y > < s t r i n g > E C M A D _ m y r < / s t r i n g > < / k e y > < v a l u e > < i n t > 1 4 < / i n t > < / v a l u e > < / i t e m > < i t e m > < k e y > < s t r i n g > D i s c h a r g e / V i s i t _ m y r < / s t r i n g > < / k e y > < v a l u e > < i n t > 1 5 < / i n t > < / v a l u e > < / i t e m > < i t e m > < k e y > < s t r i n g > t o t _ c h g _ m y r < / s t r i n g > < / k e y > < v a l u e > < i n t > 1 6 < / i n t > < / v a l u e > < / i t e m > < i t e m > < k e y > < s t r i n g > D i s c h a r g e / V i s i t   G r o w t h < / s t r i n g > < / k e y > < v a l u e > < i n t > 1 7 < / i n t > < / v a l u e > < / i t e m > < i t e m > < k e y > < s t r i n g > e c m a d   G r o w t h < / s t r i n g > < / k e y > < v a l u e > < i n t > 1 8 < / i n t > < / v a l u e > < / i t e m > < i t e m > < k e y > < s t r i n g > t o t c h g   G r o w t h < / s t r i n g > < / k e y > < v a l u e > < i n t > 1 9 < / i n t > < / v a l u e > < / i t e m > < i t e m > < k e y > < s t r i n g > z i p c i t y < / s t r i n g > < / k e y > < v a l u e > < i n t > 2 0 < / i n t > < / v a l u e > < / i t e m > < i t e m > < k e y > < s t r i n g > z i p n a m e < / s t r i n g > < / k e y > < v a l u e > < i n t > 2 1 < / i n t > < / v a l u e > < / i t e m > < i t e m > < k e y > < s t r i n g > P A U < / s t r i n g > < / k e y > < v a l u e > < i n t > 2 2 < / i n t > < / v a l u e > < / i t e m > < i t e m > < k e y > < s t r i n g > C a t e g o r i c a l < / s t r i n g > < / k e y > < v a l u e > < i n t > 2 3 < / i n t > < / v a l u e > < / i t e m > < i t e m > < k e y > < s t r i n g > O n c _ o n c < / s t r i n g > < / k e y > < v a l u e > < i n t > 2 4 < / i n t > < / v a l u e > < / i t e m > < i t e m > < k e y > < s t r i n g > h o s p s h i f t < / s t r i n g > < / k e y > < v a l u e > < i n t > 2 5 < / i n t > < / v a l u e > < / i t e m > < i t e m > < k e y > < s t r i n g > p o s i t i v e _ m s < / s t r i n g > < / k e y > < v a l u e > < i n t > 2 6 < / i n t > < / v a l u e > < / i t e m > < i t e m > < k e y > < s t r i n g > n e g a t i v e _ m s < / s t r i n g > < / k e y > < v a l u e > < i n t > 2 7 < / i n t > < / v a l u e > < / i t e m > < i t e m > < k e y > < s t r i n g > M S A < / s t r i n g > < / k e y > < v a l u e > < i n t > 2 8 < / i n t > < / v a l u e > < / i t e m > < i t e m > < k e y > < s t r i n g > H C G e r m a n t o w n _ z i p s < / s t r i n g > < / k e y > < v a l u e > < i n t > 2 9 < / i n t > < / v a l u e > < / i t e m > < i t e m > < k e y > < s t r i n g > U n r e c o g   e c m a d s < / s t r i n g > < / k e y > < v a l u e > < i n t > 3 0 < / i n t > < / v a l u e > < / i t e m > < i t e m > < k e y > < s t r i n g > U n r e c o g _ f u n d s < / s t r i n g > < / k e y > < v a l u e > < i n t > 3 1 < / i n t > < / v a l u e > < / i t e m > < i t e m > < k e y > < s t r i n g > U n r e c o g _ e c m a d s < / s t r i n g > < / k e y > < v a l u e > < i n t > 3 2 < / 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T a b l e X M L _ C Y 2 3   G r o u p e d _ d 7 5 5 e 1 b e - 0 2 d 2 - 4 e 9 f - 9 6 5 a - 8 f 4 2 9 5 4 2 a 5 9 9 " > < C u s t o m C o n t e n t > < ! [ C D A T A [ < T a b l e W i d g e t G r i d S e r i a l i z a t i o n   x m l n s : x s d = " h t t p : / / w w w . w 3 . o r g / 2 0 0 1 / X M L S c h e m a "   x m l n s : x s i = " h t t p : / / w w w . w 3 . o r g / 2 0 0 1 / X M L S c h e m a - i n s t a n c e " > < C o l u m n S u g g e s t e d T y p e   / > < C o l u m n F o r m a t   / > < C o l u m n A c c u r a c y   / > < C o l u m n C u r r e n c y S y m b o l   / > < C o l u m n P o s i t i v e P a t t e r n   / > < C o l u m n N e g a t i v e P a t t e r n   / > < C o l u m n W i d t h s > < i t e m > < k e y > < s t r i n g > I n f   C o n v e r s i o n s . D o l l a r   Y e a r < / s t r i n g > < / k e y > < v a l u e > < i n t > 5 2 5 < / i n t > < / v a l u e > < / i t e m > < i t e m > < k e y > < s t r i n g > H O S P I D < / s t r i n g > < / k e y > < v a l u e > < i n t > 2 1 2 < / i n t > < / v a l u e > < / i t e m > < i t e m > < k e y > < s t r i n g > H O S P I T A L N A M E < / s t r i n g > < / k e y > < v a l u e > < i n t > 3 6 2 < / i n t > < / v a l u e > < / i t e m > < i t e m > < k e y > < s t r i n g > F i l t e r :   C Y 2 3   P i v o t < / s t r i n g > < / k e y > < v a l u e > < i n t > 3 5 9 < / i n t > < / v a l u e > < / i t e m > < i t e m > < k e y > < s t r i n g > E C M A D   G r o w t h < / s t r i n g > < / k e y > < v a l u e > < i n t > 3 3 5 < / i n t > < / v a l u e > < / i t e m > < i t e m > < k e y > < s t r i n g > I n f   C o n v e r s i o n s . C o n v e r s i o n   I n f < / s t r i n g > < / k e y > < v a l u e > < i n t > 5 7 9 < / i n t > < / v a l u e > < / i t e m > < i t e m > < k e y > < s t r i n g > E C M A D   G r o w t h   w / I n f < / s t r i n g > < / k e y > < v a l u e > < i n t > 4 2 2 < / i n t > < / v a l u e > < / i t e m > < i t e m > < k e y > < s t r i n g > M S A   w / I n f < / s t r i n g > < / k e y > < v a l u e > < i n t > 2 3 8 < / i n t > < / v a l u e > < / i t e m > < i t e m > < k e y > < s t r i n g > U n r e c o g _ F u n d s   w / I n f < / s t r i n g > < / k e y > < v a l u e > < i n t > 4 2 4 < / i n t > < / v a l u e > < / i t e m > < / C o l u m n W i d t h s > < C o l u m n D i s p l a y I n d e x > < i t e m > < k e y > < s t r i n g > I n f   C o n v e r s i o n s . D o l l a r   Y e a r < / s t r i n g > < / k e y > < v a l u e > < i n t > 0 < / i n t > < / v a l u e > < / i t e m > < i t e m > < k e y > < s t r i n g > H O S P I D < / s t r i n g > < / k e y > < v a l u e > < i n t > 1 < / i n t > < / v a l u e > < / i t e m > < i t e m > < k e y > < s t r i n g > H O S P I T A L N A M E < / s t r i n g > < / k e y > < v a l u e > < i n t > 2 < / i n t > < / v a l u e > < / i t e m > < i t e m > < k e y > < s t r i n g > F i l t e r :   C Y 2 3   P i v o t < / s t r i n g > < / k e y > < v a l u e > < i n t > 3 < / i n t > < / v a l u e > < / i t e m > < i t e m > < k e y > < s t r i n g > E C M A D   G r o w t h < / s t r i n g > < / k e y > < v a l u e > < i n t > 4 < / i n t > < / v a l u e > < / i t e m > < i t e m > < k e y > < s t r i n g > I n f   C o n v e r s i o n s . C o n v e r s i o n   I n f < / s t r i n g > < / k e y > < v a l u e > < i n t > 5 < / i n t > < / v a l u e > < / i t e m > < i t e m > < k e y > < s t r i n g > E C M A D   G r o w t h   w / I n f < / s t r i n g > < / k e y > < v a l u e > < i n t > 6 < / i n t > < / v a l u e > < / i t e m > < i t e m > < k e y > < s t r i n g > M S A   w / I n f < / s t r i n g > < / k e y > < v a l u e > < i n t > 7 < / i n t > < / v a l u e > < / i t e m > < i t e m > < k e y > < s t r i n g > U n r e c o g _ F u n d s   w / I n f < / s t r i n g > < / k e y > < v a l u e > < i n t > 8 < / i n t > < / v a l u e > < / i t e m > < / C o l u m n D i s p l a y I n d e x > < C o l u m n F r o z e n   / > < C o l u m n C h e c k e d   / > < C o l u m n F i l t e r   / > < S e l e c t i o n F i l t e r   / > < F i l t e r P a r a m e t e r s   / > < I s S o r t D e s c e n d i n g > f a l s e < / I s S o r t D e s c e n d i n g > < / T a b l e W i d g e t G r i d S e r i a l i z a t i o n > ] ] > < / C u s t o m C o n t e n t > < / G e m i n i > 
</file>

<file path=customXml/item2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 A l l   Y e a r s   G r o u p e d 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  Y e a r s   G r o u p e d 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 C o l u m n s \ C a l e n d a r   y e a r < / K e y > < / a : K e y > < a : V a l u e   i : t y p e = " T a b l e W i d g e t B a s e V i e w S t a t e " / > < / a : K e y V a l u e O f D i a g r a m O b j e c t K e y a n y T y p e z b w N T n L X > < a : K e y V a l u e O f D i a g r a m O b j e c t K e y a n y T y p e z b w N T n L X > < a : K e y > < K e y > C o l u m n s \ I n f   C o n v e r s i o n s . D o l l a r   Y e a r < / 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 C o l u m n s \ H O S P I T A L N A M E < / K e y > < / a : K e y > < a : V a l u e   i : t y p e = " T a b l e W i d g e t B a s e V i e w S t a t e " / > < / a : K e y V a l u e O f D i a g r a m O b j e c t K e y a n y T y p e z b w N T n L X > < a : K e y V a l u e O f D i a g r a m O b j e c t K e y a n y T y p e z b w N T n L X > < a : K e y > < K e y > C o l u m n s \ Y Y H H _ I D < / K e y > < / a : K e y > < a : V a l u e   i : t y p e = " T a b l e W i d g e t B a s e V i e w S t a t e " / > < / a : K e y V a l u e O f D i a g r a m O b j e c t K e y a n y T y p e z b w N T n L X > < a : K e y V a l u e O f D i a g r a m O b j e c t K e y a n y T y p e z b w N T n L X > < a : K e y > < K e y > C o l u m n s \ F i l t e r :   A l l < / K e y > < / a : K e y > < a : V a l u e   i : t y p e = " T a b l e W i d g e t B a s e V i e w S t a t e " / > < / a : K e y V a l u e O f D i a g r a m O b j e c t K e y a n y T y p e z b w N T n L X > < a : K e y V a l u e O f D i a g r a m O b j e c t K e y a n y T y p e z b w N T n L X > < a : K e y > < K e y > C o l u m n s \ F i l t e r :   e c m a d < / K e y > < / a : K e y > < a : V a l u e   i : t y p e = " T a b l e W i d g e t B a s e V i e w S t a t e " / > < / a : K e y V a l u e O f D i a g r a m O b j e c t K e y a n y T y p e z b w N T n L X > < a : K e y V a l u e O f D i a g r a m O b j e c t K e y a n y T y p e z b w N T n L X > < a : K e y > < K e y > C o l u m n s \ E C M A D   G r o w t h < / K e y > < / a : K e y > < a : V a l u e   i : t y p e = " T a b l e W i d g e t B a s e V i e w S t a t e " / > < / a : K e y V a l u e O f D i a g r a m O b j e c t K e y a n y T y p e z b w N T n L X > < a : K e y V a l u e O f D i a g r a m O b j e c t K e y a n y T y p e z b w N T n L X > < a : K e y > < K e y > C o l u m n s \ I n f   C o n v e r s i o n s . C o n v e r s i o n   I n f < / K e y > < / a : K e y > < a : V a l u e   i : t y p e = " T a b l e W i d g e t B a s e V i e w S t a t e " / > < / a : K e y V a l u e O f D i a g r a m O b j e c t K e y a n y T y p e z b w N T n L X > < a : K e y V a l u e O f D i a g r a m O b j e c t K e y a n y T y p e z b w N T n L X > < a : K e y > < K e y > C o l u m n s \ U n r e c o g   F u n d s _ w / i n f < / K e y > < / a : K e y > < a : V a l u e   i : t y p e = " T a b l e W i d g e t B a s e V i e w S t a t e " / > < / a : K e y V a l u e O f D i a g r a m O b j e c t K e y a n y T y p e z b w N T n L X > < a : K e y V a l u e O f D i a g r a m O b j e c t K e y a n y T y p e z b w N T n L X > < a : K e y > < K e y > C o l u m n s \ M S A _ w / i n f < / K e y > < / a : K e y > < a : V a l u e   i : t y p e = " T a b l e W i d g e t B a s e V i e w S t a t e " / > < / a : K e y V a l u e O f D i a g r a m O b j e c t K e y a n y T y p e z b w N T n L X > < a : K e y V a l u e O f D i a g r a m O b j e c t K e y a n y T y p e z b w N T n L X > < a : K e y > < K e y > C o l u m n s \ E C M A D   G r o w t h _ w / i n f < / 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 A l l   Y e a r s 2 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  Y e a r s 2 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 C o l u m n s \ C a l e n d a r   y e a r < / K e y > < / a : K e y > < a : V a l u e   i : t y p e = " T a b l e W i d g e t B a s e V i e w S t a t e " / > < / a : K e y V a l u e O f D i a g r a m O b j e c t K e y a n y T y p e z b w N T n L X > < a : K e y V a l u e O f D i a g r a m O b j e c t K e y a n y T y p e z b w N T n L X > < a : K e y > < K e y > C o l u m n s \ a v c o s t _ b y r < / K e y > < / a : K e y > < a : V a l u e   i : t y p e = " T a b l e W i d g e t B a s e V i e w S t a t e " / > < / a : K e y V a l u e O f D i a g r a m O b j e c t K e y a n y T y p e z b w N T n L X > < a : K e y V a l u e O f D i a g r a m O b j e c t K e y a n y T y p e z b w N T n L X > < a : K e y > < K e y > C o l u m n s \ a v c o s t _ m y r < / K e y > < / a : K e y > < a : V a l u e   i : t y p e = " T a b l e W i d g e t B a s e V i e w S t a t e " / > < / a : K e y V a l u e O f D i a g r a m O b j e c t K e y a n y T y p e z b w N T n L X > < a : K e y V a l u e O f D i a g r a m O b j e c t K e y a n y T y p e z b w N T n L X > < a : K e y > < K e y > C o l u m n s \ P R O D _ C A T < / K e y > < / a : K e y > < a : V a l u e   i : t y p e = " T a b l e W i d g e t B a s e V i e w S t a t e " / > < / a : K e y V a l u e O f D i a g r a m O b j e c t K e y a n y T y p e z b w N T n L X > < a : K e y V a l u e O f D i a g r a m O b j e c t K e y a n y T y p e z b w N T n L X > < a : K e y > < K e y > C o l u m n s \ z i p c o d e < / 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 C o l u m n s \ H O S P I T A L N A M E < / K e y > < / a : K e y > < a : V a l u e   i : t y p e = " T a b l e W i d g e t B a s e V i e w S t a t e " / > < / a : K e y V a l u e O f D i a g r a m O b j e c t K e y a n y T y p e z b w N T n L X > < a : K e y V a l u e O f D i a g r a m O b j e c t K e y a n y T y p e z b w N T n L X > < a : K e y > < K e y > C o l u m n s \ S y s t e m < / 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 C o l u m n s \ S A S _ C O U N T Y < / K e y > < / a : K e y > < a : V a l u e   i : t y p e = " T a b l e W i d g e t B a s e V i e w S t a t e " / > < / a : K e y V a l u e O f D i a g r a m O b j e c t K e y a n y T y p e z b w N T n L X > < a : K e y V a l u e O f D i a g r a m O b j e c t K e y a n y T y p e z b w N T n L X > < a : K e y > < K e y > C o l u m n s \ K A I S E R _ P A T < / K e y > < / a : K e y > < a : V a l u e   i : t y p e = " T a b l e W i d g e t B a s e V i e w S t a t e " / > < / a : K e y V a l u e O f D i a g r a m O b j e c t K e y a n y T y p e z b w N T n L X > < a : K e y V a l u e O f D i a g r a m O b j e c t K e y a n y T y p e z b w N T n L X > < a : K e y > < K e y > C o l u m n s \ E C M A D _ b y r < / K e y > < / a : K e y > < a : V a l u e   i : t y p e = " T a b l e W i d g e t B a s e V i e w S t a t e " / > < / a : K e y V a l u e O f D i a g r a m O b j e c t K e y a n y T y p e z b w N T n L X > < a : K e y V a l u e O f D i a g r a m O b j e c t K e y a n y T y p e z b w N T n L X > < a : K e y > < K e y > C o l u m n s \ D i s c h a r g e / V i s i t _ b y r < / K e y > < / a : K e y > < a : V a l u e   i : t y p e = " T a b l e W i d g e t B a s e V i e w S t a t e " / > < / a : K e y V a l u e O f D i a g r a m O b j e c t K e y a n y T y p e z b w N T n L X > < a : K e y V a l u e O f D i a g r a m O b j e c t K e y a n y T y p e z b w N T n L X > < a : K e y > < K e y > C o l u m n s \ t o t _ c h g _ b y r < / K e y > < / a : K e y > < a : V a l u e   i : t y p e = " T a b l e W i d g e t B a s e V i e w S t a t e " / > < / a : K e y V a l u e O f D i a g r a m O b j e c t K e y a n y T y p e z b w N T n L X > < a : K e y V a l u e O f D i a g r a m O b j e c t K e y a n y T y p e z b w N T n L X > < a : K e y > < K e y > C o l u m n s \ E C M A D _ m y r < / K e y > < / a : K e y > < a : V a l u e   i : t y p e = " T a b l e W i d g e t B a s e V i e w S t a t e " / > < / a : K e y V a l u e O f D i a g r a m O b j e c t K e y a n y T y p e z b w N T n L X > < a : K e y V a l u e O f D i a g r a m O b j e c t K e y a n y T y p e z b w N T n L X > < a : K e y > < K e y > C o l u m n s \ D i s c h a r g e / V i s i t _ m y r < / K e y > < / a : K e y > < a : V a l u e   i : t y p e = " T a b l e W i d g e t B a s e V i e w S t a t e " / > < / a : K e y V a l u e O f D i a g r a m O b j e c t K e y a n y T y p e z b w N T n L X > < a : K e y V a l u e O f D i a g r a m O b j e c t K e y a n y T y p e z b w N T n L X > < a : K e y > < K e y > C o l u m n s \ t o t _ c h g _ m y r < / K e y > < / a : K e y > < a : V a l u e   i : t y p e = " T a b l e W i d g e t B a s e V i e w S t a t e " / > < / a : K e y V a l u e O f D i a g r a m O b j e c t K e y a n y T y p e z b w N T n L X > < a : K e y V a l u e O f D i a g r a m O b j e c t K e y a n y T y p e z b w N T n L X > < a : K e y > < K e y > C o l u m n s \ D i s c h a r g e / V i s i t   G r o w t h < / K e y > < / a : K e y > < a : V a l u e   i : t y p e = " T a b l e W i d g e t B a s e V i e w S t a t e " / > < / a : K e y V a l u e O f D i a g r a m O b j e c t K e y a n y T y p e z b w N T n L X > < a : K e y V a l u e O f D i a g r a m O b j e c t K e y a n y T y p e z b w N T n L X > < a : K e y > < K e y > C o l u m n s \ e c m a d   G r o w t h < / K e y > < / a : K e y > < a : V a l u e   i : t y p e = " T a b l e W i d g e t B a s e V i e w S t a t e " / > < / a : K e y V a l u e O f D i a g r a m O b j e c t K e y a n y T y p e z b w N T n L X > < a : K e y V a l u e O f D i a g r a m O b j e c t K e y a n y T y p e z b w N T n L X > < a : K e y > < K e y > C o l u m n s \ t o t c h g   G r o w t h < / K e y > < / a : K e y > < a : V a l u e   i : t y p e = " T a b l e W i d g e t B a s e V i e w S t a t e " / > < / a : K e y V a l u e O f D i a g r a m O b j e c t K e y a n y T y p e z b w N T n L X > < a : K e y V a l u e O f D i a g r a m O b j e c t K e y a n y T y p e z b w N T n L X > < a : K e y > < K e y > C o l u m n s \ z i p c i t y < / K e y > < / a : K e y > < a : V a l u e   i : t y p e = " T a b l e W i d g e t B a s e V i e w S t a t e " / > < / a : K e y V a l u e O f D i a g r a m O b j e c t K e y a n y T y p e z b w N T n L X > < a : K e y V a l u e O f D i a g r a m O b j e c t K e y a n y T y p e z b w N T n L X > < a : K e y > < K e y > C o l u m n s \ z i p n a m e < / K e y > < / a : K e y > < a : V a l u e   i : t y p e = " T a b l e W i d g e t B a s e V i e w S t a t e " / > < / a : K e y V a l u e O f D i a g r a m O b j e c t K e y a n y T y p e z b w N T n L X > < a : K e y V a l u e O f D i a g r a m O b j e c t K e y a n y T y p e z b w N T n L X > < a : K e y > < K e y > C o l u m n s \ P A U < / K e y > < / a : K e y > < a : V a l u e   i : t y p e = " T a b l e W i d g e t B a s e V i e w S t a t e " / > < / a : K e y V a l u e O f D i a g r a m O b j e c t K e y a n y T y p e z b w N T n L X > < a : K e y V a l u e O f D i a g r a m O b j e c t K e y a n y T y p e z b w N T n L X > < a : K e y > < K e y > C o l u m n s \ C a t e g o r i c a l < / K e y > < / a : K e y > < a : V a l u e   i : t y p e = " T a b l e W i d g e t B a s e V i e w S t a t e " / > < / a : K e y V a l u e O f D i a g r a m O b j e c t K e y a n y T y p e z b w N T n L X > < a : K e y V a l u e O f D i a g r a m O b j e c t K e y a n y T y p e z b w N T n L X > < a : K e y > < K e y > C o l u m n s \ O n c _ o n c < / K e y > < / a : K e y > < a : V a l u e   i : t y p e = " T a b l e W i d g e t B a s e V i e w S t a t e " / > < / a : K e y V a l u e O f D i a g r a m O b j e c t K e y a n y T y p e z b w N T n L X > < a : K e y V a l u e O f D i a g r a m O b j e c t K e y a n y T y p e z b w N T n L X > < a : K e y > < K e y > C o l u m n s \ h o s p s h i f t < / K e y > < / a : K e y > < a : V a l u e   i : t y p e = " T a b l e W i d g e t B a s e V i e w S t a t e " / > < / a : K e y V a l u e O f D i a g r a m O b j e c t K e y a n y T y p e z b w N T n L X > < a : K e y V a l u e O f D i a g r a m O b j e c t K e y a n y T y p e z b w N T n L X > < a : K e y > < K e y > C o l u m n s \ p o s i t i v e _ m s < / K e y > < / a : K e y > < a : V a l u e   i : t y p e = " T a b l e W i d g e t B a s e V i e w S t a t e " / > < / a : K e y V a l u e O f D i a g r a m O b j e c t K e y a n y T y p e z b w N T n L X > < a : K e y V a l u e O f D i a g r a m O b j e c t K e y a n y T y p e z b w N T n L X > < a : K e y > < K e y > C o l u m n s \ n e g a t i v e _ m s < / K e y > < / a : K e y > < a : V a l u e   i : t y p e = " T a b l e W i d g e t B a s e V i e w S t a t e " / > < / a : K e y V a l u e O f D i a g r a m O b j e c t K e y a n y T y p e z b w N T n L X > < a : K e y V a l u e O f D i a g r a m O b j e c t K e y a n y T y p e z b w N T n L X > < a : K e y > < K e y > C o l u m n s \ M S A < / K e y > < / a : K e y > < a : V a l u e   i : t y p e = " T a b l e W i d g e t B a s e V i e w S t a t e " / > < / a : K e y V a l u e O f D i a g r a m O b j e c t K e y a n y T y p e z b w N T n L X > < a : K e y V a l u e O f D i a g r a m O b j e c t K e y a n y T y p e z b w N T n L X > < a : K e y > < K e y > C o l u m n s \ H C G e r m a n t o w n _ z i p s < / K e y > < / a : K e y > < a : V a l u e   i : t y p e = " T a b l e W i d g e t B a s e V i e w S t a t e " / > < / a : K e y V a l u e O f D i a g r a m O b j e c t K e y a n y T y p e z b w N T n L X > < a : K e y V a l u e O f D i a g r a m O b j e c t K e y a n y T y p e z b w N T n L X > < a : K e y > < K e y > C o l u m n s \ U n r e c o g   e c m a d s < / K e y > < / a : K e y > < a : V a l u e   i : t y p e = " T a b l e W i d g e t B a s e V i e w S t a t e " / > < / a : K e y V a l u e O f D i a g r a m O b j e c t K e y a n y T y p e z b w N T n L X > < a : K e y V a l u e O f D i a g r a m O b j e c t K e y a n y T y p e z b w N T n L X > < a : K e y > < K e y > C o l u m n s \ U n r e c o g _ f u n d s < / K e y > < / a : K e y > < a : V a l u e   i : t y p e = " T a b l e W i d g e t B a s e V i e w S t a t e " / > < / a : K e y V a l u e O f D i a g r a m O b j e c t K e y a n y T y p e z b w N T n L X > < a : K e y V a l u e O f D i a g r a m O b j e c t K e y a n y T y p e z b w N T n L X > < a : K e y > < K e y > C o l u m n s \ U n r e c o g _ e c m a d s 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 C Y 2 3   G r o u p e d 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 C Y 2 3   G r o u p e d 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 C o l u m n s \ I n f   C o n v e r s i o n s . D o l l a r   Y e a r < / 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 C o l u m n s \ H O S P I T A L N A M E < / K e y > < / a : K e y > < a : V a l u e   i : t y p e = " T a b l e W i d g e t B a s e V i e w S t a t e " / > < / a : K e y V a l u e O f D i a g r a m O b j e c t K e y a n y T y p e z b w N T n L X > < a : K e y V a l u e O f D i a g r a m O b j e c t K e y a n y T y p e z b w N T n L X > < a : K e y > < K e y > C o l u m n s \ F i l t e r :   C Y 2 3   P i v o t < / K e y > < / a : K e y > < a : V a l u e   i : t y p e = " T a b l e W i d g e t B a s e V i e w S t a t e " / > < / a : K e y V a l u e O f D i a g r a m O b j e c t K e y a n y T y p e z b w N T n L X > < a : K e y V a l u e O f D i a g r a m O b j e c t K e y a n y T y p e z b w N T n L X > < a : K e y > < K e y > C o l u m n s \ E C M A D   G r o w t h < / K e y > < / a : K e y > < a : V a l u e   i : t y p e = " T a b l e W i d g e t B a s e V i e w S t a t e " / > < / a : K e y V a l u e O f D i a g r a m O b j e c t K e y a n y T y p e z b w N T n L X > < a : K e y V a l u e O f D i a g r a m O b j e c t K e y a n y T y p e z b w N T n L X > < a : K e y > < K e y > C o l u m n s \ I n f   C o n v e r s i o n s . C o n v e r s i o n   I n f < / K e y > < / a : K e y > < a : V a l u e   i : t y p e = " T a b l e W i d g e t B a s e V i e w S t a t e " / > < / a : K e y V a l u e O f D i a g r a m O b j e c t K e y a n y T y p e z b w N T n L X > < a : K e y V a l u e O f D i a g r a m O b j e c t K e y a n y T y p e z b w N T n L X > < a : K e y > < K e y > C o l u m n s \ E C M A D   G r o w t h   w / I n f < / K e y > < / a : K e y > < a : V a l u e   i : t y p e = " T a b l e W i d g e t B a s e V i e w S t a t e " / > < / a : K e y V a l u e O f D i a g r a m O b j e c t K e y a n y T y p e z b w N T n L X > < a : K e y V a l u e O f D i a g r a m O b j e c t K e y a n y T y p e z b w N T n L X > < a : K e y > < K e y > C o l u m n s \ M S A   w / I n f < / K e y > < / a : K e y > < a : V a l u e   i : t y p e = " T a b l e W i d g e t B a s e V i e w S t a t e " / > < / a : K e y V a l u e O f D i a g r a m O b j e c t K e y a n y T y p e z b w N T n L X > < a : K e y V a l u e O f D i a g r a m O b j e c t K e y a n y T y p e z b w N T n L X > < a : K e y > < K e y > C o l u m n s \ U n r e c o g _ F u n d s   w / I n f < / 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 C Y s 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 C Y s 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 C o l u m n s \ C a l e n d a r   Y e a r < / K e y > < / a : K e y > < a : V a l u e   i : t y p e = " T a b l e W i d g e t B a s e V i e w S t a t e " / > < / a : K e y V a l u e O f D i a g r a m O b j e c t K e y a n y T y p e z b w N T n L X > < a : K e y V a l u e O f D i a g r a m O b j e c t K e y a n y T y p e z b w N T n L X > < a : K e y > < K e y > C o l u m n s \ I n f   C o n v e r s i o n s . D o l l a r   Y e a r < / 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 C o l u m n s \ H o s p i t a l < / K e y > < / a : K e y > < a : V a l u e   i : t y p e = " T a b l e W i d g e t B a s e V i e w S t a t e " / > < / a : K e y V a l u e O f D i a g r a m O b j e c t K e y a n y T y p e z b w N T n L X > < a : K e y V a l u e O f D i a g r a m O b j e c t K e y a n y T y p e z b w N T n L X > < a : K e y > < K e y > C o l u m n s \ Y Y H H _ I D < / K e y > < / a : K e y > < a : V a l u e   i : t y p e = " T a b l e W i d g e t B a s e V i e w S t a t e " / > < / a : K e y V a l u e O f D i a g r a m O b j e c t K e y a n y T y p e z b w N T n L X > < a : K e y V a l u e O f D i a g r a m O b j e c t K e y a n y T y p e z b w N T n L X > < a : K e y > < K e y > C o l u m n s \ I n f   C o n v e r s i o n s . C o n v e r s i o n   I n f < / K e y > < / a : K e y > < a : V a l u e   i : t y p e = " T a b l e W i d g e t B a s e V i e w S t a t e " / > < / a : K e y V a l u e O f D i a g r a m O b j e c t K e y a n y T y p e z b w N T n L X > < a : K e y V a l u e O f D i a g r a m O b j e c t K e y a n y T y p e z b w N T n L X > < a : K e y > < K e y > C o l u m n s \ C Y 2 3   M a r k e s h i f t   w / I n f < / K e y > < / a : K e y > < a : V a l u e   i : t y p e = " T a b l e W i d g e t B a s e V i e w S t a t e " / > < / a : K e y V a l u e O f D i a g r a m O b j e c t K e y a n y T y p e z b w N T n L X > < a : K e y V a l u e O f D i a g r a m O b j e c t K e y a n y T y p e z b w N T n L X > < a : K e y > < K e y > C o l u m n s \ C Y 2 3   U n r e c o g n i z e d   w / I n f < / K e y > < / a : K e y > < a : V a l u e   i : t y p e = " T a b l e W i d g e t B a s e V i e w S t a t e " / > < / a : K e y V a l u e O f D i a g r a m O b j e c t K e y a n y T y p e z b w N T n L X > < a : K e y V a l u e O f D i a g r a m O b j e c t K e y a n y T y p e z b w N T n L X > < a : K e y > < K e y > C o l u m n s \ F Y 2 3   B l e n d e d   P e r m a n e n t   R e v e n u e   w / I n f < / K e y > < / a : K e y > < a : V a l u e   i : t y p e = " T a b l e W i d g e t B a s e V i e w S t a t e " / > < / a : K e y V a l u e O f D i a g r a m O b j e c t K e y a n y T y p e z b w N T n L X > < a : K e y V a l u e O f D i a g r a m O b j e c t K e y a n y T y p e z b w N T n L X > < a : K e y > < K e y > C o l u m n s \ D e m o g r a p h i c   A d j u s t m e n t   w / I n f < / K e y > < / a : K e y > < a : V a l u e   i : t y p e = " T a b l e W i d g e t B a s e V i e w S t a t e " / > < / a : K e y V a l u e O f D i a g r a m O b j e c t K e y a n y T y p e z b w N T n L X > < a : K e y V a l u e O f D i a g r a m O b j e c t K e y a n y T y p e z b w N T n L X > < a : K e y > < K e y > C o l u m n s \ D e m o g r a p h i c   A d j u s t m e n t   R Y 2 3 ( o l d   f o r   j u s t   p o s i t i v e s )   w / I n f < / K e y > < / a : K e y > < a : V a l u e   i : t y p e = " T a b l e W i d g e t B a s e V i e w S t a t e " / > < / a : K e y V a l u e O f D i a g r a m O b j e c t K e y a n y T y p e z b w N T n L X > < a : K e y V a l u e O f D i a g r a m O b j e c t K e y a n y T y p e z b w N T n L X > < a : K e y > < K e y > C o l u m n s \ D e m o g r a p h i c   C e n s u s   C a t c h u p   w / I n f < / K e y > < / a : K e y > < a : V a l u e   i : t y p e = " T a b l e W i d g e t B a s e V i e w S t a t e " / > < / a : K e y V a l u e O f D i a g r a m O b j e c t K e y a n y T y p e z b w N T n L X > < a : K e y V a l u e O f D i a g r a m O b j e c t K e y a n y T y p e z b w N T n L X > < a : K e y > < K e y > C o l u m n s \ P A U   V o l u m e     w / I n f < / K e y > < / a : K e y > < a : V a l u e   i : t y p e = " T a b l e W i d g e t B a s e V i e w S t a t e " / > < / a : K e y V a l u e O f D i a g r a m O b j e c t K e y a n y T y p e z b w N T n L X > < a : K e y V a l u e O f D i a g r a m O b j e c t K e y a n y T y p e z b w N T n L X > < a : K e y > < K e y > C o l u m n s \ P A U   M a r k e t s h i f t   w / I n f < / K e y > < / a : K e y > < a : V a l u e   i : t y p e = " T a b l e W i d g e t B a s e V i e w S t a t e " / > < / a : K e y V a l u e O f D i a g r a m O b j e c t K e y a n y T y p e z b w N T n L X > < a : K e y V a l u e O f D i a g r a m O b j e c t K e y a n y T y p e z b w N T n L X > < a : K e y > < K e y > C o l u m n s \ P A U   U n r e c o g n i z e d   -   M S   w / I n f < / K e y > < / a : K e y > < a : V a l u e   i : t y p e = " T a b l e W i d g e t B a s e V i e w S t a t e " / > < / a : K e y V a l u e O f D i a g r a m O b j e c t K e y a n y T y p e z b w N T n L X > < a : K e y V a l u e O f D i a g r a m O b j e c t K e y a n y T y p e z b w N T n L X > < a : K e y > < K e y > C o l u m n s \ P A U   S h a r e d   S a v i n g s   w / I n f < / K e y > < / a : K e y > < a : V a l u e   i : t y p e = " T a b l e W i d g e t B a s e V i e w S t a t e " / > < / a : K e y V a l u e O f D i a g r a m O b j e c t K e y a n y T y p e z b w N T n L X > < a : K e y V a l u e O f D i a g r a m O b j e c t K e y a n y T y p e z b w N T n L X > < a : K e y > < K e y > C o l u m n s \ T o t a l   P A U   R e v e n u e   -   T r e n d s   F i l e   w / I n f < / K e y > < / a : K e y > < a : V a l u e   i : t y p e = " T a b l e W i d g e t B a s e V i e w S t a t e " / > < / a : K e y V a l u e O f D i a g r a m O b j e c t K e y a n y T y p e z b w N T n L X > < a : K e y V a l u e O f D i a g r a m O b j e c t K e y a n y T y p e z b w N T n L X > < a : K e y > < K e y > C o l u m n s \ O O S   P A U   R e v e n u e   -   T r e n d s   F i l e   w / I n f < / K e y > < / a : K e y > < a : V a l u e   i : t y p e = " T a b l e W i d g e t B a s e V i e w S t a t e " / > < / a : K e y V a l u e O f D i a g r a m O b j e c t K e y a n y T y p e z b w N T n L X > < a : K e y V a l u e O f D i a g r a m O b j e c t K e y a n y T y p e z b w N T n L X > < a : K e y > < K e y > C o l u m n s \ P A U   I S   S h a r e d   S a v i n g s   -   C a l c u l a t e d   . . .   w / I n f < / K e y > < / a : K e y > < a : V a l u e   i : t y p e = " T a b l e W i d g e t B a s e V i e w S t a t e " / > < / a : K e y V a l u e O f D i a g r a m O b j e c t K e y a n y T y p e z b w N T n L X > < a : K e y V a l u e O f D i a g r a m O b j e c t K e y a n y T y p e z b w N T n L X > < a : K e y > < K e y > C o l u m n s \ O t h e r   V o l u m e   A d j u s t m e n t s   ( D e r e g   w / I n f < / K e y > < / a : K e y > < a : V a l u e   i : t y p e = " T a b l e W i d g e t B a s e V i e w S t a t e " / > < / a : K e y V a l u e O f D i a g r a m O b j e c t K e y a n y T y p e z b w N T n L X > < a : K e y V a l u e O f D i a g r a m O b j e c t K e y a n y T y p e z b w N T n L X > < a : K e y > < K e y > C o l u m n s \ E f f i c i e n c y   A d j u s t m e n t s   w / I n f < / K e y > < / a : K e y > < a : V a l u e   i : t y p e = " T a b l e W i d g e t B a s e V i e w S t a t e " / > < / a : K e y V a l u e O f D i a g r a m O b j e c t K e y a n y T y p e z b w N T n L X > < a : K e y V a l u e O f D i a g r a m O b j e c t K e y a n y T y p e z b w N T n L X > < a : K e y > < K e y > C o l u m n s \ C Y   E C M A D   G r o w t h < / K e y > < / a : K e y > < a : V a l u e   i : t y p e = " T a b l e W i d g e t B a s e V i e w S t a t e " / > < / a : K e y V a l u e O f D i a g r a m O b j e c t K e y a n y T y p e z b w N T n L X > < a : K e y V a l u e O f D i a g r a m O b j e c t K e y a n y T y p e z b w N T n L X > < a : K e y > < K e y > C o l u m n s \ N o   I n f l a t i o n   A d d e d < / K e y > < / a : K e y > < a : V a l u e   i : t y p e = " T a b l e W i d g e t B a s e V i e w S t a t e " / > < / a : K e y V a l u e O f D i a g r a m O b j e c t K e y a n y T y p e z b w N T n L X > < a : K e y V a l u e O f D i a g r a m O b j e c t K e y a n y T y p e z b w N T n L X > < a : K e y > < K e y > C o l u m n s \ C Y   M a r k e t s h i f t < / K e y > < / a : K e y > < a : V a l u e   i : t y p e = " T a b l e W i d g e t B a s e V i e w S t a t e " / > < / a : K e y V a l u e O f D i a g r a m O b j e c t K e y a n y T y p e z b w N T n L X > < a : K e y V a l u e O f D i a g r a m O b j e c t K e y a n y T y p e z b w N T n L X > < a : K e y > < K e y > C o l u m n s \ C Y   U n r e c o g   F u n d s < / K e y > < / a : K e y > < a : V a l u e   i : t y p e = " T a b l e W i d g e t B a s e V i e w S t a t e " / > < / a : K e y V a l u e O f D i a g r a m O b j e c t K e y a n y T y p e z b w N T n L X > < a : K e y V a l u e O f D i a g r a m O b j e c t K e y a n y T y p e z b w N T n L X > < a : K e y > < K e y > C o l u m n s \ E x p e c t e d   F F S < / K e y > < / a : K e y > < a : V a l u e   i : t y p e = " T a b l e W i d g e t B a s e V i e w S t a t e " / > < / a : K e y V a l u e O f D i a g r a m O b j e c t K e y a n y T y p e z b w N T n L X > < a : K e y V a l u e O f D i a g r a m O b j e c t K e y a n y T y p e z b w N T n L X > < a : K e y > < K e y > C o l u m n s \ R Y   D e m o g r a p h i c   A d j u s t m e n t s < / K e y > < / a : K e y > < a : V a l u e   i : t y p e = " T a b l e W i d g e t B a s e V i e w S t a t e " / > < / a : K e y V a l u e O f D i a g r a m O b j e c t K e y a n y T y p e z b w N T n L X > < a : K e y V a l u e O f D i a g r a m O b j e c t K e y a n y T y p e z b w N T n L X > < a : K e y > < K e y > C o l u m n s \ O b s e r v e d   G B R   V o l u m e   P o l i c i e s < / K e y > < / a : K e y > < a : V a l u e   i : t y p e = " T a b l e W i d g e t B a s e V i e w S t a t e " / > < / a : K e y V a l u e O f D i a g r a m O b j e c t K e y a n y T y p e z b w N T n L X > < a : K e y V a l u e O f D i a g r a m O b j e c t K e y a n y T y p e z b w N T n L X > < a : K e y > < K e y > C o l u m n s \ O v e r   ( U n d e r )   F u n d i n g   R e l a t i v e   t o   V o l u m e   V a r i a b l e   S y s t e m   w i t h   M S   & a m p ;   D e m o g r a p h i c   A d j u s t m e n t < / K e y > < / a : K e y > < a : V a l u e   i : t y p e = " T a b l e W i d g e t B a s e V i e w S t a t e " / > < / a : K e y V a l u e O f D i a g r a m O b j e c t K e y a n y T y p e z b w N T n L X > < a : K e y V a l u e O f D i a g r a m O b j e c t K e y a n y T y p e z b w N T n L X > < a : K e y > < K e y > C o l u m n s \ T o t a l   A n t i c i p a t e d   I n s t a t e   P A U   A d j u s t m e n t   u n d e r   F F S   -   C a l c u l a t e d < / K e y > < / a : K e y > < a : V a l u e   i : t y p e = " T a b l e W i d g e t B a s e V i e w S t a t e " / > < / a : K e y V a l u e O f D i a g r a m O b j e c t K e y a n y T y p e z b w N T n L X > < a : K e y V a l u e O f D i a g r a m O b j e c t K e y a n y T y p e z b w N T n L X > < a : K e y > < K e y > C o l u m n s \ %   A t t r i b u t a b l e   t o   O O S < / K e y > < / a : K e y > < a : V a l u e   i : t y p e = " T a b l e W i d g e t B a s e V i e w S t a t e " / > < / a : K e y V a l u e O f D i a g r a m O b j e c t K e y a n y T y p e z b w N T n L X > < a : K e y V a l u e O f D i a g r a m O b j e c t K e y a n y T y p e z b w N T n L X > < a : K e y > < K e y > C o l u m n s \ P A U   I S   S h a r e d   S a v i n g s < / K e y > < / a : K e y > < a : V a l u e   i : t y p e = " T a b l e W i d g e t B a s e V i e w S t a t e " / > < / a : K e y V a l u e O f D i a g r a m O b j e c t K e y a n y T y p e z b w N T n L X > < a : K e y V a l u e O f D i a g r a m O b j e c t K e y a n y T y p e z b w N T n L X > < a : K e y > < K e y > C o l u m n s \ O v e r   /   ( U n d e r )   F u n d i n g   f o r   I n - S t a t e   P A U < / K e y > < / a : K e y > < a : V a l u e   i : t y p e = " T a b l e W i d g e t B a s e V i e w S t a t e " / > < / a : K e y V a l u e O f D i a g r a m O b j e c t K e y a n y T y p e z b w N T n L X > < a : K e y V a l u e O f D i a g r a m O b j e c t K e y a n y T y p e z b w N T n L X > < a : K e y > < K e y > C o l u m n s \ T o t a l   V o l u m e   E f f i c a c y < / K e y > < / a : K e y > < a : V a l u e   i : t y p e = " T a b l e W i d g e t B a s e V i e w S t a t e " / > < / a : K e y V a l u e O f D i a g r a m O b j e c t K e y a n y T y p e z b w N T n L X > < a : K e y V a l u e O f D i a g r a m O b j e c t K e y a n y T y p e z b w N T n L X > < a : K e y > < K e y > C o l u m n s \ T o t a l   V o l u m e   E f f i c a c y   w i t h   O t h e r   V o l u m e   A d j u s t m e n t s < / K e y > < / a : K e y > < a : V a l u e   i : t y p e = " T a b l e W i d g e t B a s e V i e w S t a t e " / > < / a : K e y V a l u e O f D i a g r a m O b j e c t K e y a n y T y p e z b w N T n L X > < a : K e y V a l u e O f D i a g r a m O b j e c t K e y a n y T y p e z b w N T n L X > < a : K e y > < K e y > C o l u m n s \ T o t a l   V o l u m e   E f f i c a c y   w i t h   O t h e r   V o l u m e   A d j u s t m e n t s   & a m p ;   E f f i c i e n c y   A d j u s t m e n t s 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 B a s e   C Y 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  C Y 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 C o l u m n s \ C a l e n d a r   Y e a r < / 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 C o l u m n s \ E C M A D   G r o w t h < / K e y > < / a : K e y > < a : V a l u e   i : t y p e = " T a b l e W i d g e t B a s e V i e w S t a t e " / > < / a : K e y V a l u e O f D i a g r a m O b j e c t K e y a n y T y p e z b w N T n L X > < a : K e y V a l u e O f D i a g r a m O b j e c t K e y a n y T y p e z b w N T n L X > < a : K e y > < K e y > C o l u m n s \ M S A < / K e y > < / a : K e y > < a : V a l u e   i : t y p e = " T a b l e W i d g e t B a s e V i e w S t a t e " / > < / a : K e y V a l u e O f D i a g r a m O b j e c t K e y a n y T y p e z b w N T n L X > < a : K e y V a l u e O f D i a g r a m O b j e c t K e y a n y T y p e z b w N T n L X > < a : K e y > < K e y > C o l u m n s \ U n r e c o g n i z e d < / K e y > < / a : K e y > < a : V a l u e   i : t y p e = " T a b l e W i d g e t B a s e V i e w S t a t e " / > < / a : K e y V a l u e O f D i a g r a m O b j e c t K e y a n y T y p e z b w N T n L X > < a : K e y V a l u e O f D i a g r a m O b j e c t K e y a n y T y p e z b w N T n L X > < a : K e y > < K e y > C o l u m n s \ E x p e c t e d   F F S < / K e y > < / a : K e y > < a : V a l u e   i : t y p e = " T a b l e W i d g e t B a s e V i e w S t a t e " / > < / a : K e y V a l u e O f D i a g r a m O b j e c t K e y a n y T y p e z b w N T n L X > < a : K e y V a l u e O f D i a g r a m O b j e c t K e y a n y T y p e z b w N T n L X > < a : K e y > < K e y > C o l u m n s \ F Y 2 3   B l e n d e d   P e r m a n e n t   R e v e n u e < / K e y > < / a : K e y > < a : V a l u e   i : t y p e = " T a b l e W i d g e t B a s e V i e w S t a t e " / > < / a : K e y V a l u e O f D i a g r a m O b j e c t K e y a n y T y p e z b w N T n L X > < a : K e y V a l u e O f D i a g r a m O b j e c t K e y a n y T y p e z b w N T n L X > < a : K e y > < K e y > C o l u m n s \ P A U   S h a r e d   S a v i n g s < / K e y > < / a : K e y > < a : V a l u e   i : t y p e = " T a b l e W i d g e t B a s e V i e w S t a t e " / > < / a : K e y V a l u e O f D i a g r a m O b j e c t K e y a n y T y p e z b w N T n L X > < a : K e y V a l u e O f D i a g r a m O b j e c t K e y a n y T y p e z b w N T n L X > < a : K e y > < K e y > C o l u m n s \ T o t a l   P A U   R e v e n u e < / K e y > < / a : K e y > < a : V a l u e   i : t y p e = " T a b l e W i d g e t B a s e V i e w S t a t e " / > < / a : K e y V a l u e O f D i a g r a m O b j e c t K e y a n y T y p e z b w N T n L X > < a : K e y V a l u e O f D i a g r a m O b j e c t K e y a n y T y p e z b w N T n L X > < a : K e y > < K e y > C o l u m n s \ O O S   P A U   R e v e n u e < / K e y > < / a : K e y > < a : V a l u e   i : t y p e = " T a b l e W i d g e t B a s e V i e w S t a t e " / > < / a : K e y V a l u e O f D i a g r a m O b j e c t K e y a n y T y p e z b w N T n L X > < a : K e y V a l u e O f D i a g r a m O b j e c t K e y a n y T y p e z b w N T n L X > < a : K e y > < K e y > C o l u m n s \ O O S   O v e r / ( U n d e r   F u n d i n g )   -   O O S   F i l e < / K e y > < / a : K e y > < a : V a l u e   i : t y p e = " T a b l e W i d g e t B a s e V i e w S t a t e " / > < / a : K e y V a l u e O f D i a g r a m O b j e c t K e y a n y T y p e z b w N T n L X > < a : K e y V a l u e O f D i a g r a m O b j e c t K e y a n y T y p e z b w N T n L X > < a : K e y > < K e y > C o l u m n s \ O t h e r   V o l u m e   A d j u s t m e n t s   ( D e r e g / O t h e r   F Y   D a t a ) < / K e y > < / a : K e y > < a : V a l u e   i : t y p e = " T a b l e W i d g e t B a s e V i e w S t a t e " / > < / a : K e y V a l u e O f D i a g r a m O b j e c t K e y a n y T y p e z b w N T n L X > < a : K e y V a l u e O f D i a g r a m O b j e c t K e y a n y T y p e z b w N T n L X > < a : K e y > < K e y > C o l u m n s \ E f f i c i e n c y   A d j u s t m e n t s < / K e y > < / a : K e y > < a : V a l u e   i : t y p e = " T a b l e W i d g e t B a s e V i e w S t a t e " / > < / a : K e y V a l u e O f D i a g r a m O b j e c t K e y a n y T y p e z b w N T n L X > < a : K e y V a l u e O f D i a g r a m O b j e c t K e y a n y T y p e z b w N T n L X > < a : K e y > < K e y > C o l u m n s \ D e m o g r a p h i c   A d j u s t m e n t < / K e y > < / a : K e y > < a : V a l u e   i : t y p e = " T a b l e W i d g e t B a s e V i e w S t a t e " / > < / a : K e y V a l u e O f D i a g r a m O b j e c t K e y a n y T y p e z b w N T n L X > < a : K e y V a l u e O f D i a g r a m O b j e c t K e y a n y T y p e z b w N T n L X > < a : K e y > < K e y > C o l u m n s \ P A U   V o l u m e < / K e y > < / a : K e y > < a : V a l u e   i : t y p e = " T a b l e W i d g e t B a s e V i e w S t a t e " / > < / a : K e y V a l u e O f D i a g r a m O b j e c t K e y a n y T y p e z b w N T n L X > < a : K e y V a l u e O f D i a g r a m O b j e c t K e y a n y T y p e z b w N T n L X > < a : K e y > < K e y > C o l u m n s \ P A U   M a r k e t s h i f t < / K e y > < / a : K e y > < a : V a l u e   i : t y p e = " T a b l e W i d g e t B a s e V i e w S t a t e " / > < / a : K e y V a l u e O f D i a g r a m O b j e c t K e y a n y T y p e z b w N T n L X > < a : K e y V a l u e O f D i a g r a m O b j e c t K e y a n y T y p e z b w N T n L X > < a : K e y > < K e y > C o l u m n s \ P A U   U n r e c o g n i z e d   -   M S < / K e y > < / a : K e y > < a : V a l u e   i : t y p e = " T a b l e W i d g e t B a s e V i e w S t a t e " / > < / a : K e y V a l u e O f D i a g r a m O b j e c t K e y a n y T y p e z b w N T n L X > < a : K e y V a l u e O f D i a g r a m O b j e c t K e y a n y T y p e z b w N T n L X > < a : K e y > < K e y > C o l u m n s \ O b s e r v e d   G B R   V o l u m e   P o l i c i e s < / K e y > < / a : K e y > < a : V a l u e   i : t y p e = " T a b l e W i d g e t B a s e V i e w S t a t e " / > < / a : K e y V a l u e O f D i a g r a m O b j e c t K e y a n y T y p e z b w N T n L X > < a : K e y V a l u e O f D i a g r a m O b j e c t K e y a n y T y p e z b w N T n L X > < a : K e y > < K e y > C o l u m n s \ O v e r   ( U n d e r )   F u n d i n g   R e l a t i v e   t o   V o l u m e   V a r i a b l e   S y s t e m   w i t h   M S   & a m p ;   D e m o g r a p h i c   A d < / K e y > < / a : K e y > < a : V a l u e   i : t y p e = " T a b l e W i d g e t B a s e V i e w S t a t e " / > < / a : K e y V a l u e O f D i a g r a m O b j e c t K e y a n y T y p e z b w N T n L X > < a : K e y V a l u e O f D i a g r a m O b j e c t K e y a n y T y p e z b w N T n L X > < a : K e y > < K e y > C o l u m n s \ T o t a l   A n t i c i p a t e d   I n s t a t e   P A U   A d j u s t m e n t   u n d e r   F F S < / K e y > < / a : K e y > < a : V a l u e   i : t y p e = " T a b l e W i d g e t B a s e V i e w S t a t e " / > < / a : K e y V a l u e O f D i a g r a m O b j e c t K e y a n y T y p e z b w N T n L X > < a : K e y V a l u e O f D i a g r a m O b j e c t K e y a n y T y p e z b w N T n L X > < a : K e y > < K e y > C o l u m n s \ %   A t t r i b u t a b l e   t o   O O S < / K e y > < / a : K e y > < a : V a l u e   i : t y p e = " T a b l e W i d g e t B a s e V i e w S t a t e " / > < / a : K e y V a l u e O f D i a g r a m O b j e c t K e y a n y T y p e z b w N T n L X > < a : K e y V a l u e O f D i a g r a m O b j e c t K e y a n y T y p e z b w N T n L X > < a : K e y > < K e y > C o l u m n s \ P A U   I S   S h a r e d   S a v i n g s < / K e y > < / a : K e y > < a : V a l u e   i : t y p e = " T a b l e W i d g e t B a s e V i e w S t a t e " / > < / a : K e y V a l u e O f D i a g r a m O b j e c t K e y a n y T y p e z b w N T n L X > < a : K e y V a l u e O f D i a g r a m O b j e c t K e y a n y T y p e z b w N T n L X > < a : K e y > < K e y > C o l u m n s \ O v e r   /   ( U n d e r )   F u n d i n g   f o r   I n - S t a t e   P A U < / K e y > < / a : K e y > < a : V a l u e   i : t y p e = " T a b l e W i d g e t B a s e V i e w S t a t e " / > < / a : K e y V a l u e O f D i a g r a m O b j e c t K e y a n y T y p e z b w N T n L X > < a : K e y V a l u e O f D i a g r a m O b j e c t K e y a n y T y p e z b w N T n L X > < a : K e y > < K e y > C o l u m n s \ P A U   O O S   S h a r e d   S a v i n g s < / K e y > < / a : K e y > < a : V a l u e   i : t y p e = " T a b l e W i d g e t B a s e V i e w S t a t e " / > < / a : K e y V a l u e O f D i a g r a m O b j e c t K e y a n y T y p e z b w N T n L X > < a : K e y V a l u e O f D i a g r a m O b j e c t K e y a n y T y p e z b w N T n L X > < a : K e y > < K e y > C o l u m n s \ O v e r   /   ( U n d e r )   F u n d i n g   f o r   O O S   P A U < / K e y > < / a : K e y > < a : V a l u e   i : t y p e = " T a b l e W i d g e t B a s e V i e w S t a t e " / > < / a : K e y V a l u e O f D i a g r a m O b j e c t K e y a n y T y p e z b w N T n L X > < a : K e y V a l u e O f D i a g r a m O b j e c t K e y a n y T y p e z b w N T n L X > < a : K e y > < K e y > C o l u m n s \ O v e r   ( u n d e r )   f u n d i n g   w i t h   M a r k e t s h i f t   a n d   I n S t a t e   P A U < / K e y > < / a : K e y > < a : V a l u e   i : t y p e = " T a b l e W i d g e t B a s e V i e w S t a t e " / > < / a : K e y V a l u e O f D i a g r a m O b j e c t K e y a n y T y p e z b w N T n L X > < a : K e y V a l u e O f D i a g r a m O b j e c t K e y a n y T y p e z b w N T n L X > < a : K e y > < K e y > C o l u m n s \ O O S   F u n d i n g   E x c e s s   o r   D e f i c i t   +   O O S   P A U < / K e y > < / a : K e y > < a : V a l u e   i : t y p e = " T a b l e W i d g e t B a s e V i e w S t a t e " / > < / a : K e y V a l u e O f D i a g r a m O b j e c t K e y a n y T y p e z b w N T n L X > < a : K e y V a l u e O f D i a g r a m O b j e c t K e y a n y T y p e z b w N T n L X > < a : K e y > < K e y > C o l u m n s \ T o t a l   V o l u m e   E f f i c a c y < / K e y > < / a : K e y > < a : V a l u e   i : t y p e = " T a b l e W i d g e t B a s e V i e w S t a t e " / > < / a : K e y V a l u e O f D i a g r a m O b j e c t K e y a n y T y p e z b w N T n L X > < a : K e y V a l u e O f D i a g r a m O b j e c t K e y a n y T y p e z b w N T n L X > < a : K e y > < K e y > C o l u m n s \ T o t a l   V o l u m e   E f f i c a c y   w i t h   O t h e r   V o l u m e   A d j u s t m e n t s < / K e y > < / a : K e y > < a : V a l u e   i : t y p e = " T a b l e W i d g e t B a s e V i e w S t a t e " / > < / a : K e y V a l u e O f D i a g r a m O b j e c t K e y a n y T y p e z b w N T n L X > < a : K e y V a l u e O f D i a g r a m O b j e c t K e y a n y T y p e z b w N T n L X > < a : K e y > < K e y > C o l u m n s \ T o t a l   V o l u m e   E f f i c a c y   w i t h   O t h e r   V o l u m e   A d j u s t m e n t s   & a m p ;   E f f i c i e n c y   A d j u s t m e n t s 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 B a s e   C Y   W i t h   I n f < / 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 B a s e   C Y   W i t h   I n f < / 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 C o l u m n s \ H O S P I D < / K e y > < / a : K e y > < a : V a l u e   i : t y p e = " T a b l e W i d g e t B a s e V i e w S t a t e " / > < / a : K e y V a l u e O f D i a g r a m O b j e c t K e y a n y T y p e z b w N T n L X > < a : K e y V a l u e O f D i a g r a m O b j e c t K e y a n y T y p e z b w N T n L X > < a : K e y > < K e y > C o l u m n s \ D o l l a r   Y e a r < / K e y > < / a : K e y > < a : V a l u e   i : t y p e = " T a b l e W i d g e t B a s e V i e w S t a t e " / > < / a : K e y V a l u e O f D i a g r a m O b j e c t K e y a n y T y p e z b w N T n L X > < a : K e y V a l u e O f D i a g r a m O b j e c t K e y a n y T y p e z b w N T n L X > < a : K e y > < K e y > C o l u m n s \ C a l e n d a r   Y e a r < / K e y > < / a : K e y > < a : V a l u e   i : t y p e = " T a b l e W i d g e t B a s e V i e w S t a t e " / > < / a : K e y V a l u e O f D i a g r a m O b j e c t K e y a n y T y p e z b w N T n L X > < a : K e y V a l u e O f D i a g r a m O b j e c t K e y a n y T y p e z b w N T n L X > < a : K e y > < K e y > C o l u m n s \ N o   I n f l a t i o n < / K e y > < / a : K e y > < a : V a l u e   i : t y p e = " T a b l e W i d g e t B a s e V i e w S t a t e " / > < / a : K e y V a l u e O f D i a g r a m O b j e c t K e y a n y T y p e z b w N T n L X > < a : K e y V a l u e O f D i a g r a m O b j e c t K e y a n y T y p e z b w N T n L X > < a : K e y > < K e y > C o l u m n s \ C o n v e r s i o n   I n f < / K e y > < / a : K e y > < a : V a l u e   i : t y p e = " T a b l e W i d g e t B a s e V i e w S t a t e " / > < / a : K e y V a l u e O f D i a g r a m O b j e c t K e y a n y T y p e z b w N T n L X > < a : K e y V a l u e O f D i a g r a m O b j e c t K e y a n y T y p e z b w N T n L X > < a : K e y > < K e y > C o l u m n s \ F Y 2 3   B l e n d e d   P e r m a n e n t   R e v e n u e _ i n f < / K e y > < / a : K e y > < a : V a l u e   i : t y p e = " T a b l e W i d g e t B a s e V i e w S t a t e " / > < / a : K e y V a l u e O f D i a g r a m O b j e c t K e y a n y T y p e z b w N T n L X > < a : K e y V a l u e O f D i a g r a m O b j e c t K e y a n y T y p e z b w N T n L X > < a : K e y > < K e y > C o l u m n s \ E C M A D   G r o w t h < / K e y > < / a : K e y > < a : V a l u e   i : t y p e = " T a b l e W i d g e t B a s e V i e w S t a t e " / > < / a : K e y V a l u e O f D i a g r a m O b j e c t K e y a n y T y p e z b w N T n L X > < a : K e y V a l u e O f D i a g r a m O b j e c t K e y a n y T y p e z b w N T n L X > < a : K e y > < K e y > C o l u m n s \ M S A < / K e y > < / a : K e y > < a : V a l u e   i : t y p e = " T a b l e W i d g e t B a s e V i e w S t a t e " / > < / a : K e y V a l u e O f D i a g r a m O b j e c t K e y a n y T y p e z b w N T n L X > < a : K e y V a l u e O f D i a g r a m O b j e c t K e y a n y T y p e z b w N T n L X > < a : K e y > < K e y > C o l u m n s \ M S A _ i n f < / K e y > < / a : K e y > < a : V a l u e   i : t y p e = " T a b l e W i d g e t B a s e V i e w S t a t e " / > < / a : K e y V a l u e O f D i a g r a m O b j e c t K e y a n y T y p e z b w N T n L X > < a : K e y V a l u e O f D i a g r a m O b j e c t K e y a n y T y p e z b w N T n L X > < a : K e y > < K e y > C o l u m n s \ U n r e c o g n i z e d < / K e y > < / a : K e y > < a : V a l u e   i : t y p e = " T a b l e W i d g e t B a s e V i e w S t a t e " / > < / a : K e y V a l u e O f D i a g r a m O b j e c t K e y a n y T y p e z b w N T n L X > < a : K e y V a l u e O f D i a g r a m O b j e c t K e y a n y T y p e z b w N T n L X > < a : K e y > < K e y > C o l u m n s \ U n r e c o g n i z e d _ i n f < / K e y > < / a : K e y > < a : V a l u e   i : t y p e = " T a b l e W i d g e t B a s e V i e w S t a t e " / > < / a : K e y V a l u e O f D i a g r a m O b j e c t K e y a n y T y p e z b w N T n L X > < a : K e y V a l u e O f D i a g r a m O b j e c t K e y a n y T y p e z b w N T n L X > < a : K e y > < K e y > C o l u m n s \ E x p e c t e d   F F S < / K e y > < / a : K e y > < a : V a l u e   i : t y p e = " T a b l e W i d g e t B a s e V i e w S t a t e " / > < / a : K e y V a l u e O f D i a g r a m O b j e c t K e y a n y T y p e z b w N T n L X > < a : K e y V a l u e O f D i a g r a m O b j e c t K e y a n y T y p e z b w N T n L X > < a : K e y > < K e y > C o l u m n s \ E x p e c t e d   F F S _ i n f < / K e y > < / a : K e y > < a : V a l u e   i : t y p e = " T a b l e W i d g e t B a s e V i e w S t a t e " / > < / a : K e y V a l u e O f D i a g r a m O b j e c t K e y a n y T y p e z b w N T n L X > < a : K e y V a l u e O f D i a g r a m O b j e c t K e y a n y T y p e z b w N T n L X > < a : K e y > < K e y > C o l u m n s \ P A U   S h a r e d   S a v i n g s < / K e y > < / a : K e y > < a : V a l u e   i : t y p e = " T a b l e W i d g e t B a s e V i e w S t a t e " / > < / a : K e y V a l u e O f D i a g r a m O b j e c t K e y a n y T y p e z b w N T n L X > < a : K e y V a l u e O f D i a g r a m O b j e c t K e y a n y T y p e z b w N T n L X > < a : K e y > < K e y > C o l u m n s \ P A U   S h a r e d   S a v i n g s _ i n f < / K e y > < / a : K e y > < a : V a l u e   i : t y p e = " T a b l e W i d g e t B a s e V i e w S t a t e " / > < / a : K e y V a l u e O f D i a g r a m O b j e c t K e y a n y T y p e z b w N T n L X > < a : K e y V a l u e O f D i a g r a m O b j e c t K e y a n y T y p e z b w N T n L X > < a : K e y > < K e y > C o l u m n s \ T o t a l   P A U   R e v e n u e < / K e y > < / a : K e y > < a : V a l u e   i : t y p e = " T a b l e W i d g e t B a s e V i e w S t a t e " / > < / a : K e y V a l u e O f D i a g r a m O b j e c t K e y a n y T y p e z b w N T n L X > < a : K e y V a l u e O f D i a g r a m O b j e c t K e y a n y T y p e z b w N T n L X > < a : K e y > < K e y > C o l u m n s \ T o t a l   P A U   R e v e n u e _ i n f < / K e y > < / a : K e y > < a : V a l u e   i : t y p e = " T a b l e W i d g e t B a s e V i e w S t a t e " / > < / a : K e y V a l u e O f D i a g r a m O b j e c t K e y a n y T y p e z b w N T n L X > < a : K e y V a l u e O f D i a g r a m O b j e c t K e y a n y T y p e z b w N T n L X > < a : K e y > < K e y > C o l u m n s \ O O S   P A U   R e v e n u e < / K e y > < / a : K e y > < a : V a l u e   i : t y p e = " T a b l e W i d g e t B a s e V i e w S t a t e " / > < / a : K e y V a l u e O f D i a g r a m O b j e c t K e y a n y T y p e z b w N T n L X > < a : K e y V a l u e O f D i a g r a m O b j e c t K e y a n y T y p e z b w N T n L X > < a : K e y > < K e y > C o l u m n s \ O O S   P A U   R e v e n u e _ i n f < / K e y > < / a : K e y > < a : V a l u e   i : t y p e = " T a b l e W i d g e t B a s e V i e w S t a t e " / > < / a : K e y V a l u e O f D i a g r a m O b j e c t K e y a n y T y p e z b w N T n L X > < a : K e y V a l u e O f D i a g r a m O b j e c t K e y a n y T y p e z b w N T n L X > < a : K e y > < K e y > C o l u m n s \ O O S   O v e r / ( U n d e r   F u n d i n g )   -   O O S   F i l e < / K e y > < / a : K e y > < a : V a l u e   i : t y p e = " T a b l e W i d g e t B a s e V i e w S t a t e " / > < / a : K e y V a l u e O f D i a g r a m O b j e c t K e y a n y T y p e z b w N T n L X > < a : K e y V a l u e O f D i a g r a m O b j e c t K e y a n y T y p e z b w N T n L X > < a : K e y > < K e y > C o l u m n s \ O O S   O v e r / ( U n d e r   F u n d i n g )   -   O O S   F i l e _ i n f < / K e y > < / a : K e y > < a : V a l u e   i : t y p e = " T a b l e W i d g e t B a s e V i e w S t a t e " / > < / a : K e y V a l u e O f D i a g r a m O b j e c t K e y a n y T y p e z b w N T n L X > < a : K e y V a l u e O f D i a g r a m O b j e c t K e y a n y T y p e z b w N T n L X > < a : K e y > < K e y > C o l u m n s \ O t h e r   V o l u m e   A d j u s t m e n t s   ( D e r e g / O t h e r   F Y   D a t a ) < / K e y > < / a : K e y > < a : V a l u e   i : t y p e = " T a b l e W i d g e t B a s e V i e w S t a t e " / > < / a : K e y V a l u e O f D i a g r a m O b j e c t K e y a n y T y p e z b w N T n L X > < a : K e y V a l u e O f D i a g r a m O b j e c t K e y a n y T y p e z b w N T n L X > < a : K e y > < K e y > C o l u m n s \ O t h e r   V o l u m e   A d j u s t m e n t s   ( D e r e g / O t h e r   F Y   D a t a ) _ i n f < / K e y > < / a : K e y > < a : V a l u e   i : t y p e = " T a b l e W i d g e t B a s e V i e w S t a t e " / > < / a : K e y V a l u e O f D i a g r a m O b j e c t K e y a n y T y p e z b w N T n L X > < a : K e y V a l u e O f D i a g r a m O b j e c t K e y a n y T y p e z b w N T n L X > < a : K e y > < K e y > C o l u m n s \ E f f i c i e n c y   A d j u s t m e n t s < / K e y > < / a : K e y > < a : V a l u e   i : t y p e = " T a b l e W i d g e t B a s e V i e w S t a t e " / > < / a : K e y V a l u e O f D i a g r a m O b j e c t K e y a n y T y p e z b w N T n L X > < a : K e y V a l u e O f D i a g r a m O b j e c t K e y a n y T y p e z b w N T n L X > < a : K e y > < K e y > C o l u m n s \ E f f i c i e n c y   A d j u s t m e n t s _ i n f < / K e y > < / a : K e y > < a : V a l u e   i : t y p e = " T a b l e W i d g e t B a s e V i e w S t a t e " / > < / a : K e y V a l u e O f D i a g r a m O b j e c t K e y a n y T y p e z b w N T n L X > < a : K e y V a l u e O f D i a g r a m O b j e c t K e y a n y T y p e z b w N T n L X > < a : K e y > < K e y > C o l u m n s \ D e m o g r a p h i c   A d j u s t m e n t < / K e y > < / a : K e y > < a : V a l u e   i : t y p e = " T a b l e W i d g e t B a s e V i e w S t a t e " / > < / a : K e y V a l u e O f D i a g r a m O b j e c t K e y a n y T y p e z b w N T n L X > < a : K e y V a l u e O f D i a g r a m O b j e c t K e y a n y T y p e z b w N T n L X > < a : K e y > < K e y > C o l u m n s \ D e m o g r a p h i c   A d j u s t m e n t s _ i n f < / K e y > < / a : K e y > < a : V a l u e   i : t y p e = " T a b l e W i d g e t B a s e V i e w S t a t e " / > < / a : K e y V a l u e O f D i a g r a m O b j e c t K e y a n y T y p e z b w N T n L X > < a : K e y V a l u e O f D i a g r a m O b j e c t K e y a n y T y p e z b w N T n L X > < a : K e y > < K e y > C o l u m n s \ P A U   V o l u m e < / K e y > < / a : K e y > < a : V a l u e   i : t y p e = " T a b l e W i d g e t B a s e V i e w S t a t e " / > < / a : K e y V a l u e O f D i a g r a m O b j e c t K e y a n y T y p e z b w N T n L X > < a : K e y V a l u e O f D i a g r a m O b j e c t K e y a n y T y p e z b w N T n L X > < a : K e y > < K e y > C o l u m n s \ P A U   V o l u m e _ i n f < / K e y > < / a : K e y > < a : V a l u e   i : t y p e = " T a b l e W i d g e t B a s e V i e w S t a t e " / > < / a : K e y V a l u e O f D i a g r a m O b j e c t K e y a n y T y p e z b w N T n L X > < a : K e y V a l u e O f D i a g r a m O b j e c t K e y a n y T y p e z b w N T n L X > < a : K e y > < K e y > C o l u m n s \ P A U   M a r k e t s h i f t < / K e y > < / a : K e y > < a : V a l u e   i : t y p e = " T a b l e W i d g e t B a s e V i e w S t a t e " / > < / a : K e y V a l u e O f D i a g r a m O b j e c t K e y a n y T y p e z b w N T n L X > < a : K e y V a l u e O f D i a g r a m O b j e c t K e y a n y T y p e z b w N T n L X > < a : K e y > < K e y > C o l u m n s \ P A U   M a r k e t s h i f t _ i n f < / K e y > < / a : K e y > < a : V a l u e   i : t y p e = " T a b l e W i d g e t B a s e V i e w S t a t e " / > < / a : K e y V a l u e O f D i a g r a m O b j e c t K e y a n y T y p e z b w N T n L X > < a : K e y V a l u e O f D i a g r a m O b j e c t K e y a n y T y p e z b w N T n L X > < a : K e y > < K e y > C o l u m n s \ P A U   U n r e c o g n i z e d   -   M S < / K e y > < / a : K e y > < a : V a l u e   i : t y p e = " T a b l e W i d g e t B a s e V i e w S t a t e " / > < / a : K e y V a l u e O f D i a g r a m O b j e c t K e y a n y T y p e z b w N T n L X > < a : K e y V a l u e O f D i a g r a m O b j e c t K e y a n y T y p e z b w N T n L X > < a : K e y > < K e y > C o l u m n s \ P A U   U n r e c o g n i z e d   -   M S _ i n f < / K e y > < / a : K e y > < a : V a l u e   i : t y p e = " T a b l e W i d g e t B a s e V i e w S t a t e " / > < / a : K e y V a l u e O f D i a g r a m O b j e c t K e y a n y T y p e z b w N T n L X > < a : K e y V a l u e O f D i a g r a m O b j e c t K e y a n y T y p e z b w N T n L X > < a : K e y > < K e y > C o l u m n s \ O b s e r v e d   G B R   V o l u m e   P o l i c i e s < / K e y > < / a : K e y > < a : V a l u e   i : t y p e = " T a b l e W i d g e t B a s e V i e w S t a t e " / > < / a : K e y V a l u e O f D i a g r a m O b j e c t K e y a n y T y p e z b w N T n L X > < a : K e y V a l u e O f D i a g r a m O b j e c t K e y a n y T y p e z b w N T n L X > < a : K e y > < K e y > C o l u m n s \ O b s e r v e d   G B R   V o l u m e   P o l i c i e s _ i n f < / K e y > < / a : K e y > < a : V a l u e   i : t y p e = " T a b l e W i d g e t B a s e V i e w S t a t e " / > < / a : K e y V a l u e O f D i a g r a m O b j e c t K e y a n y T y p e z b w N T n L X > < a : K e y V a l u e O f D i a g r a m O b j e c t K e y a n y T y p e z b w N T n L X > < a : K e y > < K e y > C o l u m n s \ O v e r   ( U n d e r )   F u n d i n g   R e l a t i v e   t o   V o l u m e   V a r i a b l e   S y s t e m   w i t h   M S   & a m p ;   D e m o g r a p h i c   A d < / K e y > < / a : K e y > < a : V a l u e   i : t y p e = " T a b l e W i d g e t B a s e V i e w S t a t e " / > < / a : K e y V a l u e O f D i a g r a m O b j e c t K e y a n y T y p e z b w N T n L X > < a : K e y V a l u e O f D i a g r a m O b j e c t K e y a n y T y p e z b w N T n L X > < a : K e y > < K e y > C o l u m n s \ O v e r   ( U n d e r )   F u n d i n g   R e l a t i v e   t o   V o l u m e   V a r i a b l e   S y s t e m   w i t h   M S   & a m p ;   D e m o g r a p h i c _ i n f < / K e y > < / a : K e y > < a : V a l u e   i : t y p e = " T a b l e W i d g e t B a s e V i e w S t a t e " / > < / a : K e y V a l u e O f D i a g r a m O b j e c t K e y a n y T y p e z b w N T n L X > < a : K e y V a l u e O f D i a g r a m O b j e c t K e y a n y T y p e z b w N T n L X > < a : K e y > < K e y > C o l u m n s \ T o t a l   A n t i c i p a t e d   I n s t a t e   P A U   A d j u s t m e n t   u n d e r   F F S < / K e y > < / a : K e y > < a : V a l u e   i : t y p e = " T a b l e W i d g e t B a s e V i e w S t a t e " / > < / a : K e y V a l u e O f D i a g r a m O b j e c t K e y a n y T y p e z b w N T n L X > < a : K e y V a l u e O f D i a g r a m O b j e c t K e y a n y T y p e z b w N T n L X > < a : K e y > < K e y > C o l u m n s \ T o t a l   A n t i c i p a t e d   I n s t a t e   P A U   A d j u s t m e n t   u n d e r   F F S _ i n f < / K e y > < / a : K e y > < a : V a l u e   i : t y p e = " T a b l e W i d g e t B a s e V i e w S t a t e " / > < / a : K e y V a l u e O f D i a g r a m O b j e c t K e y a n y T y p e z b w N T n L X > < a : K e y V a l u e O f D i a g r a m O b j e c t K e y a n y T y p e z b w N T n L X > < a : K e y > < K e y > C o l u m n s \ %   A t t r i b u t a b l e   t o   O O S < / K e y > < / a : K e y > < a : V a l u e   i : t y p e = " T a b l e W i d g e t B a s e V i e w S t a t e " / > < / a : K e y V a l u e O f D i a g r a m O b j e c t K e y a n y T y p e z b w N T n L X > < a : K e y V a l u e O f D i a g r a m O b j e c t K e y a n y T y p e z b w N T n L X > < a : K e y > < K e y > C o l u m n s \ %   A t t r i b u t a b l e   t o   O O S _ i n f < / K e y > < / a : K e y > < a : V a l u e   i : t y p e = " T a b l e W i d g e t B a s e V i e w S t a t e " / > < / a : K e y V a l u e O f D i a g r a m O b j e c t K e y a n y T y p e z b w N T n L X > < a : K e y V a l u e O f D i a g r a m O b j e c t K e y a n y T y p e z b w N T n L X > < a : K e y > < K e y > C o l u m n s \ P A U   I S   S h a r e d   S a v i n g s < / K e y > < / a : K e y > < a : V a l u e   i : t y p e = " T a b l e W i d g e t B a s e V i e w S t a t e " / > < / a : K e y V a l u e O f D i a g r a m O b j e c t K e y a n y T y p e z b w N T n L X > < a : K e y V a l u e O f D i a g r a m O b j e c t K e y a n y T y p e z b w N T n L X > < a : K e y > < K e y > C o l u m n s \ P A U   I S   S h a r e d   S a v i n g s _ i n f < / K e y > < / a : K e y > < a : V a l u e   i : t y p e = " T a b l e W i d g e t B a s e V i e w S t a t e " / > < / a : K e y V a l u e O f D i a g r a m O b j e c t K e y a n y T y p e z b w N T n L X > < a : K e y V a l u e O f D i a g r a m O b j e c t K e y a n y T y p e z b w N T n L X > < a : K e y > < K e y > C o l u m n s \ O v e r   /   ( U n d e r )   F u n d i n g   f o r   I n - S t a t e   P A U < / K e y > < / a : K e y > < a : V a l u e   i : t y p e = " T a b l e W i d g e t B a s e V i e w S t a t e " / > < / a : K e y V a l u e O f D i a g r a m O b j e c t K e y a n y T y p e z b w N T n L X > < a : K e y V a l u e O f D i a g r a m O b j e c t K e y a n y T y p e z b w N T n L X > < a : K e y > < K e y > C o l u m n s \ O v e r   /   ( U n d e r )   F u n d i n g   f o r   I n - S t a t e   P A U _ i n f < / K e y > < / a : K e y > < a : V a l u e   i : t y p e = " T a b l e W i d g e t B a s e V i e w S t a t e " / > < / a : K e y V a l u e O f D i a g r a m O b j e c t K e y a n y T y p e z b w N T n L X > < a : K e y V a l u e O f D i a g r a m O b j e c t K e y a n y T y p e z b w N T n L X > < a : K e y > < K e y > C o l u m n s \ P A U   O O S   S h a r e d   S a v i n g s < / K e y > < / a : K e y > < a : V a l u e   i : t y p e = " T a b l e W i d g e t B a s e V i e w S t a t e " / > < / a : K e y V a l u e O f D i a g r a m O b j e c t K e y a n y T y p e z b w N T n L X > < a : K e y V a l u e O f D i a g r a m O b j e c t K e y a n y T y p e z b w N T n L X > < a : K e y > < K e y > C o l u m n s \ P A U   O O S   S h a r e d   S a v i n g s _ i n f < / K e y > < / a : K e y > < a : V a l u e   i : t y p e = " T a b l e W i d g e t B a s e V i e w S t a t e " / > < / a : K e y V a l u e O f D i a g r a m O b j e c t K e y a n y T y p e z b w N T n L X > < a : K e y V a l u e O f D i a g r a m O b j e c t K e y a n y T y p e z b w N T n L X > < a : K e y > < K e y > C o l u m n s \ O v e r   /   ( U n d e r )   F u n d i n g   f o r   O O S   P A U < / K e y > < / a : K e y > < a : V a l u e   i : t y p e = " T a b l e W i d g e t B a s e V i e w S t a t e " / > < / a : K e y V a l u e O f D i a g r a m O b j e c t K e y a n y T y p e z b w N T n L X > < a : K e y V a l u e O f D i a g r a m O b j e c t K e y a n y T y p e z b w N T n L X > < a : K e y > < K e y > C o l u m n s \ O v e r   /   ( U n d e r )   F u n d i n g   f o r   O O S   P A U _ i n f < / K e y > < / a : K e y > < a : V a l u e   i : t y p e = " T a b l e W i d g e t B a s e V i e w S t a t e " / > < / a : K e y V a l u e O f D i a g r a m O b j e c t K e y a n y T y p e z b w N T n L X > < a : K e y V a l u e O f D i a g r a m O b j e c t K e y a n y T y p e z b w N T n L X > < a : K e y > < K e y > C o l u m n s \ O v e r   ( u n d e r )   f u n d i n g   w i t h   M a r k e t s h i f t   a n d   I n S t a t e   P A U < / K e y > < / a : K e y > < a : V a l u e   i : t y p e = " T a b l e W i d g e t B a s e V i e w S t a t e " / > < / a : K e y V a l u e O f D i a g r a m O b j e c t K e y a n y T y p e z b w N T n L X > < a : K e y V a l u e O f D i a g r a m O b j e c t K e y a n y T y p e z b w N T n L X > < a : K e y > < K e y > C o l u m n s \ O v e r   ( u n d e r )   f u n d i n g   w i t h   M a r k e t s h i f t   a n d   I n S t a t e   P A U _ i n f < / K e y > < / a : K e y > < a : V a l u e   i : t y p e = " T a b l e W i d g e t B a s e V i e w S t a t e " / > < / a : K e y V a l u e O f D i a g r a m O b j e c t K e y a n y T y p e z b w N T n L X > < a : K e y V a l u e O f D i a g r a m O b j e c t K e y a n y T y p e z b w N T n L X > < a : K e y > < K e y > C o l u m n s \ O O S   F u n d i n g   E x c e s s   o r   D e f i c i t   +   O O S   P A U < / K e y > < / a : K e y > < a : V a l u e   i : t y p e = " T a b l e W i d g e t B a s e V i e w S t a t e " / > < / a : K e y V a l u e O f D i a g r a m O b j e c t K e y a n y T y p e z b w N T n L X > < a : K e y V a l u e O f D i a g r a m O b j e c t K e y a n y T y p e z b w N T n L X > < a : K e y > < K e y > C o l u m n s \ O O S   F u n d i n g   E x c e s s   o r   D e f i c i t   +   O O S   P A U _ i n f < / K e y > < / a : K e y > < a : V a l u e   i : t y p e = " T a b l e W i d g e t B a s e V i e w S t a t e " / > < / a : K e y V a l u e O f D i a g r a m O b j e c t K e y a n y T y p e z b w N T n L X > < a : K e y V a l u e O f D i a g r a m O b j e c t K e y a n y T y p e z b w N T n L X > < a : K e y > < K e y > C o l u m n s \ T o t a l   V o l u m e   E f f i c a c y < / K e y > < / a : K e y > < a : V a l u e   i : t y p e = " T a b l e W i d g e t B a s e V i e w S t a t e " / > < / a : K e y V a l u e O f D i a g r a m O b j e c t K e y a n y T y p e z b w N T n L X > < a : K e y V a l u e O f D i a g r a m O b j e c t K e y a n y T y p e z b w N T n L X > < a : K e y > < K e y > C o l u m n s \ T o t a l   V o l u m e   E f f i c a c y _ i n f < / K e y > < / a : K e y > < a : V a l u e   i : t y p e = " T a b l e W i d g e t B a s e V i e w S t a t e " / > < / a : K e y V a l u e O f D i a g r a m O b j e c t K e y a n y T y p e z b w N T n L X > < a : K e y V a l u e O f D i a g r a m O b j e c t K e y a n y T y p e z b w N T n L X > < a : K e y > < K e y > C o l u m n s \ T o t a l   V o l u m e   E f f i c a c y   w i t h   O t h e r   V o l u m e   A d j u s t m e n t s < / K e y > < / a : K e y > < a : V a l u e   i : t y p e = " T a b l e W i d g e t B a s e V i e w S t a t e " / > < / a : K e y V a l u e O f D i a g r a m O b j e c t K e y a n y T y p e z b w N T n L X > < a : K e y V a l u e O f D i a g r a m O b j e c t K e y a n y T y p e z b w N T n L X > < a : K e y > < K e y > C o l u m n s \ T o t a l   V o l u m e   E f f i c a c y   w i t h   O t h e r   V o l u m e   A d j u s t m e n t s _ i n f < / K e y > < / a : K e y > < a : V a l u e   i : t y p e = " T a b l e W i d g e t B a s e V i e w S t a t e " / > < / a : K e y V a l u e O f D i a g r a m O b j e c t K e y a n y T y p e z b w N T n L X > < a : K e y V a l u e O f D i a g r a m O b j e c t K e y a n y T y p e z b w N T n L X > < a : K e y > < K e y > C o l u m n s \ T o t a l   V o l u m e   E f f i c a c y   w i t h   O t h e r   V o l u m e   A d j u s t m e n t s   & a m p ;   E f f i c i e n c y   A d j u s t m e n t s < / K e y > < / a : K e y > < a : V a l u e   i : t y p e = " T a b l e W i d g e t B a s e V i e w S t a t e " / > < / a : K e y V a l u e O f D i a g r a m O b j e c t K e y a n y T y p e z b w N T n L X > < a : K e y V a l u e O f D i a g r a m O b j e c t K e y a n y T y p e z b w N T n L X > < a : K e y > < K e y > C o l u m n s \ T o t a l   V o l u m e   E f f i c a c y   w i t h   O t h e r   V o l u m e   A d j u s t m e n t s   & a m p ;   E f f i c i e n c y   A d j u s t m e n t s _ i n f < / 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T a b l e X M L _ B a s e   C Y   W i t h   I n f _ c 9 4 b d 1 2 e - d 1 8 7 - 4 b 5 7 - 8 7 d 4 - f e 7 6 6 8 2 b f 9 3 f " > < C u s t o m C o n t e n t > < ! [ C D A T A [ < T a b l e W i d g e t G r i d S e r i a l i z a t i o n   x m l n s : x s d = " h t t p : / / w w w . w 3 . o r g / 2 0 0 1 / X M L S c h e m a "   x m l n s : x s i = " h t t p : / / w w w . w 3 . o r g / 2 0 0 1 / X M L S c h e m a - i n s t a n c e " > < C o l u m n S u g g e s t e d T y p e   / > < C o l u m n F o r m a t   / > < C o l u m n A c c u r a c y   / > < C o l u m n C u r r e n c y S y m b o l   / > < C o l u m n P o s i t i v e P a t t e r n   / > < C o l u m n N e g a t i v e P a t t e r n   / > < C o l u m n W i d t h s > < i t e m > < k e y > < s t r i n g > H O S P I D < / s t r i n g > < / k e y > < v a l u e > < i n t > 1 1 1 < / i n t > < / v a l u e > < / i t e m > < i t e m > < k e y > < s t r i n g > D o l l a r   Y e a r < / s t r i n g > < / k e y > < v a l u e > < i n t > 1 3 3 < / i n t > < / v a l u e > < / i t e m > < i t e m > < k e y > < s t r i n g > C a l e n d a r   Y e a r < / s t r i n g > < / k e y > < v a l u e > < i n t > 1 6 1 < / i n t > < / v a l u e > < / i t e m > < i t e m > < k e y > < s t r i n g > N o   I n f l a t i o n < / s t r i n g > < / k e y > < v a l u e > < i n t > 1 3 4 < / i n t > < / v a l u e > < / i t e m > < i t e m > < k e y > < s t r i n g > C o n v e r s i o n   I n f < / s t r i n g > < / k e y > < v a l u e > < i n t > 1 6 1 < / i n t > < / v a l u e > < / i t e m > < i t e m > < k e y > < s t r i n g > F Y 2 3   B l e n d e d   P e r m a n e n t   R e v e n u e _ i n f < / s t r i n g > < / k e y > < v a l u e > < i n t > 3 6 9 < / i n t > < / v a l u e > < / i t e m > < i t e m > < k e y > < s t r i n g > E C M A D   G r o w t h < / s t r i n g > < / k e y > < v a l u e > < i n t > 1 7 4 < / i n t > < / v a l u e > < / i t e m > < i t e m > < k e y > < s t r i n g > M S A < / s t r i n g > < / k e y > < v a l u e > < i n t > 8 2 < / i n t > < / v a l u e > < / i t e m > < i t e m > < k e y > < s t r i n g > M S A _ i n f < / s t r i n g > < / k e y > < v a l u e > < i n t > 1 1 1 < / i n t > < / v a l u e > < / i t e m > < i t e m > < k e y > < s t r i n g > U n r e c o g n i z e d < / s t r i n g > < / k e y > < v a l u e > < i n t > 1 6 0 < / i n t > < / v a l u e > < / i t e m > < i t e m > < k e y > < s t r i n g > U n r e c o g n i z e d _ i n f < / s t r i n g > < / k e y > < v a l u e > < i n t > 1 8 9 < / i n t > < / v a l u e > < / i t e m > < i t e m > < k e y > < s t r i n g > E x p e c t e d   F F S < / s t r i n g > < / k e y > < v a l u e > < i n t > 1 6 3 < / i n t > < / v a l u e > < / i t e m > < i t e m > < k e y > < s t r i n g > E x p e c t e d   F F S _ i n f < / s t r i n g > < / k e y > < v a l u e > < i n t > 1 9 2 < / i n t > < / v a l u e > < / i t e m > < i t e m > < k e y > < s t r i n g > P A U   S h a r e d   S a v i n g s < / s t r i n g > < / k e y > < v a l u e > < i n t > 2 1 6 < / i n t > < / v a l u e > < / i t e m > < i t e m > < k e y > < s t r i n g > P A U   S h a r e d   S a v i n g s _ i n f < / s t r i n g > < / k e y > < v a l u e > < i n t > 2 4 5 < / i n t > < / v a l u e > < / i t e m > < i t e m > < k e y > < s t r i n g > T o t a l   P A U   R e v e n u e < / s t r i n g > < / k e y > < v a l u e > < i n t > 2 0 7 < / i n t > < / v a l u e > < / i t e m > < i t e m > < k e y > < s t r i n g > T o t a l   P A U   R e v e n u e _ i n f < / s t r i n g > < / k e y > < v a l u e > < i n t > 2 3 6 < / i n t > < / v a l u e > < / i t e m > < i t e m > < k e y > < s t r i n g > O O S   P A U   R e v e n u e < / s t r i n g > < / k e y > < v a l u e > < i n t > 2 0 8 < / i n t > < / v a l u e > < / i t e m > < i t e m > < k e y > < s t r i n g > O O S   P A U   R e v e n u e _ i n f < / s t r i n g > < / k e y > < v a l u e > < i n t > 2 3 7 < / i n t > < / v a l u e > < / i t e m > < i t e m > < k e y > < s t r i n g > O O S   O v e r / ( U n d e r   F u n d i n g )   -   O O S   F i l e < / s t r i n g > < / k e y > < v a l u e > < i n t > 3 6 8 < / i n t > < / v a l u e > < / i t e m > < i t e m > < k e y > < s t r i n g > O O S   O v e r / ( U n d e r   F u n d i n g )   -   O O S   F i l e _ i n f < / s t r i n g > < / k e y > < v a l u e > < i n t > 3 9 7 < / i n t > < / v a l u e > < / i t e m > < i t e m > < k e y > < s t r i n g > O t h e r   V o l u m e   A d j u s t m e n t s   ( D e r e g / O t h e r   F Y   D a t a ) < / s t r i n g > < / k e y > < v a l u e > < i n t > 4 5 9 < / i n t > < / v a l u e > < / i t e m > < i t e m > < k e y > < s t r i n g > O t h e r   V o l u m e   A d j u s t m e n t s   ( D e r e g / O t h e r   F Y   D a t a ) _ i n f < / s t r i n g > < / k e y > < v a l u e > < i n t > 4 8 8 < / i n t > < / v a l u e > < / i t e m > < i t e m > < k e y > < s t r i n g > E f f i c i e n c y   A d j u s t m e n t s < / s t r i n g > < / k e y > < v a l u e > < i n t > 2 2 9 < / i n t > < / v a l u e > < / i t e m > < i t e m > < k e y > < s t r i n g > E f f i c i e n c y   A d j u s t m e n t s _ i n f < / s t r i n g > < / k e y > < v a l u e > < i n t > 2 5 8 < / i n t > < / v a l u e > < / i t e m > < i t e m > < k e y > < s t r i n g > D e m o g r a p h i c   A d j u s t m e n t < / s t r i n g > < / k e y > < v a l u e > < i n t > 2 5 4 < / i n t > < / v a l u e > < / i t e m > < i t e m > < k e y > < s t r i n g > D e m o g r a p h i c   A d j u s t m e n t s _ i n f < / s t r i n g > < / k e y > < v a l u e > < i n t > 2 9 2 < / i n t > < / v a l u e > < / i t e m > < i t e m > < k e y > < s t r i n g > P A U   V o l u m e < / s t r i n g > < / k e y > < v a l u e > < i n t > 1 5 0 < / i n t > < / v a l u e > < / i t e m > < i t e m > < k e y > < s t r i n g > P A U   V o l u m e _ i n f < / s t r i n g > < / k e y > < v a l u e > < i n t > 1 7 9 < / i n t > < / v a l u e > < / i t e m > < i t e m > < k e y > < s t r i n g > P A U   M a r k e t s h i f t < / s t r i n g > < / k e y > < v a l u e > < i n t > 1 7 2 < / i n t > < / v a l u e > < / i t e m > < i t e m > < k e y > < s t r i n g > P A U   M a r k e t s h i f t _ i n f < / s t r i n g > < / k e y > < v a l u e > < i n t > 2 0 1 < / i n t > < / v a l u e > < / i t e m > < i t e m > < k e y > < s t r i n g > P A U   U n r e c o g n i z e d   -   M S < / s t r i n g > < / k e y > < v a l u e > < i n t > 2 4 7 < / i n t > < / v a l u e > < / i t e m > < i t e m > < k e y > < s t r i n g > P A U   U n r e c o g n i z e d   -   M S _ i n f < / s t r i n g > < / k e y > < v a l u e > < i n t > 2 7 6 < / i n t > < / v a l u e > < / i t e m > < i t e m > < k e y > < s t r i n g > O b s e r v e d   G B R   V o l u m e   P o l i c i e s < / s t r i n g > < / k e y > < v a l u e > < i n t > 3 0 9 < / i n t > < / v a l u e > < / i t e m > < i t e m > < k e y > < s t r i n g > O b s e r v e d   G B R   V o l u m e   P o l i c i e s _ i n f < / s t r i n g > < / k e y > < v a l u e > < i n t > 3 3 8 < / i n t > < / v a l u e > < / i t e m > < i t e m > < k e y > < s t r i n g > O v e r   ( U n d e r )   F u n d i n g   R e l a t i v e   t o   V o l u m e   V a r i a b l e   S y s t e m   w i t h   M S   & a m p ;   D e m o g r a p h i c   A d < / s t r i n g > < / k e y > < v a l u e > < i n t > 7 6 6 < / i n t > < / v a l u e > < / i t e m > < i t e m > < k e y > < s t r i n g > O v e r   ( U n d e r )   F u n d i n g   R e l a t i v e   t o   V o l u m e   V a r i a b l e   S y s t e m   w i t h   M S   & a m p ;   D e m o g r a p h i c _ i n f < / s t r i n g > < / k e y > < v a l u e > < i n t > 7 6 6 < / i n t > < / v a l u e > < / i t e m > < i t e m > < k e y > < s t r i n g > T o t a l   A n t i c i p a t e d   I n s t a t e   P A U   A d j u s t m e n t   u n d e r   F F S < / s t r i n g > < / k e y > < v a l u e > < i n t > 4 7 6 < / i n t > < / v a l u e > < / i t e m > < i t e m > < k e y > < s t r i n g > T o t a l   A n t i c i p a t e d   I n s t a t e   P A U   A d j u s t m e n t   u n d e r   F F S _ i n f < / s t r i n g > < / k e y > < v a l u e > < i n t > 5 0 5 < / i n t > < / v a l u e > < / i t e m > < i t e m > < k e y > < s t r i n g > %   A t t r i b u t a b l e   t o   O O S < / s t r i n g > < / k e y > < v a l u e > < i n t > 2 2 1 < / i n t > < / v a l u e > < / i t e m > < i t e m > < k e y > < s t r i n g > %   A t t r i b u t a b l e   t o   O O S _ i n f < / s t r i n g > < / k e y > < v a l u e > < i n t > 2 5 0 < / i n t > < / v a l u e > < / i t e m > < i t e m > < k e y > < s t r i n g > P A U   I S   S h a r e d   S a v i n g s < / s t r i n g > < / k e y > < v a l u e > < i n t > 2 3 7 < / i n t > < / v a l u e > < / i t e m > < i t e m > < k e y > < s t r i n g > P A U   I S   S h a r e d   S a v i n g s _ i n f < / s t r i n g > < / k e y > < v a l u e > < i n t > 2 6 6 < / i n t > < / v a l u e > < / i t e m > < i t e m > < k e y > < s t r i n g > O v e r   /   ( U n d e r )   F u n d i n g   f o r   I n - S t a t e   P A U < / s t r i n g > < / k e y > < v a l u e > < i n t > 3 7 3 < / i n t > < / v a l u e > < / i t e m > < i t e m > < k e y > < s t r i n g > O v e r   /   ( U n d e r )   F u n d i n g   f o r   I n - S t a t e   P A U _ i n f < / s t r i n g > < / k e y > < v a l u e > < i n t > 4 0 2 < / i n t > < / v a l u e > < / i t e m > < i t e m > < k e y > < s t r i n g > P A U   O O S   S h a r e d   S a v i n g s < / s t r i n g > < / k e y > < v a l u e > < i n t > 2 6 3 < / i n t > < / v a l u e > < / i t e m > < i t e m > < k e y > < s t r i n g > P A U   O O S   S h a r e d   S a v i n g s _ i n f < / s t r i n g > < / k e y > < v a l u e > < i n t > 2 9 2 < / i n t > < / v a l u e > < / i t e m > < i t e m > < k e y > < s t r i n g > O v e r   /   ( U n d e r )   F u n d i n g   f o r   O O S   P A U < / s t r i n g > < / k e y > < v a l u e > < i n t > 3 5 3 < / i n t > < / v a l u e > < / i t e m > < i t e m > < k e y > < s t r i n g > O v e r   /   ( U n d e r )   F u n d i n g   f o r   O O S   P A U _ i n f < / s t r i n g > < / k e y > < v a l u e > < i n t > 3 8 2 < / i n t > < / v a l u e > < / i t e m > < i t e m > < k e y > < s t r i n g > O v e r   ( u n d e r )   f u n d i n g   w i t h   M a r k e t s h i f t   a n d   I n S t a t e   P A U < / s t r i n g > < / k e y > < v a l u e > < i n t > 4 8 9 < / i n t > < / v a l u e > < / i t e m > < i t e m > < k e y > < s t r i n g > O v e r   ( u n d e r )   f u n d i n g   w i t h   M a r k e t s h i f t   a n d   I n S t a t e   P A U _ i n f < / s t r i n g > < / k e y > < v a l u e > < i n t > 5 1 8 < / i n t > < / v a l u e > < / i t e m > < i t e m > < k e y > < s t r i n g > O O S   F u n d i n g   E x c e s s   o r   D e f i c i t   +   O O S   P A U < / s t r i n g > < / k e y > < v a l u e > < i n t > 4 0 9 < / i n t > < / v a l u e > < / i t e m > < i t e m > < k e y > < s t r i n g > O O S   F u n d i n g   E x c e s s   o r   D e f i c i t   +   O O S   P A U _ i n f < / s t r i n g > < / k e y > < v a l u e > < i n t > 4 3 8 < / i n t > < / v a l u e > < / i t e m > < i t e m > < k e y > < s t r i n g > T o t a l   V o l u m e   E f f i c a c y < / s t r i n g > < / k e y > < v a l u e > < i n t > 2 2 2 < / i n t > < / v a l u e > < / i t e m > < i t e m > < k e y > < s t r i n g > T o t a l   V o l u m e   E f f i c a c y _ i n f < / s t r i n g > < / k e y > < v a l u e > < i n t > 2 5 1 < / i n t > < / v a l u e > < / i t e m > < i t e m > < k e y > < s t r i n g > T o t a l   V o l u m e   E f f i c a c y   w i t h   O t h e r   V o l u m e   A d j u s t m e n t s < / s t r i n g > < / k e y > < v a l u e > < i n t > 4 9 1 < / i n t > < / v a l u e > < / i t e m > < i t e m > < k e y > < s t r i n g > T o t a l   V o l u m e   E f f i c a c y   w i t h   O t h e r   V o l u m e   A d j u s t m e n t s _ i n f < / s t r i n g > < / k e y > < v a l u e > < i n t > 5 2 0 < / i n t > < / v a l u e > < / i t e m > < i t e m > < k e y > < s t r i n g > T o t a l   V o l u m e   E f f i c a c y   w i t h   O t h e r   V o l u m e   A d j u s t m e n t s   & a m p ;   E f f i c i e n c y   A d j u s t m e n t s < / s t r i n g > < / k e y > < v a l u e > < i n t > 7 0 2 < / i n t > < / v a l u e > < / i t e m > < i t e m > < k e y > < s t r i n g > T o t a l   V o l u m e   E f f i c a c y   w i t h   O t h e r   V o l u m e   A d j u s t m e n t s   & a m p ;   E f f i c i e n c y   A d j u s t m e n t s _ i n f < / s t r i n g > < / k e y > < v a l u e > < i n t > 7 3 1 < / i n t > < / v a l u e > < / i t e m > < / C o l u m n W i d t h s > < C o l u m n D i s p l a y I n d e x > < i t e m > < k e y > < s t r i n g > H O S P I D < / s t r i n g > < / k e y > < v a l u e > < i n t > 0 < / i n t > < / v a l u e > < / i t e m > < i t e m > < k e y > < s t r i n g > D o l l a r   Y e a r < / s t r i n g > < / k e y > < v a l u e > < i n t > 1 < / i n t > < / v a l u e > < / i t e m > < i t e m > < k e y > < s t r i n g > C a l e n d a r   Y e a r < / s t r i n g > < / k e y > < v a l u e > < i n t > 2 < / i n t > < / v a l u e > < / i t e m > < i t e m > < k e y > < s t r i n g > N o   I n f l a t i o n < / s t r i n g > < / k e y > < v a l u e > < i n t > 3 < / i n t > < / v a l u e > < / i t e m > < i t e m > < k e y > < s t r i n g > C o n v e r s i o n   I n f < / s t r i n g > < / k e y > < v a l u e > < i n t > 4 < / i n t > < / v a l u e > < / i t e m > < i t e m > < k e y > < s t r i n g > F Y 2 3   B l e n d e d   P e r m a n e n t   R e v e n u e _ i n f < / s t r i n g > < / k e y > < v a l u e > < i n t > 5 < / i n t > < / v a l u e > < / i t e m > < i t e m > < k e y > < s t r i n g > E C M A D   G r o w t h < / s t r i n g > < / k e y > < v a l u e > < i n t > 6 < / i n t > < / v a l u e > < / i t e m > < i t e m > < k e y > < s t r i n g > M S A < / s t r i n g > < / k e y > < v a l u e > < i n t > 7 < / i n t > < / v a l u e > < / i t e m > < i t e m > < k e y > < s t r i n g > M S A _ i n f < / s t r i n g > < / k e y > < v a l u e > < i n t > 8 < / i n t > < / v a l u e > < / i t e m > < i t e m > < k e y > < s t r i n g > U n r e c o g n i z e d < / s t r i n g > < / k e y > < v a l u e > < i n t > 9 < / i n t > < / v a l u e > < / i t e m > < i t e m > < k e y > < s t r i n g > U n r e c o g n i z e d _ i n f < / s t r i n g > < / k e y > < v a l u e > < i n t > 1 0 < / i n t > < / v a l u e > < / i t e m > < i t e m > < k e y > < s t r i n g > E x p e c t e d   F F S < / s t r i n g > < / k e y > < v a l u e > < i n t > 1 1 < / i n t > < / v a l u e > < / i t e m > < i t e m > < k e y > < s t r i n g > E x p e c t e d   F F S _ i n f < / s t r i n g > < / k e y > < v a l u e > < i n t > 1 2 < / i n t > < / v a l u e > < / i t e m > < i t e m > < k e y > < s t r i n g > P A U   S h a r e d   S a v i n g s < / s t r i n g > < / k e y > < v a l u e > < i n t > 1 3 < / i n t > < / v a l u e > < / i t e m > < i t e m > < k e y > < s t r i n g > P A U   S h a r e d   S a v i n g s _ i n f < / s t r i n g > < / k e y > < v a l u e > < i n t > 1 4 < / i n t > < / v a l u e > < / i t e m > < i t e m > < k e y > < s t r i n g > T o t a l   P A U   R e v e n u e < / s t r i n g > < / k e y > < v a l u e > < i n t > 1 5 < / i n t > < / v a l u e > < / i t e m > < i t e m > < k e y > < s t r i n g > T o t a l   P A U   R e v e n u e _ i n f < / s t r i n g > < / k e y > < v a l u e > < i n t > 1 6 < / i n t > < / v a l u e > < / i t e m > < i t e m > < k e y > < s t r i n g > O O S   P A U   R e v e n u e < / s t r i n g > < / k e y > < v a l u e > < i n t > 1 7 < / i n t > < / v a l u e > < / i t e m > < i t e m > < k e y > < s t r i n g > O O S   P A U   R e v e n u e _ i n f < / s t r i n g > < / k e y > < v a l u e > < i n t > 1 8 < / i n t > < / v a l u e > < / i t e m > < i t e m > < k e y > < s t r i n g > O O S   O v e r / ( U n d e r   F u n d i n g )   -   O O S   F i l e < / s t r i n g > < / k e y > < v a l u e > < i n t > 1 9 < / i n t > < / v a l u e > < / i t e m > < i t e m > < k e y > < s t r i n g > O O S   O v e r / ( U n d e r   F u n d i n g )   -   O O S   F i l e _ i n f < / s t r i n g > < / k e y > < v a l u e > < i n t > 2 0 < / i n t > < / v a l u e > < / i t e m > < i t e m > < k e y > < s t r i n g > O t h e r   V o l u m e   A d j u s t m e n t s   ( D e r e g / O t h e r   F Y   D a t a ) < / s t r i n g > < / k e y > < v a l u e > < i n t > 2 1 < / i n t > < / v a l u e > < / i t e m > < i t e m > < k e y > < s t r i n g > O t h e r   V o l u m e   A d j u s t m e n t s   ( D e r e g / O t h e r   F Y   D a t a ) _ i n f < / s t r i n g > < / k e y > < v a l u e > < i n t > 2 2 < / i n t > < / v a l u e > < / i t e m > < i t e m > < k e y > < s t r i n g > E f f i c i e n c y   A d j u s t m e n t s < / s t r i n g > < / k e y > < v a l u e > < i n t > 2 3 < / i n t > < / v a l u e > < / i t e m > < i t e m > < k e y > < s t r i n g > E f f i c i e n c y   A d j u s t m e n t s _ i n f < / s t r i n g > < / k e y > < v a l u e > < i n t > 2 4 < / i n t > < / v a l u e > < / i t e m > < i t e m > < k e y > < s t r i n g > D e m o g r a p h i c   A d j u s t m e n t < / s t r i n g > < / k e y > < v a l u e > < i n t > 2 5 < / i n t > < / v a l u e > < / i t e m > < i t e m > < k e y > < s t r i n g > D e m o g r a p h i c   A d j u s t m e n t s _ i n f < / s t r i n g > < / k e y > < v a l u e > < i n t > 2 6 < / i n t > < / v a l u e > < / i t e m > < i t e m > < k e y > < s t r i n g > P A U   V o l u m e < / s t r i n g > < / k e y > < v a l u e > < i n t > 2 7 < / i n t > < / v a l u e > < / i t e m > < i t e m > < k e y > < s t r i n g > P A U   V o l u m e _ i n f < / s t r i n g > < / k e y > < v a l u e > < i n t > 2 8 < / i n t > < / v a l u e > < / i t e m > < i t e m > < k e y > < s t r i n g > P A U   M a r k e t s h i f t < / s t r i n g > < / k e y > < v a l u e > < i n t > 2 9 < / i n t > < / v a l u e > < / i t e m > < i t e m > < k e y > < s t r i n g > P A U   M a r k e t s h i f t _ i n f < / s t r i n g > < / k e y > < v a l u e > < i n t > 3 0 < / i n t > < / v a l u e > < / i t e m > < i t e m > < k e y > < s t r i n g > P A U   U n r e c o g n i z e d   -   M S < / s t r i n g > < / k e y > < v a l u e > < i n t > 3 1 < / i n t > < / v a l u e > < / i t e m > < i t e m > < k e y > < s t r i n g > P A U   U n r e c o g n i z e d   -   M S _ i n f < / s t r i n g > < / k e y > < v a l u e > < i n t > 3 2 < / i n t > < / v a l u e > < / i t e m > < i t e m > < k e y > < s t r i n g > O b s e r v e d   G B R   V o l u m e   P o l i c i e s < / s t r i n g > < / k e y > < v a l u e > < i n t > 3 3 < / i n t > < / v a l u e > < / i t e m > < i t e m > < k e y > < s t r i n g > O b s e r v e d   G B R   V o l u m e   P o l i c i e s _ i n f < / s t r i n g > < / k e y > < v a l u e > < i n t > 3 4 < / i n t > < / v a l u e > < / i t e m > < i t e m > < k e y > < s t r i n g > O v e r   ( U n d e r )   F u n d i n g   R e l a t i v e   t o   V o l u m e   V a r i a b l e   S y s t e m   w i t h   M S   & a m p ;   D e m o g r a p h i c   A d < / s t r i n g > < / k e y > < v a l u e > < i n t > 3 5 < / i n t > < / v a l u e > < / i t e m > < i t e m > < k e y > < s t r i n g > O v e r   ( U n d e r )   F u n d i n g   R e l a t i v e   t o   V o l u m e   V a r i a b l e   S y s t e m   w i t h   M S   & a m p ;   D e m o g r a p h i c _ i n f < / s t r i n g > < / k e y > < v a l u e > < i n t > 3 6 < / i n t > < / v a l u e > < / i t e m > < i t e m > < k e y > < s t r i n g > T o t a l   A n t i c i p a t e d   I n s t a t e   P A U   A d j u s t m e n t   u n d e r   F F S < / s t r i n g > < / k e y > < v a l u e > < i n t > 3 7 < / i n t > < / v a l u e > < / i t e m > < i t e m > < k e y > < s t r i n g > T o t a l   A n t i c i p a t e d   I n s t a t e   P A U   A d j u s t m e n t   u n d e r   F F S _ i n f < / s t r i n g > < / k e y > < v a l u e > < i n t > 3 8 < / i n t > < / v a l u e > < / i t e m > < i t e m > < k e y > < s t r i n g > %   A t t r i b u t a b l e   t o   O O S < / s t r i n g > < / k e y > < v a l u e > < i n t > 3 9 < / i n t > < / v a l u e > < / i t e m > < i t e m > < k e y > < s t r i n g > %   A t t r i b u t a b l e   t o   O O S _ i n f < / s t r i n g > < / k e y > < v a l u e > < i n t > 4 0 < / i n t > < / v a l u e > < / i t e m > < i t e m > < k e y > < s t r i n g > P A U   I S   S h a r e d   S a v i n g s < / s t r i n g > < / k e y > < v a l u e > < i n t > 4 1 < / i n t > < / v a l u e > < / i t e m > < i t e m > < k e y > < s t r i n g > P A U   I S   S h a r e d   S a v i n g s _ i n f < / s t r i n g > < / k e y > < v a l u e > < i n t > 4 2 < / i n t > < / v a l u e > < / i t e m > < i t e m > < k e y > < s t r i n g > O v e r   /   ( U n d e r )   F u n d i n g   f o r   I n - S t a t e   P A U < / s t r i n g > < / k e y > < v a l u e > < i n t > 4 3 < / i n t > < / v a l u e > < / i t e m > < i t e m > < k e y > < s t r i n g > O v e r   /   ( U n d e r )   F u n d i n g   f o r   I n - S t a t e   P A U _ i n f < / s t r i n g > < / k e y > < v a l u e > < i n t > 4 4 < / i n t > < / v a l u e > < / i t e m > < i t e m > < k e y > < s t r i n g > P A U   O O S   S h a r e d   S a v i n g s < / s t r i n g > < / k e y > < v a l u e > < i n t > 4 5 < / i n t > < / v a l u e > < / i t e m > < i t e m > < k e y > < s t r i n g > P A U   O O S   S h a r e d   S a v i n g s _ i n f < / s t r i n g > < / k e y > < v a l u e > < i n t > 4 6 < / i n t > < / v a l u e > < / i t e m > < i t e m > < k e y > < s t r i n g > O v e r   /   ( U n d e r )   F u n d i n g   f o r   O O S   P A U < / s t r i n g > < / k e y > < v a l u e > < i n t > 4 7 < / i n t > < / v a l u e > < / i t e m > < i t e m > < k e y > < s t r i n g > O v e r   /   ( U n d e r )   F u n d i n g   f o r   O O S   P A U _ i n f < / s t r i n g > < / k e y > < v a l u e > < i n t > 4 8 < / i n t > < / v a l u e > < / i t e m > < i t e m > < k e y > < s t r i n g > O v e r   ( u n d e r )   f u n d i n g   w i t h   M a r k e t s h i f t   a n d   I n S t a t e   P A U < / s t r i n g > < / k e y > < v a l u e > < i n t > 4 9 < / i n t > < / v a l u e > < / i t e m > < i t e m > < k e y > < s t r i n g > O v e r   ( u n d e r )   f u n d i n g   w i t h   M a r k e t s h i f t   a n d   I n S t a t e   P A U _ i n f < / s t r i n g > < / k e y > < v a l u e > < i n t > 5 0 < / i n t > < / v a l u e > < / i t e m > < i t e m > < k e y > < s t r i n g > O O S   F u n d i n g   E x c e s s   o r   D e f i c i t   +   O O S   P A U < / s t r i n g > < / k e y > < v a l u e > < i n t > 5 1 < / i n t > < / v a l u e > < / i t e m > < i t e m > < k e y > < s t r i n g > O O S   F u n d i n g   E x c e s s   o r   D e f i c i t   +   O O S   P A U _ i n f < / s t r i n g > < / k e y > < v a l u e > < i n t > 5 2 < / i n t > < / v a l u e > < / i t e m > < i t e m > < k e y > < s t r i n g > T o t a l   V o l u m e   E f f i c a c y < / s t r i n g > < / k e y > < v a l u e > < i n t > 5 3 < / i n t > < / v a l u e > < / i t e m > < i t e m > < k e y > < s t r i n g > T o t a l   V o l u m e   E f f i c a c y _ i n f < / s t r i n g > < / k e y > < v a l u e > < i n t > 5 4 < / i n t > < / v a l u e > < / i t e m > < i t e m > < k e y > < s t r i n g > T o t a l   V o l u m e   E f f i c a c y   w i t h   O t h e r   V o l u m e   A d j u s t m e n t s < / s t r i n g > < / k e y > < v a l u e > < i n t > 5 5 < / i n t > < / v a l u e > < / i t e m > < i t e m > < k e y > < s t r i n g > T o t a l   V o l u m e   E f f i c a c y   w i t h   O t h e r   V o l u m e   A d j u s t m e n t s _ i n f < / s t r i n g > < / k e y > < v a l u e > < i n t > 5 6 < / i n t > < / v a l u e > < / i t e m > < i t e m > < k e y > < s t r i n g > T o t a l   V o l u m e   E f f i c a c y   w i t h   O t h e r   V o l u m e   A d j u s t m e n t s   & a m p ;   E f f i c i e n c y   A d j u s t m e n t s < / s t r i n g > < / k e y > < v a l u e > < i n t > 5 7 < / i n t > < / v a l u e > < / i t e m > < i t e m > < k e y > < s t r i n g > T o t a l   V o l u m e   E f f i c a c y   w i t h   O t h e r   V o l u m e   A d j u s t m e n t s   & a m p ;   E f f i c i e n c y   A d j u s t m e n t s _ i n f < / s t r i n g > < / k e y > < v a l u e > < i n t > 5 8 < / 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T a b l e X M L _ A l l   Y e a r s   G r o u p e d _ 4 d 2 3 c 5 8 5 - 5 7 6 8 - 4 1 3 4 - b c 1 0 - e 3 3 3 9 c 1 b 1 8 0 3 " > < C u s t o m C o n t e n t > < ! [ C D A T A [ < T a b l e W i d g e t G r i d S e r i a l i z a t i o n   x m l n s : x s d = " h t t p : / / w w w . w 3 . o r g / 2 0 0 1 / X M L S c h e m a "   x m l n s : x s i = " h t t p : / / w w w . w 3 . o r g / 2 0 0 1 / X M L S c h e m a - i n s t a n c e " > < C o l u m n S u g g e s t e d T y p e   / > < C o l u m n F o r m a t   / > < C o l u m n A c c u r a c y   / > < C o l u m n C u r r e n c y S y m b o l   / > < C o l u m n P o s i t i v e P a t t e r n   / > < C o l u m n N e g a t i v e P a t t e r n   / > < C o l u m n W i d t h s > < i t e m > < k e y > < s t r i n g > C a l e n d a r   y e a r < / s t r i n g > < / k e y > < v a l u e > < i n t > 3 0 5 < / i n t > < / v a l u e > < / i t e m > < i t e m > < k e y > < s t r i n g > I n f   C o n v e r s i o n s . D o l l a r   Y e a r < / s t r i n g > < / k e y > < v a l u e > < i n t > 5 2 5 < / i n t > < / v a l u e > < / i t e m > < i t e m > < k e y > < s t r i n g > H O S P I D < / s t r i n g > < / k e y > < v a l u e > < i n t > 2 1 2 < / i n t > < / v a l u e > < / i t e m > < i t e m > < k e y > < s t r i n g > H O S P I T A L N A M E < / s t r i n g > < / k e y > < v a l u e > < i n t > 3 6 2 < / i n t > < / v a l u e > < / i t e m > < i t e m > < k e y > < s t r i n g > F i l t e r :   A l l < / s t r i n g > < / k e y > < v a l u e > < i n t > 2 1 3 < / i n t > < / v a l u e > < / i t e m > < i t e m > < k e y > < s t r i n g > F i l t e r :   e c m a d < / s t r i n g > < / k e y > < v a l u e > < i n t > 2 8 4 < / i n t > < / v a l u e > < / i t e m > < i t e m > < k e y > < s t r i n g > E C M A D   G r o w t h < / s t r i n g > < / k e y > < v a l u e > < i n t > 3 3 5 < / i n t > < / v a l u e > < / i t e m > < i t e m > < k e y > < s t r i n g > I n f   C o n v e r s i o n s . C o n v e r s i o n   I n f < / s t r i n g > < / k e y > < v a l u e > < i n t > 5 7 9 < / i n t > < / v a l u e > < / i t e m > < i t e m > < k e y > < s t r i n g > U n r e c o g   F u n d s _ w / i n f < / s t r i n g > < / k e y > < v a l u e > < i n t > 4 2 3 < / i n t > < / v a l u e > < / i t e m > < i t e m > < k e y > < s t r i n g > M S A _ w / i n f < / s t r i n g > < / k e y > < v a l u e > < i n t > 2 4 7 < / i n t > < / v a l u e > < / i t e m > < i t e m > < k e y > < s t r i n g > E C M A D   G r o w t h _ w / i n f < / s t r i n g > < / k e y > < v a l u e > < i n t > 4 3 1 < / i n t > < / v a l u e > < / i t e m > < i t e m > < k e y > < s t r i n g > Y Y H H _ I D < / s t r i n g > < / k e y > < v a l u e > < i n t > 2 3 0 < / i n t > < / v a l u e > < / i t e m > < / C o l u m n W i d t h s > < C o l u m n D i s p l a y I n d e x > < i t e m > < k e y > < s t r i n g > C a l e n d a r   y e a r < / s t r i n g > < / k e y > < v a l u e > < i n t > 0 < / i n t > < / v a l u e > < / i t e m > < i t e m > < k e y > < s t r i n g > I n f   C o n v e r s i o n s . D o l l a r   Y e a r < / s t r i n g > < / k e y > < v a l u e > < i n t > 1 < / i n t > < / v a l u e > < / i t e m > < i t e m > < k e y > < s t r i n g > H O S P I D < / s t r i n g > < / k e y > < v a l u e > < i n t > 2 < / i n t > < / v a l u e > < / i t e m > < i t e m > < k e y > < s t r i n g > H O S P I T A L N A M E < / s t r i n g > < / k e y > < v a l u e > < i n t > 3 < / i n t > < / v a l u e > < / i t e m > < i t e m > < k e y > < s t r i n g > F i l t e r :   A l l < / s t r i n g > < / k e y > < v a l u e > < i n t > 4 < / i n t > < / v a l u e > < / i t e m > < i t e m > < k e y > < s t r i n g > F i l t e r :   e c m a d < / s t r i n g > < / k e y > < v a l u e > < i n t > 5 < / i n t > < / v a l u e > < / i t e m > < i t e m > < k e y > < s t r i n g > E C M A D   G r o w t h < / s t r i n g > < / k e y > < v a l u e > < i n t > 6 < / i n t > < / v a l u e > < / i t e m > < i t e m > < k e y > < s t r i n g > I n f   C o n v e r s i o n s . C o n v e r s i o n   I n f < / s t r i n g > < / k e y > < v a l u e > < i n t > 7 < / i n t > < / v a l u e > < / i t e m > < i t e m > < k e y > < s t r i n g > U n r e c o g   F u n d s _ w / i n f < / s t r i n g > < / k e y > < v a l u e > < i n t > 8 < / i n t > < / v a l u e > < / i t e m > < i t e m > < k e y > < s t r i n g > M S A _ w / i n f < / s t r i n g > < / k e y > < v a l u e > < i n t > 9 < / i n t > < / v a l u e > < / i t e m > < i t e m > < k e y > < s t r i n g > E C M A D   G r o w t h _ w / i n f < / s t r i n g > < / k e y > < v a l u e > < i n t > 1 0 < / i n t > < / v a l u e > < / i t e m > < i t e m > < k e y > < s t r i n g > Y Y H H _ I D < / s t r i n g > < / k e y > < v a l u e > < i n t > 1 1 < / i n t > < / v a l u e > < / i t e m > < / C o l u m n D i s p l a y I n d e x > < C o l u m n F r o z e n   / > < C o l u m n C h e c k e d   / > < C o l u m n F i l t e r   / > < S e l e c t i o n F i l t e r   / > < F i l t e r P a r a m e t e r s   / > < I s S o r t D e s c e n d i n g > f a l s e < / I s S o r t D e s c e n d i n g > < / T a b l e W i d g e t G r i d S e r i a l i z a t i o n > ] ] > < / C u s t o m C o n t e n t > < / G e m i n i > 
</file>

<file path=customXml/item3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 2 0 2 4 - 0 8 - 2 1 T 1 2 : 5 4 : 4 7 . 6 2 0 6 7 6 5 - 0 4 : 0 0 < / L a s t P r o c e s s e d T i m e > < / D a t a M o d e l i n g S a n d b o x . S e r i a l i z e d S a n d b o x E r r o r C a c h e > ] ] > < / C u s t o m C o n t e n t > < / G e m i n i > 
</file>

<file path=customXml/item32.xml>��< ? x m l   v e r s i o n = " 1 . 0 "   e n c o d i n g = " U T F - 1 6 " ? > < G e m i n i   x m l n s = " h t t p : / / g e m i n i / p i v o t c u s t o m i z a t i o n / 5 8 c e b 0 d 0 - 8 7 a f - 4 8 5 4 - b 0 a b - b f 6 f 9 5 6 3 b 1 5 0 " > < 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3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4.xml><?xml version="1.0" encoding="utf-8"?>
<?mso-contentType ?>
<FormTemplates xmlns="http://schemas.microsoft.com/sharepoint/v3/contenttype/forms">
  <Display>DocumentLibraryForm</Display>
  <Edit>DocumentLibraryForm</Edit>
  <New>DocumentLibraryForm</New>
</FormTemplates>
</file>

<file path=customXml/item3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1 6 " ? > < G e m i n i   x m l n s = " h t t p : / / g e m i n i / p i v o t c u s t o m i z a t i o n / 6 4 4 0 d e b e - 7 8 0 f - 4 0 4 0 - b 3 b 5 - 5 5 0 8 7 0 4 6 3 7 3 5 " > < 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 B a s e   C Y   W i t h   I n f < / 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 B a s e   C Y   W i t h   I n f < / 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 D o l l a r   Y e a r < / K e y > < / D i a g r a m O b j e c t K e y > < D i a g r a m O b j e c t K e y > < K e y > M e a s u r e s \ S u m   o f   D o l l a r   Y e a r \ T a g I n f o \ F o r m u l a < / K e y > < / D i a g r a m O b j e c t K e y > < D i a g r a m O b j e c t K e y > < K e y > M e a s u r e s \ S u m   o f   D o l l a r   Y e a r \ T a g I n f o \ V a l u e < / K e y > < / D i a g r a m O b j e c t K e y > < D i a g r a m O b j e c t K e y > < K e y > M e a s u r e s \ S u m   o f   C a l e n d a r   Y e a r < / K e y > < / D i a g r a m O b j e c t K e y > < D i a g r a m O b j e c t K e y > < K e y > M e a s u r e s \ S u m   o f   C a l e n d a r   Y e a r \ T a g I n f o \ F o r m u l a < / K e y > < / D i a g r a m O b j e c t K e y > < D i a g r a m O b j e c t K e y > < K e y > M e a s u r e s \ S u m   o f   C a l e n d a r   Y e a r \ T a g I n f o \ V a l u e < / K e y > < / D i a g r a m O b j e c t K e y > < D i a g r a m O b j e c t K e y > < K e y > M e a s u r e s \ S u m   o f   F Y 2 3   B l e n d e d   P e r m a n e n t   R e v e n u e _ i n f < / K e y > < / D i a g r a m O b j e c t K e y > < D i a g r a m O b j e c t K e y > < K e y > M e a s u r e s \ S u m   o f   F Y 2 3   B l e n d e d   P e r m a n e n t   R e v e n u e _ i n f \ T a g I n f o \ F o r m u l a < / K e y > < / D i a g r a m O b j e c t K e y > < D i a g r a m O b j e c t K e y > < K e y > M e a s u r e s \ S u m   o f   F Y 2 3   B l e n d e d   P e r m a n e n t   R e v e n u e _ i n f \ T a g I n f o \ V a l u e < / K e y > < / D i a g r a m O b j e c t K e y > < D i a g r a m O b j e c t K e y > < K e y > M e a s u r e s \ S u m   o f   E C M A D   G r o w t h < / K e y > < / D i a g r a m O b j e c t K e y > < D i a g r a m O b j e c t K e y > < K e y > M e a s u r e s \ S u m   o f   E C M A D   G r o w t h \ T a g I n f o \ F o r m u l a < / K e y > < / D i a g r a m O b j e c t K e y > < D i a g r a m O b j e c t K e y > < K e y > M e a s u r e s \ S u m   o f   E C M A D   G r o w t h \ T a g I n f o \ V a l u e < / K e y > < / D i a g r a m O b j e c t K e y > < D i a g r a m O b j e c t K e y > < K e y > M e a s u r e s \ S u m   o f   M S A < / K e y > < / D i a g r a m O b j e c t K e y > < D i a g r a m O b j e c t K e y > < K e y > M e a s u r e s \ S u m   o f   M S A \ T a g I n f o \ F o r m u l a < / K e y > < / D i a g r a m O b j e c t K e y > < D i a g r a m O b j e c t K e y > < K e y > M e a s u r e s \ S u m   o f   M S A \ T a g I n f o \ V a l u e < / K e y > < / D i a g r a m O b j e c t K e y > < D i a g r a m O b j e c t K e y > < K e y > M e a s u r e s \ S u m   o f   M S A _ i n f < / K e y > < / D i a g r a m O b j e c t K e y > < D i a g r a m O b j e c t K e y > < K e y > M e a s u r e s \ S u m   o f   M S A _ i n f \ T a g I n f o \ F o r m u l a < / K e y > < / D i a g r a m O b j e c t K e y > < D i a g r a m O b j e c t K e y > < K e y > M e a s u r e s \ S u m   o f   M S A _ i n f \ T a g I n f o \ V a l u e < / K e y > < / D i a g r a m O b j e c t K e y > < D i a g r a m O b j e c t K e y > < K e y > M e a s u r e s \ S u m   o f   U n r e c o g n i z e d < / K e y > < / D i a g r a m O b j e c t K e y > < D i a g r a m O b j e c t K e y > < K e y > M e a s u r e s \ S u m   o f   U n r e c o g n i z e d \ T a g I n f o \ F o r m u l a < / K e y > < / D i a g r a m O b j e c t K e y > < D i a g r a m O b j e c t K e y > < K e y > M e a s u r e s \ S u m   o f   U n r e c o g n i z e d \ T a g I n f o \ V a l u e < / K e y > < / D i a g r a m O b j e c t K e y > < D i a g r a m O b j e c t K e y > < K e y > M e a s u r e s \ S u m   o f   U n r e c o g n i z e d _ i n f < / K e y > < / D i a g r a m O b j e c t K e y > < D i a g r a m O b j e c t K e y > < K e y > M e a s u r e s \ S u m   o f   U n r e c o g n i z e d _ i n f \ T a g I n f o \ F o r m u l a < / K e y > < / D i a g r a m O b j e c t K e y > < D i a g r a m O b j e c t K e y > < K e y > M e a s u r e s \ S u m   o f   U n r e c o g n i z e d _ i n f \ T a g I n f o \ V a l u e < / K e y > < / D i a g r a m O b j e c t K e y > < D i a g r a m O b j e c t K e y > < K e y > M e a s u r e s \ S u m   o f   E x p e c t e d   F F S < / K e y > < / D i a g r a m O b j e c t K e y > < D i a g r a m O b j e c t K e y > < K e y > M e a s u r e s \ S u m   o f   E x p e c t e d   F F S \ T a g I n f o \ F o r m u l a < / K e y > < / D i a g r a m O b j e c t K e y > < D i a g r a m O b j e c t K e y > < K e y > M e a s u r e s \ S u m   o f   E x p e c t e d   F F S \ T a g I n f o \ V a l u e < / K e y > < / D i a g r a m O b j e c t K e y > < D i a g r a m O b j e c t K e y > < K e y > M e a s u r e s \ S u m   o f   E x p e c t e d   F F S _ i n f < / K e y > < / D i a g r a m O b j e c t K e y > < D i a g r a m O b j e c t K e y > < K e y > M e a s u r e s \ S u m   o f   E x p e c t e d   F F S _ i n f \ T a g I n f o \ F o r m u l a < / K e y > < / D i a g r a m O b j e c t K e y > < D i a g r a m O b j e c t K e y > < K e y > M e a s u r e s \ S u m   o f   E x p e c t e d   F F S _ i n f \ T a g I n f o \ V a l u e < / K e y > < / D i a g r a m O b j e c t K e y > < D i a g r a m O b j e c t K e y > < K e y > M e a s u r e s \ S u m   o f   P A U   S h a r e d   S a v i n g s < / K e y > < / D i a g r a m O b j e c t K e y > < D i a g r a m O b j e c t K e y > < K e y > M e a s u r e s \ S u m   o f   P A U   S h a r e d   S a v i n g s \ T a g I n f o \ F o r m u l a < / K e y > < / D i a g r a m O b j e c t K e y > < D i a g r a m O b j e c t K e y > < K e y > M e a s u r e s \ S u m   o f   P A U   S h a r e d   S a v i n g s \ T a g I n f o \ V a l u e < / K e y > < / D i a g r a m O b j e c t K e y > < D i a g r a m O b j e c t K e y > < K e y > M e a s u r e s \ S u m   o f   P A U   S h a r e d   S a v i n g s _ i n f < / K e y > < / D i a g r a m O b j e c t K e y > < D i a g r a m O b j e c t K e y > < K e y > M e a s u r e s \ S u m   o f   P A U   S h a r e d   S a v i n g s _ i n f \ T a g I n f o \ F o r m u l a < / K e y > < / D i a g r a m O b j e c t K e y > < D i a g r a m O b j e c t K e y > < K e y > M e a s u r e s \ S u m   o f   P A U   S h a r e d   S a v i n g s _ i n f \ T a g I n f o \ V a l u e < / K e y > < / D i a g r a m O b j e c t K e y > < D i a g r a m O b j e c t K e y > < K e y > M e a s u r e s \ S u m   o f   T o t a l   P A U   R e v e n u e < / K e y > < / D i a g r a m O b j e c t K e y > < D i a g r a m O b j e c t K e y > < K e y > M e a s u r e s \ S u m   o f   T o t a l   P A U   R e v e n u e \ T a g I n f o \ F o r m u l a < / K e y > < / D i a g r a m O b j e c t K e y > < D i a g r a m O b j e c t K e y > < K e y > M e a s u r e s \ S u m   o f   T o t a l   P A U   R e v e n u e \ T a g I n f o \ V a l u e < / K e y > < / D i a g r a m O b j e c t K e y > < D i a g r a m O b j e c t K e y > < K e y > M e a s u r e s \ S u m   o f   T o t a l   P A U   R e v e n u e _ i n f < / K e y > < / D i a g r a m O b j e c t K e y > < D i a g r a m O b j e c t K e y > < K e y > M e a s u r e s \ S u m   o f   T o t a l   P A U   R e v e n u e _ i n f \ T a g I n f o \ F o r m u l a < / K e y > < / D i a g r a m O b j e c t K e y > < D i a g r a m O b j e c t K e y > < K e y > M e a s u r e s \ S u m   o f   T o t a l   P A U   R e v e n u e _ i n f \ T a g I n f o \ V a l u e < / K e y > < / D i a g r a m O b j e c t K e y > < D i a g r a m O b j e c t K e y > < K e y > M e a s u r e s \ S u m   o f   O O S   P A U   R e v e n u e < / K e y > < / D i a g r a m O b j e c t K e y > < D i a g r a m O b j e c t K e y > < K e y > M e a s u r e s \ S u m   o f   O O S   P A U   R e v e n u e \ T a g I n f o \ F o r m u l a < / K e y > < / D i a g r a m O b j e c t K e y > < D i a g r a m O b j e c t K e y > < K e y > M e a s u r e s \ S u m   o f   O O S   P A U   R e v e n u e \ T a g I n f o \ V a l u e < / K e y > < / D i a g r a m O b j e c t K e y > < D i a g r a m O b j e c t K e y > < K e y > M e a s u r e s \ S u m   o f   O O S   P A U   R e v e n u e _ i n f < / K e y > < / D i a g r a m O b j e c t K e y > < D i a g r a m O b j e c t K e y > < K e y > M e a s u r e s \ S u m   o f   O O S   P A U   R e v e n u e _ i n f \ T a g I n f o \ F o r m u l a < / K e y > < / D i a g r a m O b j e c t K e y > < D i a g r a m O b j e c t K e y > < K e y > M e a s u r e s \ S u m   o f   O O S   P A U   R e v e n u e _ i n f \ T a g I n f o \ V a l u e < / K e y > < / D i a g r a m O b j e c t K e y > < D i a g r a m O b j e c t K e y > < K e y > M e a s u r e s \ S u m   o f   O O S   O v e r / ( U n d e r   F u n d i n g )   -   O O S   F i l e < / K e y > < / D i a g r a m O b j e c t K e y > < D i a g r a m O b j e c t K e y > < K e y > M e a s u r e s \ S u m   o f   O O S   O v e r / ( U n d e r   F u n d i n g )   -   O O S   F i l e \ T a g I n f o \ F o r m u l a < / K e y > < / D i a g r a m O b j e c t K e y > < D i a g r a m O b j e c t K e y > < K e y > M e a s u r e s \ S u m   o f   O O S   O v e r / ( U n d e r   F u n d i n g )   -   O O S   F i l e \ T a g I n f o \ V a l u e < / K e y > < / D i a g r a m O b j e c t K e y > < D i a g r a m O b j e c t K e y > < K e y > M e a s u r e s \ S u m   o f   O O S   O v e r / ( U n d e r   F u n d i n g )   -   O O S   F i l e _ i n f < / K e y > < / D i a g r a m O b j e c t K e y > < D i a g r a m O b j e c t K e y > < K e y > M e a s u r e s \ S u m   o f   O O S   O v e r / ( U n d e r   F u n d i n g )   -   O O S   F i l e _ i n f \ T a g I n f o \ F o r m u l a < / K e y > < / D i a g r a m O b j e c t K e y > < D i a g r a m O b j e c t K e y > < K e y > M e a s u r e s \ S u m   o f   O O S   O v e r / ( U n d e r   F u n d i n g )   -   O O S   F i l e _ i n f \ T a g I n f o \ V a l u e < / K e y > < / D i a g r a m O b j e c t K e y > < D i a g r a m O b j e c t K e y > < K e y > M e a s u r e s \ S u m   o f   D e m o g r a p h i c   A d j u s t m e n t s _ i n f < / K e y > < / D i a g r a m O b j e c t K e y > < D i a g r a m O b j e c t K e y > < K e y > M e a s u r e s \ S u m   o f   D e m o g r a p h i c   A d j u s t m e n t s _ i n f \ T a g I n f o \ F o r m u l a < / K e y > < / D i a g r a m O b j e c t K e y > < D i a g r a m O b j e c t K e y > < K e y > M e a s u r e s \ S u m   o f   D e m o g r a p h i c   A d j u s t m e n t s _ i n f \ T a g I n f o \ V a l u e < / K e y > < / D i a g r a m O b j e c t K e y > < D i a g r a m O b j e c t K e y > < K e y > M e a s u r e s \ S u m   o f   O b s e r v e d   G B R   V o l u m e   P o l i c i e s _ i n f < / K e y > < / D i a g r a m O b j e c t K e y > < D i a g r a m O b j e c t K e y > < K e y > M e a s u r e s \ S u m   o f   O b s e r v e d   G B R   V o l u m e   P o l i c i e s _ i n f \ T a g I n f o \ F o r m u l a < / K e y > < / D i a g r a m O b j e c t K e y > < D i a g r a m O b j e c t K e y > < K e y > M e a s u r e s \ S u m   o f   O b s e r v e d   G B R   V o l u m e   P o l i c i e s _ i n f \ T a g I n f o \ V a l u e < / K e y > < / D i a g r a m O b j e c t K e y > < D i a g r a m O b j e c t K e y > < K e y > M e a s u r e s \ S u m   o f   O v e r   ( U n d e r )   F u n d i n g   R e l a t i v e   t o   V o l u m e   V a r i a b l e   S y s t e m   w i t h   M S   & a m p ;   D e m o g r a p h i c _ i n f < / K e y > < / D i a g r a m O b j e c t K e y > < D i a g r a m O b j e c t K e y > < K e y > M e a s u r e s \ S u m   o f   O v e r   ( U n d e r )   F u n d i n g   R e l a t i v e   t o   V o l u m e   V a r i a b l e   S y s t e m   w i t h   M S   & a m p ;   D e m o g r a p h i c _ i n f \ T a g I n f o \ F o r m u l a < / K e y > < / D i a g r a m O b j e c t K e y > < D i a g r a m O b j e c t K e y > < K e y > M e a s u r e s \ S u m   o f   O v e r   ( U n d e r )   F u n d i n g   R e l a t i v e   t o   V o l u m e   V a r i a b l e   S y s t e m   w i t h   M S   & a m p ;   D e m o g r a p h i c _ i n f \ T a g I n f o \ V a l u e < / K e y > < / D i a g r a m O b j e c t K e y > < D i a g r a m O b j e c t K e y > < K e y > M e a s u r e s \ S u m   o f   P A U   V o l u m e _ i n f < / K e y > < / D i a g r a m O b j e c t K e y > < D i a g r a m O b j e c t K e y > < K e y > M e a s u r e s \ S u m   o f   P A U   V o l u m e _ i n f \ T a g I n f o \ F o r m u l a < / K e y > < / D i a g r a m O b j e c t K e y > < D i a g r a m O b j e c t K e y > < K e y > M e a s u r e s \ S u m   o f   P A U   V o l u m e _ i n f \ T a g I n f o \ V a l u e < / K e y > < / D i a g r a m O b j e c t K e y > < D i a g r a m O b j e c t K e y > < K e y > M e a s u r e s \ S u m   o f   P A U   M a r k e t s h i f t _ i n f < / K e y > < / D i a g r a m O b j e c t K e y > < D i a g r a m O b j e c t K e y > < K e y > M e a s u r e s \ S u m   o f   P A U   M a r k e t s h i f t _ i n f \ T a g I n f o \ F o r m u l a < / K e y > < / D i a g r a m O b j e c t K e y > < D i a g r a m O b j e c t K e y > < K e y > M e a s u r e s \ S u m   o f   P A U   M a r k e t s h i f t _ i n f \ T a g I n f o \ V a l u e < / K e y > < / D i a g r a m O b j e c t K e y > < D i a g r a m O b j e c t K e y > < K e y > M e a s u r e s \ S u m   o f   P A U   U n r e c o g n i z e d   -   M S _ i n f < / K e y > < / D i a g r a m O b j e c t K e y > < D i a g r a m O b j e c t K e y > < K e y > M e a s u r e s \ S u m   o f   P A U   U n r e c o g n i z e d   -   M S _ i n f \ T a g I n f o \ F o r m u l a < / K e y > < / D i a g r a m O b j e c t K e y > < D i a g r a m O b j e c t K e y > < K e y > M e a s u r e s \ S u m   o f   P A U   U n r e c o g n i z e d   -   M S _ i n f \ T a g I n f o \ V a l u e < / K e y > < / D i a g r a m O b j e c t K e y > < D i a g r a m O b j e c t K e y > < K e y > M e a s u r e s \ S u m   o f   T o t a l   A n t i c i p a t e d   I n s t a t e   P A U   A d j u s t m e n t   u n d e r   F F S _ i n f < / K e y > < / D i a g r a m O b j e c t K e y > < D i a g r a m O b j e c t K e y > < K e y > M e a s u r e s \ S u m   o f   T o t a l   A n t i c i p a t e d   I n s t a t e   P A U   A d j u s t m e n t   u n d e r   F F S _ i n f \ T a g I n f o \ F o r m u l a < / K e y > < / D i a g r a m O b j e c t K e y > < D i a g r a m O b j e c t K e y > < K e y > M e a s u r e s \ S u m   o f   T o t a l   A n t i c i p a t e d   I n s t a t e   P A U   A d j u s t m e n t   u n d e r   F F S _ i n f \ T a g I n f o \ V a l u e < / K e y > < / D i a g r a m O b j e c t K e y > < D i a g r a m O b j e c t K e y > < K e y > M e a s u r e s \ S u m   o f   P A U   I S   S h a r e d   S a v i n g s _ i n f < / K e y > < / D i a g r a m O b j e c t K e y > < D i a g r a m O b j e c t K e y > < K e y > M e a s u r e s \ S u m   o f   P A U   I S   S h a r e d   S a v i n g s _ i n f \ T a g I n f o \ F o r m u l a < / K e y > < / D i a g r a m O b j e c t K e y > < D i a g r a m O b j e c t K e y > < K e y > M e a s u r e s \ S u m   o f   P A U   I S   S h a r e d   S a v i n g s _ i n f \ T a g I n f o \ V a l u e < / K e y > < / D i a g r a m O b j e c t K e y > < D i a g r a m O b j e c t K e y > < K e y > M e a s u r e s \ S u m   o f   O v e r   /   ( U n d e r )   F u n d i n g   f o r   I n - S t a t e   P A U _ i n f < / K e y > < / D i a g r a m O b j e c t K e y > < D i a g r a m O b j e c t K e y > < K e y > M e a s u r e s \ S u m   o f   O v e r   /   ( U n d e r )   F u n d i n g   f o r   I n - S t a t e   P A U _ i n f \ T a g I n f o \ F o r m u l a < / K e y > < / D i a g r a m O b j e c t K e y > < D i a g r a m O b j e c t K e y > < K e y > M e a s u r e s \ S u m   o f   O v e r   /   ( U n d e r )   F u n d i n g   f o r   I n - S t a t e   P A U _ i n f \ T a g I n f o \ V a l u e < / K e y > < / D i a g r a m O b j e c t K e y > < D i a g r a m O b j e c t K e y > < K e y > M e a s u r e s \ S u m   o f   O v e r   ( u n d e r )   f u n d i n g   w i t h   M a r k e t s h i f t   a n d   I n S t a t e   P A U _ i n f < / K e y > < / D i a g r a m O b j e c t K e y > < D i a g r a m O b j e c t K e y > < K e y > M e a s u r e s \ S u m   o f   O v e r   ( u n d e r )   f u n d i n g   w i t h   M a r k e t s h i f t   a n d   I n S t a t e   P A U _ i n f \ T a g I n f o \ F o r m u l a < / K e y > < / D i a g r a m O b j e c t K e y > < D i a g r a m O b j e c t K e y > < K e y > M e a s u r e s \ S u m   o f   O v e r   ( u n d e r )   f u n d i n g   w i t h   M a r k e t s h i f t   a n d   I n S t a t e   P A U _ i n f \ T a g I n f o \ V a l u e < / K e y > < / D i a g r a m O b j e c t K e y > < D i a g r a m O b j e c t K e y > < K e y > M e a s u r e s \ S u m   o f   T o t a l   V o l u m e   E f f i c a c y _ i n f < / K e y > < / D i a g r a m O b j e c t K e y > < D i a g r a m O b j e c t K e y > < K e y > M e a s u r e s \ S u m   o f   T o t a l   V o l u m e   E f f i c a c y _ i n f \ T a g I n f o \ F o r m u l a < / K e y > < / D i a g r a m O b j e c t K e y > < D i a g r a m O b j e c t K e y > < K e y > M e a s u r e s \ S u m   o f   T o t a l   V o l u m e   E f f i c a c y _ i n f \ T a g I n f o \ V a l u e < / K e y > < / D i a g r a m O b j e c t K e y > < D i a g r a m O b j e c t K e y > < K e y > M e a s u r e s \ S u m   o f   O t h e r   V o l u m e   A d j u s t m e n t s   ( D e r e g / O t h e r   F Y   D a t a ) _ i n f < / K e y > < / D i a g r a m O b j e c t K e y > < D i a g r a m O b j e c t K e y > < K e y > M e a s u r e s \ S u m   o f   O t h e r   V o l u m e   A d j u s t m e n t s   ( D e r e g / O t h e r   F Y   D a t a ) _ i n f \ T a g I n f o \ F o r m u l a < / K e y > < / D i a g r a m O b j e c t K e y > < D i a g r a m O b j e c t K e y > < K e y > M e a s u r e s \ S u m   o f   O t h e r   V o l u m e   A d j u s t m e n t s   ( D e r e g / O t h e r   F Y   D a t a ) _ i n f \ T a g I n f o \ V a l u e < / K e y > < / D i a g r a m O b j e c t K e y > < D i a g r a m O b j e c t K e y > < K e y > M e a s u r e s \ S u m   o f   T o t a l   V o l u m e   E f f i c a c y   w i t h   O t h e r   V o l u m e   A d j u s t m e n t s _ i n f < / K e y > < / D i a g r a m O b j e c t K e y > < D i a g r a m O b j e c t K e y > < K e y > M e a s u r e s \ S u m   o f   T o t a l   V o l u m e   E f f i c a c y   w i t h   O t h e r   V o l u m e   A d j u s t m e n t s _ i n f \ T a g I n f o \ F o r m u l a < / K e y > < / D i a g r a m O b j e c t K e y > < D i a g r a m O b j e c t K e y > < K e y > M e a s u r e s \ S u m   o f   T o t a l   V o l u m e   E f f i c a c y   w i t h   O t h e r   V o l u m e   A d j u s t m e n t s _ i n f \ T a g I n f o \ V a l u e < / K e y > < / D i a g r a m O b j e c t K e y > < D i a g r a m O b j e c t K e y > < K e y > M e a s u r e s \ S u m   o f   E f f i c i e n c y   A d j u s t m e n t s _ i n f < / K e y > < / D i a g r a m O b j e c t K e y > < D i a g r a m O b j e c t K e y > < K e y > M e a s u r e s \ S u m   o f   E f f i c i e n c y   A d j u s t m e n t s _ i n f \ T a g I n f o \ F o r m u l a < / K e y > < / D i a g r a m O b j e c t K e y > < D i a g r a m O b j e c t K e y > < K e y > M e a s u r e s \ S u m   o f   E f f i c i e n c y   A d j u s t m e n t s _ i n f \ T a g I n f o \ V a l u e < / K e y > < / D i a g r a m O b j e c t K e y > < D i a g r a m O b j e c t K e y > < K e y > M e a s u r e s \ S u m   o f   T o t a l   V o l u m e   E f f i c a c y   w i t h   O t h e r   V o l u m e   A d j u s t m e n t s   & a m p ;   E f f i c i e n c y   A d j u s t m e n t s _ i n f < / K e y > < / D i a g r a m O b j e c t K e y > < D i a g r a m O b j e c t K e y > < K e y > M e a s u r e s \ S u m   o f   T o t a l   V o l u m e   E f f i c a c y   w i t h   O t h e r   V o l u m e   A d j u s t m e n t s   & a m p ;   E f f i c i e n c y   A d j u s t m e n t s _ i n f \ T a g I n f o \ F o r m u l a < / K e y > < / D i a g r a m O b j e c t K e y > < D i a g r a m O b j e c t K e y > < K e y > M e a s u r e s \ S u m   o f   T o t a l   V o l u m e   E f f i c a c y   w i t h   O t h e r   V o l u m e   A d j u s t m e n t s   & a m p ;   E f f i c i e n c y   A d j u s t m e n t s _ i n f \ T a g I n f o \ V a l u e < / K e y > < / D i a g r a m O b j e c t K e y > < D i a g r a m O b j e c t K e y > < K e y > M e a s u r e s \ S u m   o f   O t h e r   V o l u m e   A d j u s t m e n t s   ( D e r e g / O t h e r   F Y   D a t a ) < / K e y > < / D i a g r a m O b j e c t K e y > < D i a g r a m O b j e c t K e y > < K e y > M e a s u r e s \ S u m   o f   O t h e r   V o l u m e   A d j u s t m e n t s   ( D e r e g / O t h e r   F Y   D a t a ) \ T a g I n f o \ F o r m u l a < / K e y > < / D i a g r a m O b j e c t K e y > < D i a g r a m O b j e c t K e y > < K e y > M e a s u r e s \ S u m   o f   O t h e r   V o l u m e   A d j u s t m e n t s   ( D e r e g / O t h e r   F Y   D a t a ) \ T a g I n f o \ V a l u e < / K e y > < / D i a g r a m O b j e c t K e y > < D i a g r a m O b j e c t K e y > < K e y > M e a s u r e s \ S u m   o f   E f f i c i e n c y   A d j u s t m e n t s < / K e y > < / D i a g r a m O b j e c t K e y > < D i a g r a m O b j e c t K e y > < K e y > M e a s u r e s \ S u m   o f   E f f i c i e n c y   A d j u s t m e n t s \ T a g I n f o \ F o r m u l a < / K e y > < / D i a g r a m O b j e c t K e y > < D i a g r a m O b j e c t K e y > < K e y > M e a s u r e s \ S u m   o f   E f f i c i e n c y   A d j u s t m e n t s \ T a g I n f o \ V a l u e < / K e y > < / D i a g r a m O b j e c t K e y > < D i a g r a m O b j e c t K e y > < K e y > M e a s u r e s \ S u m   o f   D e m o g r a p h i c   A d j u s t m e n t < / K e y > < / D i a g r a m O b j e c t K e y > < D i a g r a m O b j e c t K e y > < K e y > M e a s u r e s \ S u m   o f   D e m o g r a p h i c   A d j u s t m e n t \ T a g I n f o \ F o r m u l a < / K e y > < / D i a g r a m O b j e c t K e y > < D i a g r a m O b j e c t K e y > < K e y > M e a s u r e s \ S u m   o f   D e m o g r a p h i c   A d j u s t m e n t \ T a g I n f o \ V a l u e < / K e y > < / D i a g r a m O b j e c t K e y > < D i a g r a m O b j e c t K e y > < K e y > M e a s u r e s \ S u m   o f   P A U   V o l u m e < / K e y > < / D i a g r a m O b j e c t K e y > < D i a g r a m O b j e c t K e y > < K e y > M e a s u r e s \ S u m   o f   P A U   V o l u m e \ T a g I n f o \ F o r m u l a < / K e y > < / D i a g r a m O b j e c t K e y > < D i a g r a m O b j e c t K e y > < K e y > M e a s u r e s \ S u m   o f   P A U   V o l u m e \ T a g I n f o \ V a l u e < / K e y > < / D i a g r a m O b j e c t K e y > < D i a g r a m O b j e c t K e y > < K e y > M e a s u r e s \ S u m   o f   P A U   M a r k e t s h i f t < / K e y > < / D i a g r a m O b j e c t K e y > < D i a g r a m O b j e c t K e y > < K e y > M e a s u r e s \ S u m   o f   P A U   M a r k e t s h i f t \ T a g I n f o \ F o r m u l a < / K e y > < / D i a g r a m O b j e c t K e y > < D i a g r a m O b j e c t K e y > < K e y > M e a s u r e s \ S u m   o f   P A U   M a r k e t s h i f t \ T a g I n f o \ V a l u e < / K e y > < / D i a g r a m O b j e c t K e y > < D i a g r a m O b j e c t K e y > < K e y > M e a s u r e s \ S u m   o f   P A U   U n r e c o g n i z e d   -   M S < / K e y > < / D i a g r a m O b j e c t K e y > < D i a g r a m O b j e c t K e y > < K e y > M e a s u r e s \ S u m   o f   P A U   U n r e c o g n i z e d   -   M S \ T a g I n f o \ F o r m u l a < / K e y > < / D i a g r a m O b j e c t K e y > < D i a g r a m O b j e c t K e y > < K e y > M e a s u r e s \ S u m   o f   P A U   U n r e c o g n i z e d   -   M S \ T a g I n f o \ V a l u e < / K e y > < / D i a g r a m O b j e c t K e y > < D i a g r a m O b j e c t K e y > < K e y > M e a s u r e s \ S u m   o f   O b s e r v e d   G B R   V o l u m e   P o l i c i e s < / K e y > < / D i a g r a m O b j e c t K e y > < D i a g r a m O b j e c t K e y > < K e y > M e a s u r e s \ S u m   o f   O b s e r v e d   G B R   V o l u m e   P o l i c i e s \ T a g I n f o \ F o r m u l a < / K e y > < / D i a g r a m O b j e c t K e y > < D i a g r a m O b j e c t K e y > < K e y > M e a s u r e s \ S u m   o f   O b s e r v e d   G B R   V o l u m e   P o l i c i e s \ T a g I n f o \ V a l u e < / K e y > < / D i a g r a m O b j e c t K e y > < D i a g r a m O b j e c t K e y > < K e y > M e a s u r e s \ S u m   o f   O v e r   ( U n d e r )   F u n d i n g   R e l a t i v e   t o   V o l u m e   V a r i a b l e   S y s t e m   w i t h   M S   & a m p ;   D e m o g r a p h i c   A d < / K e y > < / D i a g r a m O b j e c t K e y > < D i a g r a m O b j e c t K e y > < K e y > M e a s u r e s \ S u m   o f   O v e r   ( U n d e r )   F u n d i n g   R e l a t i v e   t o   V o l u m e   V a r i a b l e   S y s t e m   w i t h   M S   & a m p ;   D e m o g r a p h i c   A d \ T a g I n f o \ F o r m u l a < / K e y > < / D i a g r a m O b j e c t K e y > < D i a g r a m O b j e c t K e y > < K e y > M e a s u r e s \ S u m   o f   O v e r   ( U n d e r )   F u n d i n g   R e l a t i v e   t o   V o l u m e   V a r i a b l e   S y s t e m   w i t h   M S   & a m p ;   D e m o g r a p h i c   A d \ T a g I n f o \ V a l u e < / K e y > < / D i a g r a m O b j e c t K e y > < D i a g r a m O b j e c t K e y > < K e y > M e a s u r e s \ S u m   o f   T o t a l   A n t i c i p a t e d   I n s t a t e   P A U   A d j u s t m e n t   u n d e r   F F S < / K e y > < / D i a g r a m O b j e c t K e y > < D i a g r a m O b j e c t K e y > < K e y > M e a s u r e s \ S u m   o f   T o t a l   A n t i c i p a t e d   I n s t a t e   P A U   A d j u s t m e n t   u n d e r   F F S \ T a g I n f o \ F o r m u l a < / K e y > < / D i a g r a m O b j e c t K e y > < D i a g r a m O b j e c t K e y > < K e y > M e a s u r e s \ S u m   o f   T o t a l   A n t i c i p a t e d   I n s t a t e   P A U   A d j u s t m e n t   u n d e r   F F S \ T a g I n f o \ V a l u e < / K e y > < / D i a g r a m O b j e c t K e y > < D i a g r a m O b j e c t K e y > < K e y > M e a s u r e s \ S u m   o f   %   A t t r i b u t a b l e   t o   O O S < / K e y > < / D i a g r a m O b j e c t K e y > < D i a g r a m O b j e c t K e y > < K e y > M e a s u r e s \ S u m   o f   %   A t t r i b u t a b l e   t o   O O S \ T a g I n f o \ F o r m u l a < / K e y > < / D i a g r a m O b j e c t K e y > < D i a g r a m O b j e c t K e y > < K e y > M e a s u r e s \ S u m   o f   %   A t t r i b u t a b l e   t o   O O S \ T a g I n f o \ V a l u e < / K e y > < / D i a g r a m O b j e c t K e y > < D i a g r a m O b j e c t K e y > < K e y > M e a s u r e s \ S u m   o f   %   A t t r i b u t a b l e   t o   O O S _ i n f < / K e y > < / D i a g r a m O b j e c t K e y > < D i a g r a m O b j e c t K e y > < K e y > M e a s u r e s \ S u m   o f   %   A t t r i b u t a b l e   t o   O O S _ i n f \ T a g I n f o \ F o r m u l a < / K e y > < / D i a g r a m O b j e c t K e y > < D i a g r a m O b j e c t K e y > < K e y > M e a s u r e s \ S u m   o f   %   A t t r i b u t a b l e   t o   O O S _ i n f \ T a g I n f o \ V a l u e < / K e y > < / D i a g r a m O b j e c t K e y > < D i a g r a m O b j e c t K e y > < K e y > M e a s u r e s \ S u m   o f   P A U   I S   S h a r e d   S a v i n g s < / K e y > < / D i a g r a m O b j e c t K e y > < D i a g r a m O b j e c t K e y > < K e y > M e a s u r e s \ S u m   o f   P A U   I S   S h a r e d   S a v i n g s \ T a g I n f o \ F o r m u l a < / K e y > < / D i a g r a m O b j e c t K e y > < D i a g r a m O b j e c t K e y > < K e y > M e a s u r e s \ S u m   o f   P A U   I S   S h a r e d   S a v i n g s \ T a g I n f o \ V a l u e < / K e y > < / D i a g r a m O b j e c t K e y > < D i a g r a m O b j e c t K e y > < K e y > M e a s u r e s \ S u m   o f   O v e r   /   ( U n d e r )   F u n d i n g   f o r   I n - S t a t e   P A U < / K e y > < / D i a g r a m O b j e c t K e y > < D i a g r a m O b j e c t K e y > < K e y > M e a s u r e s \ S u m   o f   O v e r   /   ( U n d e r )   F u n d i n g   f o r   I n - S t a t e   P A U \ T a g I n f o \ F o r m u l a < / K e y > < / D i a g r a m O b j e c t K e y > < D i a g r a m O b j e c t K e y > < K e y > M e a s u r e s \ S u m   o f   O v e r   /   ( U n d e r )   F u n d i n g   f o r   I n - S t a t e   P A U \ T a g I n f o \ V a l u e < / K e y > < / D i a g r a m O b j e c t K e y > < D i a g r a m O b j e c t K e y > < K e y > M e a s u r e s \ S u m   o f   P A U   O O S   S h a r e d   S a v i n g s < / K e y > < / D i a g r a m O b j e c t K e y > < D i a g r a m O b j e c t K e y > < K e y > M e a s u r e s \ S u m   o f   P A U   O O S   S h a r e d   S a v i n g s \ T a g I n f o \ F o r m u l a < / K e y > < / D i a g r a m O b j e c t K e y > < D i a g r a m O b j e c t K e y > < K e y > M e a s u r e s \ S u m   o f   P A U   O O S   S h a r e d   S a v i n g s \ T a g I n f o \ V a l u e < / K e y > < / D i a g r a m O b j e c t K e y > < D i a g r a m O b j e c t K e y > < K e y > M e a s u r e s \ S u m   o f   P A U   O O S   S h a r e d   S a v i n g s _ i n f < / K e y > < / D i a g r a m O b j e c t K e y > < D i a g r a m O b j e c t K e y > < K e y > M e a s u r e s \ S u m   o f   P A U   O O S   S h a r e d   S a v i n g s _ i n f \ T a g I n f o \ F o r m u l a < / K e y > < / D i a g r a m O b j e c t K e y > < D i a g r a m O b j e c t K e y > < K e y > M e a s u r e s \ S u m   o f   P A U   O O S   S h a r e d   S a v i n g s _ i n f \ T a g I n f o \ V a l u e < / K e y > < / D i a g r a m O b j e c t K e y > < D i a g r a m O b j e c t K e y > < K e y > M e a s u r e s \ S u m   o f   O v e r   /   ( U n d e r )   F u n d i n g   f o r   O O S   P A U < / K e y > < / D i a g r a m O b j e c t K e y > < D i a g r a m O b j e c t K e y > < K e y > M e a s u r e s \ S u m   o f   O v e r   /   ( U n d e r )   F u n d i n g   f o r   O O S   P A U \ T a g I n f o \ F o r m u l a < / K e y > < / D i a g r a m O b j e c t K e y > < D i a g r a m O b j e c t K e y > < K e y > M e a s u r e s \ S u m   o f   O v e r   /   ( U n d e r )   F u n d i n g   f o r   O O S   P A U \ T a g I n f o \ V a l u e < / K e y > < / D i a g r a m O b j e c t K e y > < D i a g r a m O b j e c t K e y > < K e y > M e a s u r e s \ S u m   o f   O v e r   /   ( U n d e r )   F u n d i n g   f o r   O O S   P A U _ i n f < / K e y > < / D i a g r a m O b j e c t K e y > < D i a g r a m O b j e c t K e y > < K e y > M e a s u r e s \ S u m   o f   O v e r   /   ( U n d e r )   F u n d i n g   f o r   O O S   P A U _ i n f \ T a g I n f o \ F o r m u l a < / K e y > < / D i a g r a m O b j e c t K e y > < D i a g r a m O b j e c t K e y > < K e y > M e a s u r e s \ S u m   o f   O v e r   /   ( U n d e r )   F u n d i n g   f o r   O O S   P A U _ i n f \ T a g I n f o \ V a l u e < / K e y > < / D i a g r a m O b j e c t K e y > < D i a g r a m O b j e c t K e y > < K e y > M e a s u r e s \ S u m   o f   O v e r   ( u n d e r )   f u n d i n g   w i t h   M a r k e t s h i f t   a n d   I n S t a t e   P A U < / K e y > < / D i a g r a m O b j e c t K e y > < D i a g r a m O b j e c t K e y > < K e y > M e a s u r e s \ S u m   o f   O v e r   ( u n d e r )   f u n d i n g   w i t h   M a r k e t s h i f t   a n d   I n S t a t e   P A U \ T a g I n f o \ F o r m u l a < / K e y > < / D i a g r a m O b j e c t K e y > < D i a g r a m O b j e c t K e y > < K e y > M e a s u r e s \ S u m   o f   O v e r   ( u n d e r )   f u n d i n g   w i t h   M a r k e t s h i f t   a n d   I n S t a t e   P A U \ T a g I n f o \ V a l u e < / K e y > < / D i a g r a m O b j e c t K e y > < D i a g r a m O b j e c t K e y > < K e y > M e a s u r e s \ S u m   o f   O O S   F u n d i n g   E x c e s s   o r   D e f i c i t   +   O O S   P A U < / K e y > < / D i a g r a m O b j e c t K e y > < D i a g r a m O b j e c t K e y > < K e y > M e a s u r e s \ S u m   o f   O O S   F u n d i n g   E x c e s s   o r   D e f i c i t   +   O O S   P A U \ T a g I n f o \ F o r m u l a < / K e y > < / D i a g r a m O b j e c t K e y > < D i a g r a m O b j e c t K e y > < K e y > M e a s u r e s \ S u m   o f   O O S   F u n d i n g   E x c e s s   o r   D e f i c i t   +   O O S   P A U \ T a g I n f o \ V a l u e < / K e y > < / D i a g r a m O b j e c t K e y > < D i a g r a m O b j e c t K e y > < K e y > M e a s u r e s \ S u m   o f   O O S   F u n d i n g   E x c e s s   o r   D e f i c i t   +   O O S   P A U _ i n f < / K e y > < / D i a g r a m O b j e c t K e y > < D i a g r a m O b j e c t K e y > < K e y > M e a s u r e s \ S u m   o f   O O S   F u n d i n g   E x c e s s   o r   D e f i c i t   +   O O S   P A U _ i n f \ T a g I n f o \ F o r m u l a < / K e y > < / D i a g r a m O b j e c t K e y > < D i a g r a m O b j e c t K e y > < K e y > M e a s u r e s \ S u m   o f   O O S   F u n d i n g   E x c e s s   o r   D e f i c i t   +   O O S   P A U _ i n f \ T a g I n f o \ V a l u e < / K e y > < / D i a g r a m O b j e c t K e y > < D i a g r a m O b j e c t K e y > < K e y > M e a s u r e s \ S u m   o f   T o t a l   V o l u m e   E f f i c a c y < / K e y > < / D i a g r a m O b j e c t K e y > < D i a g r a m O b j e c t K e y > < K e y > M e a s u r e s \ S u m   o f   T o t a l   V o l u m e   E f f i c a c y \ T a g I n f o \ F o r m u l a < / K e y > < / D i a g r a m O b j e c t K e y > < D i a g r a m O b j e c t K e y > < K e y > M e a s u r e s \ S u m   o f   T o t a l   V o l u m e   E f f i c a c y \ T a g I n f o \ V a l u e < / K e y > < / D i a g r a m O b j e c t K e y > < D i a g r a m O b j e c t K e y > < K e y > M e a s u r e s \ S u m   o f   T o t a l   V o l u m e   E f f i c a c y   w i t h   O t h e r   V o l u m e   A d j u s t m e n t s < / K e y > < / D i a g r a m O b j e c t K e y > < D i a g r a m O b j e c t K e y > < K e y > M e a s u r e s \ S u m   o f   T o t a l   V o l u m e   E f f i c a c y   w i t h   O t h e r   V o l u m e   A d j u s t m e n t s \ T a g I n f o \ F o r m u l a < / K e y > < / D i a g r a m O b j e c t K e y > < D i a g r a m O b j e c t K e y > < K e y > M e a s u r e s \ S u m   o f   T o t a l   V o l u m e   E f f i c a c y   w i t h   O t h e r   V o l u m e   A d j u s t m e n t s \ T a g I n f o \ V a l u e < / K e y > < / D i a g r a m O b j e c t K e y > < D i a g r a m O b j e c t K e y > < K e y > M e a s u r e s \ S u m   o f   T o t a l   V o l u m e   E f f i c a c y   w i t h   O t h e r   V o l u m e   A d j u s t m e n t s   & a m p ;   E f f i c i e n c y   A d j u s t m e n t s < / K e y > < / D i a g r a m O b j e c t K e y > < D i a g r a m O b j e c t K e y > < K e y > M e a s u r e s \ S u m   o f   T o t a l   V o l u m e   E f f i c a c y   w i t h   O t h e r   V o l u m e   A d j u s t m e n t s   & a m p ;   E f f i c i e n c y   A d j u s t m e n t s \ T a g I n f o \ F o r m u l a < / K e y > < / D i a g r a m O b j e c t K e y > < D i a g r a m O b j e c t K e y > < K e y > M e a s u r e s \ S u m   o f   T o t a l   V o l u m e   E f f i c a c y   w i t h   O t h e r   V o l u m e   A d j u s t m e n t s   & a m p ;   E f f i c i e n c y   A d j u s t m e n t s \ T a g I n f o \ V a l u e < / K e y > < / D i a g r a m O b j e c t K e y > < D i a g r a m O b j e c t K e y > < K e y > M e a s u r e s \ g e t _ %   A t t r i b u t a b l e   t o   O O S < / K e y > < / D i a g r a m O b j e c t K e y > < D i a g r a m O b j e c t K e y > < K e y > M e a s u r e s \ g e t _ %   A t t r i b u t a b l e   t o   O O S \ T a g I n f o \ F o r m u l a < / K e y > < / D i a g r a m O b j e c t K e y > < D i a g r a m O b j e c t K e y > < K e y > M e a s u r e s \ g e t _ %   A t t r i b u t a b l e   t o   O O S \ T a g I n f o \ V a l u e < / K e y > < / D i a g r a m O b j e c t K e y > < D i a g r a m O b j e c t K e y > < K e y > C o l u m n s \ H O S P I D < / K e y > < / D i a g r a m O b j e c t K e y > < D i a g r a m O b j e c t K e y > < K e y > C o l u m n s \ D o l l a r   Y e a r < / K e y > < / D i a g r a m O b j e c t K e y > < D i a g r a m O b j e c t K e y > < K e y > C o l u m n s \ C a l e n d a r   Y e a r < / K e y > < / D i a g r a m O b j e c t K e y > < D i a g r a m O b j e c t K e y > < K e y > C o l u m n s \ N o   I n f l a t i o n < / K e y > < / D i a g r a m O b j e c t K e y > < D i a g r a m O b j e c t K e y > < K e y > C o l u m n s \ C o n v e r s i o n   I n f < / K e y > < / D i a g r a m O b j e c t K e y > < D i a g r a m O b j e c t K e y > < K e y > C o l u m n s \ F Y 2 3   B l e n d e d   P e r m a n e n t   R e v e n u e _ i n f < / K e y > < / D i a g r a m O b j e c t K e y > < D i a g r a m O b j e c t K e y > < K e y > C o l u m n s \ E C M A D   G r o w t h < / K e y > < / D i a g r a m O b j e c t K e y > < D i a g r a m O b j e c t K e y > < K e y > C o l u m n s \ M S A < / K e y > < / D i a g r a m O b j e c t K e y > < D i a g r a m O b j e c t K e y > < K e y > C o l u m n s \ M S A _ i n f < / K e y > < / D i a g r a m O b j e c t K e y > < D i a g r a m O b j e c t K e y > < K e y > C o l u m n s \ U n r e c o g n i z e d < / K e y > < / D i a g r a m O b j e c t K e y > < D i a g r a m O b j e c t K e y > < K e y > C o l u m n s \ U n r e c o g n i z e d _ i n f < / K e y > < / D i a g r a m O b j e c t K e y > < D i a g r a m O b j e c t K e y > < K e y > C o l u m n s \ E x p e c t e d   F F S < / K e y > < / D i a g r a m O b j e c t K e y > < D i a g r a m O b j e c t K e y > < K e y > C o l u m n s \ E x p e c t e d   F F S _ i n f < / K e y > < / D i a g r a m O b j e c t K e y > < D i a g r a m O b j e c t K e y > < K e y > C o l u m n s \ P A U   S h a r e d   S a v i n g s < / K e y > < / D i a g r a m O b j e c t K e y > < D i a g r a m O b j e c t K e y > < K e y > C o l u m n s \ P A U   S h a r e d   S a v i n g s _ i n f < / K e y > < / D i a g r a m O b j e c t K e y > < D i a g r a m O b j e c t K e y > < K e y > C o l u m n s \ T o t a l   P A U   R e v e n u e < / K e y > < / D i a g r a m O b j e c t K e y > < D i a g r a m O b j e c t K e y > < K e y > C o l u m n s \ T o t a l   P A U   R e v e n u e _ i n f < / K e y > < / D i a g r a m O b j e c t K e y > < D i a g r a m O b j e c t K e y > < K e y > C o l u m n s \ O O S   P A U   R e v e n u e < / K e y > < / D i a g r a m O b j e c t K e y > < D i a g r a m O b j e c t K e y > < K e y > C o l u m n s \ O O S   P A U   R e v e n u e _ i n f < / K e y > < / D i a g r a m O b j e c t K e y > < D i a g r a m O b j e c t K e y > < K e y > C o l u m n s \ O O S   O v e r / ( U n d e r   F u n d i n g )   -   O O S   F i l e < / K e y > < / D i a g r a m O b j e c t K e y > < D i a g r a m O b j e c t K e y > < K e y > C o l u m n s \ O O S   O v e r / ( U n d e r   F u n d i n g )   -   O O S   F i l e _ i n f < / K e y > < / D i a g r a m O b j e c t K e y > < D i a g r a m O b j e c t K e y > < K e y > C o l u m n s \ O t h e r   V o l u m e   A d j u s t m e n t s   ( D e r e g / O t h e r   F Y   D a t a ) < / K e y > < / D i a g r a m O b j e c t K e y > < D i a g r a m O b j e c t K e y > < K e y > C o l u m n s \ O t h e r   V o l u m e   A d j u s t m e n t s   ( D e r e g / O t h e r   F Y   D a t a ) _ i n f < / K e y > < / D i a g r a m O b j e c t K e y > < D i a g r a m O b j e c t K e y > < K e y > C o l u m n s \ E f f i c i e n c y   A d j u s t m e n t s < / K e y > < / D i a g r a m O b j e c t K e y > < D i a g r a m O b j e c t K e y > < K e y > C o l u m n s \ E f f i c i e n c y   A d j u s t m e n t s _ i n f < / K e y > < / D i a g r a m O b j e c t K e y > < D i a g r a m O b j e c t K e y > < K e y > C o l u m n s \ D e m o g r a p h i c   A d j u s t m e n t < / K e y > < / D i a g r a m O b j e c t K e y > < D i a g r a m O b j e c t K e y > < K e y > C o l u m n s \ D e m o g r a p h i c   A d j u s t m e n t s _ i n f < / K e y > < / D i a g r a m O b j e c t K e y > < D i a g r a m O b j e c t K e y > < K e y > C o l u m n s \ P A U   V o l u m e < / K e y > < / D i a g r a m O b j e c t K e y > < D i a g r a m O b j e c t K e y > < K e y > C o l u m n s \ P A U   V o l u m e _ i n f < / K e y > < / D i a g r a m O b j e c t K e y > < D i a g r a m O b j e c t K e y > < K e y > C o l u m n s \ P A U   M a r k e t s h i f t < / K e y > < / D i a g r a m O b j e c t K e y > < D i a g r a m O b j e c t K e y > < K e y > C o l u m n s \ P A U   M a r k e t s h i f t _ i n f < / K e y > < / D i a g r a m O b j e c t K e y > < D i a g r a m O b j e c t K e y > < K e y > C o l u m n s \ P A U   U n r e c o g n i z e d   -   M S < / K e y > < / D i a g r a m O b j e c t K e y > < D i a g r a m O b j e c t K e y > < K e y > C o l u m n s \ P A U   U n r e c o g n i z e d   -   M S _ i n f < / K e y > < / D i a g r a m O b j e c t K e y > < D i a g r a m O b j e c t K e y > < K e y > C o l u m n s \ O b s e r v e d   G B R   V o l u m e   P o l i c i e s < / K e y > < / D i a g r a m O b j e c t K e y > < D i a g r a m O b j e c t K e y > < K e y > C o l u m n s \ O b s e r v e d   G B R   V o l u m e   P o l i c i e s _ i n f < / K e y > < / D i a g r a m O b j e c t K e y > < D i a g r a m O b j e c t K e y > < K e y > C o l u m n s \ O v e r   ( U n d e r )   F u n d i n g   R e l a t i v e   t o   V o l u m e   V a r i a b l e   S y s t e m   w i t h   M S   & a m p ;   D e m o g r a p h i c   A d < / K e y > < / D i a g r a m O b j e c t K e y > < D i a g r a m O b j e c t K e y > < K e y > C o l u m n s \ O v e r   ( U n d e r )   F u n d i n g   R e l a t i v e   t o   V o l u m e   V a r i a b l e   S y s t e m   w i t h   M S   & a m p ;   D e m o g r a p h i c _ i n f < / K e y > < / D i a g r a m O b j e c t K e y > < D i a g r a m O b j e c t K e y > < K e y > C o l u m n s \ T o t a l   A n t i c i p a t e d   I n s t a t e   P A U   A d j u s t m e n t   u n d e r   F F S < / K e y > < / D i a g r a m O b j e c t K e y > < D i a g r a m O b j e c t K e y > < K e y > C o l u m n s \ T o t a l   A n t i c i p a t e d   I n s t a t e   P A U   A d j u s t m e n t   u n d e r   F F S _ i n f < / K e y > < / D i a g r a m O b j e c t K e y > < D i a g r a m O b j e c t K e y > < K e y > C o l u m n s \ %   A t t r i b u t a b l e   t o   O O S < / K e y > < / D i a g r a m O b j e c t K e y > < D i a g r a m O b j e c t K e y > < K e y > C o l u m n s \ %   A t t r i b u t a b l e   t o   O O S _ i n f < / K e y > < / D i a g r a m O b j e c t K e y > < D i a g r a m O b j e c t K e y > < K e y > C o l u m n s \ P A U   I S   S h a r e d   S a v i n g s < / K e y > < / D i a g r a m O b j e c t K e y > < D i a g r a m O b j e c t K e y > < K e y > C o l u m n s \ P A U   I S   S h a r e d   S a v i n g s _ i n f < / K e y > < / D i a g r a m O b j e c t K e y > < D i a g r a m O b j e c t K e y > < K e y > C o l u m n s \ O v e r   /   ( U n d e r )   F u n d i n g   f o r   I n - S t a t e   P A U < / K e y > < / D i a g r a m O b j e c t K e y > < D i a g r a m O b j e c t K e y > < K e y > C o l u m n s \ O v e r   /   ( U n d e r )   F u n d i n g   f o r   I n - S t a t e   P A U _ i n f < / K e y > < / D i a g r a m O b j e c t K e y > < D i a g r a m O b j e c t K e y > < K e y > C o l u m n s \ P A U   O O S   S h a r e d   S a v i n g s < / K e y > < / D i a g r a m O b j e c t K e y > < D i a g r a m O b j e c t K e y > < K e y > C o l u m n s \ P A U   O O S   S h a r e d   S a v i n g s _ i n f < / K e y > < / D i a g r a m O b j e c t K e y > < D i a g r a m O b j e c t K e y > < K e y > C o l u m n s \ O v e r   /   ( U n d e r )   F u n d i n g   f o r   O O S   P A U < / K e y > < / D i a g r a m O b j e c t K e y > < D i a g r a m O b j e c t K e y > < K e y > C o l u m n s \ O v e r   /   ( U n d e r )   F u n d i n g   f o r   O O S   P A U _ i n f < / K e y > < / D i a g r a m O b j e c t K e y > < D i a g r a m O b j e c t K e y > < K e y > C o l u m n s \ O v e r   ( u n d e r )   f u n d i n g   w i t h   M a r k e t s h i f t   a n d   I n S t a t e   P A U < / K e y > < / D i a g r a m O b j e c t K e y > < D i a g r a m O b j e c t K e y > < K e y > C o l u m n s \ O v e r   ( u n d e r )   f u n d i n g   w i t h   M a r k e t s h i f t   a n d   I n S t a t e   P A U _ i n f < / K e y > < / D i a g r a m O b j e c t K e y > < D i a g r a m O b j e c t K e y > < K e y > C o l u m n s \ O O S   F u n d i n g   E x c e s s   o r   D e f i c i t   +   O O S   P A U < / K e y > < / D i a g r a m O b j e c t K e y > < D i a g r a m O b j e c t K e y > < K e y > C o l u m n s \ O O S   F u n d i n g   E x c e s s   o r   D e f i c i t   +   O O S   P A U _ i n f < / K e y > < / D i a g r a m O b j e c t K e y > < D i a g r a m O b j e c t K e y > < K e y > C o l u m n s \ T o t a l   V o l u m e   E f f i c a c y < / K e y > < / D i a g r a m O b j e c t K e y > < D i a g r a m O b j e c t K e y > < K e y > C o l u m n s \ T o t a l   V o l u m e   E f f i c a c y _ i n f < / K e y > < / D i a g r a m O b j e c t K e y > < D i a g r a m O b j e c t K e y > < K e y > C o l u m n s \ T o t a l   V o l u m e   E f f i c a c y   w i t h   O t h e r   V o l u m e   A d j u s t m e n t s < / K e y > < / D i a g r a m O b j e c t K e y > < D i a g r a m O b j e c t K e y > < K e y > C o l u m n s \ T o t a l   V o l u m e   E f f i c a c y   w i t h   O t h e r   V o l u m e   A d j u s t m e n t s _ i n f < / K e y > < / D i a g r a m O b j e c t K e y > < D i a g r a m O b j e c t K e y > < K e y > C o l u m n s \ T o t a l   V o l u m e   E f f i c a c y   w i t h   O t h e r   V o l u m e   A d j u s t m e n t s   & a m p ;   E f f i c i e n c y   A d j u s t m e n t s < / K e y > < / D i a g r a m O b j e c t K e y > < D i a g r a m O b j e c t K e y > < K e y > C o l u m n s \ T o t a l   V o l u m e   E f f i c a c y   w i t h   O t h e r   V o l u m e   A d j u s t m e n t s   & a m p ;   E f f i c i e n c y   A d j u s t m e n t s _ i n f < / K e y > < / D i a g r a m O b j e c t K e y > < D i a g r a m O b j e c t K e y > < K e y > L i n k s \ & l t ; C o l u m n s \ S u m   o f   D o l l a r   Y e a r & g t ; - & l t ; M e a s u r e s \ D o l l a r   Y e a r & g t ; < / K e y > < / D i a g r a m O b j e c t K e y > < D i a g r a m O b j e c t K e y > < K e y > L i n k s \ & l t ; C o l u m n s \ S u m   o f   D o l l a r   Y e a r & g t ; - & l t ; M e a s u r e s \ D o l l a r   Y e a r & g t ; \ C O L U M N < / K e y > < / D i a g r a m O b j e c t K e y > < D i a g r a m O b j e c t K e y > < K e y > L i n k s \ & l t ; C o l u m n s \ S u m   o f   D o l l a r   Y e a r & g t ; - & l t ; M e a s u r e s \ D o l l a r   Y e a r & g t ; \ M E A S U R E < / K e y > < / D i a g r a m O b j e c t K e y > < D i a g r a m O b j e c t K e y > < K e y > L i n k s \ & l t ; C o l u m n s \ S u m   o f   C a l e n d a r   Y e a r & g t ; - & l t ; M e a s u r e s \ C a l e n d a r   Y e a r & g t ; < / K e y > < / D i a g r a m O b j e c t K e y > < D i a g r a m O b j e c t K e y > < K e y > L i n k s \ & l t ; C o l u m n s \ S u m   o f   C a l e n d a r   Y e a r & g t ; - & l t ; M e a s u r e s \ C a l e n d a r   Y e a r & g t ; \ C O L U M N < / K e y > < / D i a g r a m O b j e c t K e y > < D i a g r a m O b j e c t K e y > < K e y > L i n k s \ & l t ; C o l u m n s \ S u m   o f   C a l e n d a r   Y e a r & g t ; - & l t ; M e a s u r e s \ C a l e n d a r   Y e a r & g t ; \ M E A S U R E < / K e y > < / D i a g r a m O b j e c t K e y > < D i a g r a m O b j e c t K e y > < K e y > L i n k s \ & l t ; C o l u m n s \ S u m   o f   F Y 2 3   B l e n d e d   P e r m a n e n t   R e v e n u e _ i n f & g t ; - & l t ; M e a s u r e s \ F Y 2 3   B l e n d e d   P e r m a n e n t   R e v e n u e _ i n f & g t ; < / K e y > < / D i a g r a m O b j e c t K e y > < D i a g r a m O b j e c t K e y > < K e y > L i n k s \ & l t ; C o l u m n s \ S u m   o f   F Y 2 3   B l e n d e d   P e r m a n e n t   R e v e n u e _ i n f & g t ; - & l t ; M e a s u r e s \ F Y 2 3   B l e n d e d   P e r m a n e n t   R e v e n u e _ i n f & g t ; \ C O L U M N < / K e y > < / D i a g r a m O b j e c t K e y > < D i a g r a m O b j e c t K e y > < K e y > L i n k s \ & l t ; C o l u m n s \ S u m   o f   F Y 2 3   B l e n d e d   P e r m a n e n t   R e v e n u e _ i n f & g t ; - & l t ; M e a s u r e s \ F Y 2 3   B l e n d e d   P e r m a n e n t   R e v e n u e _ i n f & g t ; \ M E A S U R E < / K e y > < / D i a g r a m O b j e c t K e y > < D i a g r a m O b j e c t K e y > < K e y > L i n k s \ & l t ; C o l u m n s \ S u m   o f   E C M A D   G r o w t h & g t ; - & l t ; M e a s u r e s \ E C M A D   G r o w t h & g t ; < / K e y > < / D i a g r a m O b j e c t K e y > < D i a g r a m O b j e c t K e y > < K e y > L i n k s \ & l t ; C o l u m n s \ S u m   o f   E C M A D   G r o w t h & g t ; - & l t ; M e a s u r e s \ E C M A D   G r o w t h & g t ; \ C O L U M N < / K e y > < / D i a g r a m O b j e c t K e y > < D i a g r a m O b j e c t K e y > < K e y > L i n k s \ & l t ; C o l u m n s \ S u m   o f   E C M A D   G r o w t h & g t ; - & l t ; M e a s u r e s \ E C M A D   G r o w t h & g t ; \ M E A S U R E < / K e y > < / D i a g r a m O b j e c t K e y > < D i a g r a m O b j e c t K e y > < K e y > L i n k s \ & l t ; C o l u m n s \ S u m   o f   M S A & g t ; - & l t ; M e a s u r e s \ M S A & g t ; < / K e y > < / D i a g r a m O b j e c t K e y > < D i a g r a m O b j e c t K e y > < K e y > L i n k s \ & l t ; C o l u m n s \ S u m   o f   M S A & g t ; - & l t ; M e a s u r e s \ M S A & g t ; \ C O L U M N < / K e y > < / D i a g r a m O b j e c t K e y > < D i a g r a m O b j e c t K e y > < K e y > L i n k s \ & l t ; C o l u m n s \ S u m   o f   M S A & g t ; - & l t ; M e a s u r e s \ M S A & g t ; \ M E A S U R E < / K e y > < / D i a g r a m O b j e c t K e y > < D i a g r a m O b j e c t K e y > < K e y > L i n k s \ & l t ; C o l u m n s \ S u m   o f   M S A _ i n f & g t ; - & l t ; M e a s u r e s \ M S A _ i n f & g t ; < / K e y > < / D i a g r a m O b j e c t K e y > < D i a g r a m O b j e c t K e y > < K e y > L i n k s \ & l t ; C o l u m n s \ S u m   o f   M S A _ i n f & g t ; - & l t ; M e a s u r e s \ M S A _ i n f & g t ; \ C O L U M N < / K e y > < / D i a g r a m O b j e c t K e y > < D i a g r a m O b j e c t K e y > < K e y > L i n k s \ & l t ; C o l u m n s \ S u m   o f   M S A _ i n f & g t ; - & l t ; M e a s u r e s \ M S A _ i n f & g t ; \ M E A S U R E < / K e y > < / D i a g r a m O b j e c t K e y > < D i a g r a m O b j e c t K e y > < K e y > L i n k s \ & l t ; C o l u m n s \ S u m   o f   U n r e c o g n i z e d & g t ; - & l t ; M e a s u r e s \ U n r e c o g n i z e d & g t ; < / K e y > < / D i a g r a m O b j e c t K e y > < D i a g r a m O b j e c t K e y > < K e y > L i n k s \ & l t ; C o l u m n s \ S u m   o f   U n r e c o g n i z e d & g t ; - & l t ; M e a s u r e s \ U n r e c o g n i z e d & g t ; \ C O L U M N < / K e y > < / D i a g r a m O b j e c t K e y > < D i a g r a m O b j e c t K e y > < K e y > L i n k s \ & l t ; C o l u m n s \ S u m   o f   U n r e c o g n i z e d & g t ; - & l t ; M e a s u r e s \ U n r e c o g n i z e d & g t ; \ M E A S U R E < / K e y > < / D i a g r a m O b j e c t K e y > < D i a g r a m O b j e c t K e y > < K e y > L i n k s \ & l t ; C o l u m n s \ S u m   o f   U n r e c o g n i z e d _ i n f & g t ; - & l t ; M e a s u r e s \ U n r e c o g n i z e d _ i n f & g t ; < / K e y > < / D i a g r a m O b j e c t K e y > < D i a g r a m O b j e c t K e y > < K e y > L i n k s \ & l t ; C o l u m n s \ S u m   o f   U n r e c o g n i z e d _ i n f & g t ; - & l t ; M e a s u r e s \ U n r e c o g n i z e d _ i n f & g t ; \ C O L U M N < / K e y > < / D i a g r a m O b j e c t K e y > < D i a g r a m O b j e c t K e y > < K e y > L i n k s \ & l t ; C o l u m n s \ S u m   o f   U n r e c o g n i z e d _ i n f & g t ; - & l t ; M e a s u r e s \ U n r e c o g n i z e d _ i n f & g t ; \ M E A S U R E < / K e y > < / D i a g r a m O b j e c t K e y > < D i a g r a m O b j e c t K e y > < K e y > L i n k s \ & l t ; C o l u m n s \ S u m   o f   E x p e c t e d   F F S & g t ; - & l t ; M e a s u r e s \ E x p e c t e d   F F S & g t ; < / K e y > < / D i a g r a m O b j e c t K e y > < D i a g r a m O b j e c t K e y > < K e y > L i n k s \ & l t ; C o l u m n s \ S u m   o f   E x p e c t e d   F F S & g t ; - & l t ; M e a s u r e s \ E x p e c t e d   F F S & g t ; \ C O L U M N < / K e y > < / D i a g r a m O b j e c t K e y > < D i a g r a m O b j e c t K e y > < K e y > L i n k s \ & l t ; C o l u m n s \ S u m   o f   E x p e c t e d   F F S & g t ; - & l t ; M e a s u r e s \ E x p e c t e d   F F S & g t ; \ M E A S U R E < / K e y > < / D i a g r a m O b j e c t K e y > < D i a g r a m O b j e c t K e y > < K e y > L i n k s \ & l t ; C o l u m n s \ S u m   o f   E x p e c t e d   F F S _ i n f & g t ; - & l t ; M e a s u r e s \ E x p e c t e d   F F S _ i n f & g t ; < / K e y > < / D i a g r a m O b j e c t K e y > < D i a g r a m O b j e c t K e y > < K e y > L i n k s \ & l t ; C o l u m n s \ S u m   o f   E x p e c t e d   F F S _ i n f & g t ; - & l t ; M e a s u r e s \ E x p e c t e d   F F S _ i n f & g t ; \ C O L U M N < / K e y > < / D i a g r a m O b j e c t K e y > < D i a g r a m O b j e c t K e y > < K e y > L i n k s \ & l t ; C o l u m n s \ S u m   o f   E x p e c t e d   F F S _ i n f & g t ; - & l t ; M e a s u r e s \ E x p e c t e d   F F S _ i n f & g t ; \ M E A S U R E < / K e y > < / D i a g r a m O b j e c t K e y > < D i a g r a m O b j e c t K e y > < K e y > L i n k s \ & l t ; C o l u m n s \ S u m   o f   P A U   S h a r e d   S a v i n g s & g t ; - & l t ; M e a s u r e s \ P A U   S h a r e d   S a v i n g s & g t ; < / K e y > < / D i a g r a m O b j e c t K e y > < D i a g r a m O b j e c t K e y > < K e y > L i n k s \ & l t ; C o l u m n s \ S u m   o f   P A U   S h a r e d   S a v i n g s & g t ; - & l t ; M e a s u r e s \ P A U   S h a r e d   S a v i n g s & g t ; \ C O L U M N < / K e y > < / D i a g r a m O b j e c t K e y > < D i a g r a m O b j e c t K e y > < K e y > L i n k s \ & l t ; C o l u m n s \ S u m   o f   P A U   S h a r e d   S a v i n g s & g t ; - & l t ; M e a s u r e s \ P A U   S h a r e d   S a v i n g s & g t ; \ M E A S U R E < / K e y > < / D i a g r a m O b j e c t K e y > < D i a g r a m O b j e c t K e y > < K e y > L i n k s \ & l t ; C o l u m n s \ S u m   o f   P A U   S h a r e d   S a v i n g s _ i n f & g t ; - & l t ; M e a s u r e s \ P A U   S h a r e d   S a v i n g s _ i n f & g t ; < / K e y > < / D i a g r a m O b j e c t K e y > < D i a g r a m O b j e c t K e y > < K e y > L i n k s \ & l t ; C o l u m n s \ S u m   o f   P A U   S h a r e d   S a v i n g s _ i n f & g t ; - & l t ; M e a s u r e s \ P A U   S h a r e d   S a v i n g s _ i n f & g t ; \ C O L U M N < / K e y > < / D i a g r a m O b j e c t K e y > < D i a g r a m O b j e c t K e y > < K e y > L i n k s \ & l t ; C o l u m n s \ S u m   o f   P A U   S h a r e d   S a v i n g s _ i n f & g t ; - & l t ; M e a s u r e s \ P A U   S h a r e d   S a v i n g s _ i n f & g t ; \ M E A S U R E < / K e y > < / D i a g r a m O b j e c t K e y > < D i a g r a m O b j e c t K e y > < K e y > L i n k s \ & l t ; C o l u m n s \ S u m   o f   T o t a l   P A U   R e v e n u e & g t ; - & l t ; M e a s u r e s \ T o t a l   P A U   R e v e n u e & g t ; < / K e y > < / D i a g r a m O b j e c t K e y > < D i a g r a m O b j e c t K e y > < K e y > L i n k s \ & l t ; C o l u m n s \ S u m   o f   T o t a l   P A U   R e v e n u e & g t ; - & l t ; M e a s u r e s \ T o t a l   P A U   R e v e n u e & g t ; \ C O L U M N < / K e y > < / D i a g r a m O b j e c t K e y > < D i a g r a m O b j e c t K e y > < K e y > L i n k s \ & l t ; C o l u m n s \ S u m   o f   T o t a l   P A U   R e v e n u e & g t ; - & l t ; M e a s u r e s \ T o t a l   P A U   R e v e n u e & g t ; \ M E A S U R E < / K e y > < / D i a g r a m O b j e c t K e y > < D i a g r a m O b j e c t K e y > < K e y > L i n k s \ & l t ; C o l u m n s \ S u m   o f   T o t a l   P A U   R e v e n u e _ i n f & g t ; - & l t ; M e a s u r e s \ T o t a l   P A U   R e v e n u e _ i n f & g t ; < / K e y > < / D i a g r a m O b j e c t K e y > < D i a g r a m O b j e c t K e y > < K e y > L i n k s \ & l t ; C o l u m n s \ S u m   o f   T o t a l   P A U   R e v e n u e _ i n f & g t ; - & l t ; M e a s u r e s \ T o t a l   P A U   R e v e n u e _ i n f & g t ; \ C O L U M N < / K e y > < / D i a g r a m O b j e c t K e y > < D i a g r a m O b j e c t K e y > < K e y > L i n k s \ & l t ; C o l u m n s \ S u m   o f   T o t a l   P A U   R e v e n u e _ i n f & g t ; - & l t ; M e a s u r e s \ T o t a l   P A U   R e v e n u e _ i n f & g t ; \ M E A S U R E < / K e y > < / D i a g r a m O b j e c t K e y > < D i a g r a m O b j e c t K e y > < K e y > L i n k s \ & l t ; C o l u m n s \ S u m   o f   O O S   P A U   R e v e n u e & g t ; - & l t ; M e a s u r e s \ O O S   P A U   R e v e n u e & g t ; < / K e y > < / D i a g r a m O b j e c t K e y > < D i a g r a m O b j e c t K e y > < K e y > L i n k s \ & l t ; C o l u m n s \ S u m   o f   O O S   P A U   R e v e n u e & g t ; - & l t ; M e a s u r e s \ O O S   P A U   R e v e n u e & g t ; \ C O L U M N < / K e y > < / D i a g r a m O b j e c t K e y > < D i a g r a m O b j e c t K e y > < K e y > L i n k s \ & l t ; C o l u m n s \ S u m   o f   O O S   P A U   R e v e n u e & g t ; - & l t ; M e a s u r e s \ O O S   P A U   R e v e n u e & g t ; \ M E A S U R E < / K e y > < / D i a g r a m O b j e c t K e y > < D i a g r a m O b j e c t K e y > < K e y > L i n k s \ & l t ; C o l u m n s \ S u m   o f   O O S   P A U   R e v e n u e _ i n f & g t ; - & l t ; M e a s u r e s \ O O S   P A U   R e v e n u e _ i n f & g t ; < / K e y > < / D i a g r a m O b j e c t K e y > < D i a g r a m O b j e c t K e y > < K e y > L i n k s \ & l t ; C o l u m n s \ S u m   o f   O O S   P A U   R e v e n u e _ i n f & g t ; - & l t ; M e a s u r e s \ O O S   P A U   R e v e n u e _ i n f & g t ; \ C O L U M N < / K e y > < / D i a g r a m O b j e c t K e y > < D i a g r a m O b j e c t K e y > < K e y > L i n k s \ & l t ; C o l u m n s \ S u m   o f   O O S   P A U   R e v e n u e _ i n f & g t ; - & l t ; M e a s u r e s \ O O S   P A U   R e v e n u e _ i n f & g t ; \ M E A S U R E < / K e y > < / D i a g r a m O b j e c t K e y > < D i a g r a m O b j e c t K e y > < K e y > L i n k s \ & l t ; C o l u m n s \ S u m   o f   O O S   O v e r / ( U n d e r   F u n d i n g )   -   O O S   F i l e & g t ; - & l t ; M e a s u r e s \ O O S   O v e r / ( U n d e r   F u n d i n g )   -   O O S   F i l e & g t ; < / K e y > < / D i a g r a m O b j e c t K e y > < D i a g r a m O b j e c t K e y > < K e y > L i n k s \ & l t ; C o l u m n s \ S u m   o f   O O S   O v e r / ( U n d e r   F u n d i n g )   -   O O S   F i l e & g t ; - & l t ; M e a s u r e s \ O O S   O v e r / ( U n d e r   F u n d i n g )   -   O O S   F i l e & g t ; \ C O L U M N < / K e y > < / D i a g r a m O b j e c t K e y > < D i a g r a m O b j e c t K e y > < K e y > L i n k s \ & l t ; C o l u m n s \ S u m   o f   O O S   O v e r / ( U n d e r   F u n d i n g )   -   O O S   F i l e & g t ; - & l t ; M e a s u r e s \ O O S   O v e r / ( U n d e r   F u n d i n g )   -   O O S   F i l e & g t ; \ M E A S U R E < / K e y > < / D i a g r a m O b j e c t K e y > < D i a g r a m O b j e c t K e y > < K e y > L i n k s \ & l t ; C o l u m n s \ S u m   o f   O O S   O v e r / ( U n d e r   F u n d i n g )   -   O O S   F i l e _ i n f & g t ; - & l t ; M e a s u r e s \ O O S   O v e r / ( U n d e r   F u n d i n g )   -   O O S   F i l e _ i n f & g t ; < / K e y > < / D i a g r a m O b j e c t K e y > < D i a g r a m O b j e c t K e y > < K e y > L i n k s \ & l t ; C o l u m n s \ S u m   o f   O O S   O v e r / ( U n d e r   F u n d i n g )   -   O O S   F i l e _ i n f & g t ; - & l t ; M e a s u r e s \ O O S   O v e r / ( U n d e r   F u n d i n g )   -   O O S   F i l e _ i n f & g t ; \ C O L U M N < / K e y > < / D i a g r a m O b j e c t K e y > < D i a g r a m O b j e c t K e y > < K e y > L i n k s \ & l t ; C o l u m n s \ S u m   o f   O O S   O v e r / ( U n d e r   F u n d i n g )   -   O O S   F i l e _ i n f & g t ; - & l t ; M e a s u r e s \ O O S   O v e r / ( U n d e r   F u n d i n g )   -   O O S   F i l e _ i n f & g t ; \ M E A S U R E < / K e y > < / D i a g r a m O b j e c t K e y > < D i a g r a m O b j e c t K e y > < K e y > L i n k s \ & l t ; C o l u m n s \ S u m   o f   D e m o g r a p h i c   A d j u s t m e n t s _ i n f & g t ; - & l t ; M e a s u r e s \ D e m o g r a p h i c   A d j u s t m e n t s _ i n f & g t ; < / K e y > < / D i a g r a m O b j e c t K e y > < D i a g r a m O b j e c t K e y > < K e y > L i n k s \ & l t ; C o l u m n s \ S u m   o f   D e m o g r a p h i c   A d j u s t m e n t s _ i n f & g t ; - & l t ; M e a s u r e s \ D e m o g r a p h i c   A d j u s t m e n t s _ i n f & g t ; \ C O L U M N < / K e y > < / D i a g r a m O b j e c t K e y > < D i a g r a m O b j e c t K e y > < K e y > L i n k s \ & l t ; C o l u m n s \ S u m   o f   D e m o g r a p h i c   A d j u s t m e n t s _ i n f & g t ; - & l t ; M e a s u r e s \ D e m o g r a p h i c   A d j u s t m e n t s _ i n f & g t ; \ M E A S U R E < / K e y > < / D i a g r a m O b j e c t K e y > < D i a g r a m O b j e c t K e y > < K e y > L i n k s \ & l t ; C o l u m n s \ S u m   o f   O b s e r v e d   G B R   V o l u m e   P o l i c i e s _ i n f & g t ; - & l t ; M e a s u r e s \ O b s e r v e d   G B R   V o l u m e   P o l i c i e s _ i n f & g t ; < / K e y > < / D i a g r a m O b j e c t K e y > < D i a g r a m O b j e c t K e y > < K e y > L i n k s \ & l t ; C o l u m n s \ S u m   o f   O b s e r v e d   G B R   V o l u m e   P o l i c i e s _ i n f & g t ; - & l t ; M e a s u r e s \ O b s e r v e d   G B R   V o l u m e   P o l i c i e s _ i n f & g t ; \ C O L U M N < / K e y > < / D i a g r a m O b j e c t K e y > < D i a g r a m O b j e c t K e y > < K e y > L i n k s \ & l t ; C o l u m n s \ S u m   o f   O b s e r v e d   G B R   V o l u m e   P o l i c i e s _ i n f & g t ; - & l t ; M e a s u r e s \ O b s e r v e d   G B R   V o l u m e   P o l i c i e s _ i n f & g t ; \ M E A S U R E < / K e y > < / D i a g r a m O b j e c t K e y > < D i a g r a m O b j e c t K e y > < K e y > L i n k s \ & l t ; C o l u m n s \ S u m   o f   O v e r   ( U n d e r )   F u n d i n g   R e l a t i v e   t o   V o l u m e   V a r i a b l e   S y s t e m   w i t h   M S   & a m p ;   D e m o g r a p h i c _ i n f & g t ; - & l t ; M e a s u r e s \ O v e r   ( U n d e r )   F u n d i n g   R e l a t i v e   t o   V o l u m e   V a r i a b l e   S y s t e m   w i t h   M S   & a m p ;   D e m o g r a p h i c _ i n f & g t ; < / K e y > < / D i a g r a m O b j e c t K e y > < D i a g r a m O b j e c t K e y > < K e y > L i n k s \ & l t ; C o l u m n s \ S u m   o f   O v e r   ( U n d e r )   F u n d i n g   R e l a t i v e   t o   V o l u m e   V a r i a b l e   S y s t e m   w i t h   M S   & a m p ;   D e m o g r a p h i c _ i n f & g t ; - & l t ; M e a s u r e s \ O v e r   ( U n d e r )   F u n d i n g   R e l a t i v e   t o   V o l u m e   V a r i a b l e   S y s t e m   w i t h   M S   & a m p ;   D e m o g r a p h i c _ i n f & g t ; \ C O L U M N < / K e y > < / D i a g r a m O b j e c t K e y > < D i a g r a m O b j e c t K e y > < K e y > L i n k s \ & l t ; C o l u m n s \ S u m   o f   O v e r   ( U n d e r )   F u n d i n g   R e l a t i v e   t o   V o l u m e   V a r i a b l e   S y s t e m   w i t h   M S   & a m p ;   D e m o g r a p h i c _ i n f & g t ; - & l t ; M e a s u r e s \ O v e r   ( U n d e r )   F u n d i n g   R e l a t i v e   t o   V o l u m e   V a r i a b l e   S y s t e m   w i t h   M S   & a m p ;   D e m o g r a p h i c _ i n f & g t ; \ M E A S U R E < / K e y > < / D i a g r a m O b j e c t K e y > < D i a g r a m O b j e c t K e y > < K e y > L i n k s \ & l t ; C o l u m n s \ S u m   o f   P A U   V o l u m e _ i n f & g t ; - & l t ; M e a s u r e s \ P A U   V o l u m e _ i n f & g t ; < / K e y > < / D i a g r a m O b j e c t K e y > < D i a g r a m O b j e c t K e y > < K e y > L i n k s \ & l t ; C o l u m n s \ S u m   o f   P A U   V o l u m e _ i n f & g t ; - & l t ; M e a s u r e s \ P A U   V o l u m e _ i n f & g t ; \ C O L U M N < / K e y > < / D i a g r a m O b j e c t K e y > < D i a g r a m O b j e c t K e y > < K e y > L i n k s \ & l t ; C o l u m n s \ S u m   o f   P A U   V o l u m e _ i n f & g t ; - & l t ; M e a s u r e s \ P A U   V o l u m e _ i n f & g t ; \ M E A S U R E < / K e y > < / D i a g r a m O b j e c t K e y > < D i a g r a m O b j e c t K e y > < K e y > L i n k s \ & l t ; C o l u m n s \ S u m   o f   P A U   M a r k e t s h i f t _ i n f & g t ; - & l t ; M e a s u r e s \ P A U   M a r k e t s h i f t _ i n f & g t ; < / K e y > < / D i a g r a m O b j e c t K e y > < D i a g r a m O b j e c t K e y > < K e y > L i n k s \ & l t ; C o l u m n s \ S u m   o f   P A U   M a r k e t s h i f t _ i n f & g t ; - & l t ; M e a s u r e s \ P A U   M a r k e t s h i f t _ i n f & g t ; \ C O L U M N < / K e y > < / D i a g r a m O b j e c t K e y > < D i a g r a m O b j e c t K e y > < K e y > L i n k s \ & l t ; C o l u m n s \ S u m   o f   P A U   M a r k e t s h i f t _ i n f & g t ; - & l t ; M e a s u r e s \ P A U   M a r k e t s h i f t _ i n f & g t ; \ M E A S U R E < / K e y > < / D i a g r a m O b j e c t K e y > < D i a g r a m O b j e c t K e y > < K e y > L i n k s \ & l t ; C o l u m n s \ S u m   o f   P A U   U n r e c o g n i z e d   -   M S _ i n f & g t ; - & l t ; M e a s u r e s \ P A U   U n r e c o g n i z e d   -   M S _ i n f & g t ; < / K e y > < / D i a g r a m O b j e c t K e y > < D i a g r a m O b j e c t K e y > < K e y > L i n k s \ & l t ; C o l u m n s \ S u m   o f   P A U   U n r e c o g n i z e d   -   M S _ i n f & g t ; - & l t ; M e a s u r e s \ P A U   U n r e c o g n i z e d   -   M S _ i n f & g t ; \ C O L U M N < / K e y > < / D i a g r a m O b j e c t K e y > < D i a g r a m O b j e c t K e y > < K e y > L i n k s \ & l t ; C o l u m n s \ S u m   o f   P A U   U n r e c o g n i z e d   -   M S _ i n f & g t ; - & l t ; M e a s u r e s \ P A U   U n r e c o g n i z e d   -   M S _ i n f & g t ; \ M E A S U R E < / K e y > < / D i a g r a m O b j e c t K e y > < D i a g r a m O b j e c t K e y > < K e y > L i n k s \ & l t ; C o l u m n s \ S u m   o f   T o t a l   A n t i c i p a t e d   I n s t a t e   P A U   A d j u s t m e n t   u n d e r   F F S _ i n f & g t ; - & l t ; M e a s u r e s \ T o t a l   A n t i c i p a t e d   I n s t a t e   P A U   A d j u s t m e n t   u n d e r   F F S _ i n f & g t ; < / K e y > < / D i a g r a m O b j e c t K e y > < D i a g r a m O b j e c t K e y > < K e y > L i n k s \ & l t ; C o l u m n s \ S u m   o f   T o t a l   A n t i c i p a t e d   I n s t a t e   P A U   A d j u s t m e n t   u n d e r   F F S _ i n f & g t ; - & l t ; M e a s u r e s \ T o t a l   A n t i c i p a t e d   I n s t a t e   P A U   A d j u s t m e n t   u n d e r   F F S _ i n f & g t ; \ C O L U M N < / K e y > < / D i a g r a m O b j e c t K e y > < D i a g r a m O b j e c t K e y > < K e y > L i n k s \ & l t ; C o l u m n s \ S u m   o f   T o t a l   A n t i c i p a t e d   I n s t a t e   P A U   A d j u s t m e n t   u n d e r   F F S _ i n f & g t ; - & l t ; M e a s u r e s \ T o t a l   A n t i c i p a t e d   I n s t a t e   P A U   A d j u s t m e n t   u n d e r   F F S _ i n f & g t ; \ M E A S U R E < / K e y > < / D i a g r a m O b j e c t K e y > < D i a g r a m O b j e c t K e y > < K e y > L i n k s \ & l t ; C o l u m n s \ S u m   o f   P A U   I S   S h a r e d   S a v i n g s _ i n f & g t ; - & l t ; M e a s u r e s \ P A U   I S   S h a r e d   S a v i n g s _ i n f & g t ; < / K e y > < / D i a g r a m O b j e c t K e y > < D i a g r a m O b j e c t K e y > < K e y > L i n k s \ & l t ; C o l u m n s \ S u m   o f   P A U   I S   S h a r e d   S a v i n g s _ i n f & g t ; - & l t ; M e a s u r e s \ P A U   I S   S h a r e d   S a v i n g s _ i n f & g t ; \ C O L U M N < / K e y > < / D i a g r a m O b j e c t K e y > < D i a g r a m O b j e c t K e y > < K e y > L i n k s \ & l t ; C o l u m n s \ S u m   o f   P A U   I S   S h a r e d   S a v i n g s _ i n f & g t ; - & l t ; M e a s u r e s \ P A U   I S   S h a r e d   S a v i n g s _ i n f & g t ; \ M E A S U R E < / K e y > < / D i a g r a m O b j e c t K e y > < D i a g r a m O b j e c t K e y > < K e y > L i n k s \ & l t ; C o l u m n s \ S u m   o f   O v e r   /   ( U n d e r )   F u n d i n g   f o r   I n - S t a t e   P A U _ i n f & g t ; - & l t ; M e a s u r e s \ O v e r   /   ( U n d e r )   F u n d i n g   f o r   I n - S t a t e   P A U _ i n f & g t ; < / K e y > < / D i a g r a m O b j e c t K e y > < D i a g r a m O b j e c t K e y > < K e y > L i n k s \ & l t ; C o l u m n s \ S u m   o f   O v e r   /   ( U n d e r )   F u n d i n g   f o r   I n - S t a t e   P A U _ i n f & g t ; - & l t ; M e a s u r e s \ O v e r   /   ( U n d e r )   F u n d i n g   f o r   I n - S t a t e   P A U _ i n f & g t ; \ C O L U M N < / K e y > < / D i a g r a m O b j e c t K e y > < D i a g r a m O b j e c t K e y > < K e y > L i n k s \ & l t ; C o l u m n s \ S u m   o f   O v e r   /   ( U n d e r )   F u n d i n g   f o r   I n - S t a t e   P A U _ i n f & g t ; - & l t ; M e a s u r e s \ O v e r   /   ( U n d e r )   F u n d i n g   f o r   I n - S t a t e   P A U _ i n f & g t ; \ M E A S U R E < / K e y > < / D i a g r a m O b j e c t K e y > < D i a g r a m O b j e c t K e y > < K e y > L i n k s \ & l t ; C o l u m n s \ S u m   o f   O v e r   ( u n d e r )   f u n d i n g   w i t h   M a r k e t s h i f t   a n d   I n S t a t e   P A U _ i n f & g t ; - & l t ; M e a s u r e s \ O v e r   ( u n d e r )   f u n d i n g   w i t h   M a r k e t s h i f t   a n d   I n S t a t e   P A U _ i n f & g t ; < / K e y > < / D i a g r a m O b j e c t K e y > < D i a g r a m O b j e c t K e y > < K e y > L i n k s \ & l t ; C o l u m n s \ S u m   o f   O v e r   ( u n d e r )   f u n d i n g   w i t h   M a r k e t s h i f t   a n d   I n S t a t e   P A U _ i n f & g t ; - & l t ; M e a s u r e s \ O v e r   ( u n d e r )   f u n d i n g   w i t h   M a r k e t s h i f t   a n d   I n S t a t e   P A U _ i n f & g t ; \ C O L U M N < / K e y > < / D i a g r a m O b j e c t K e y > < D i a g r a m O b j e c t K e y > < K e y > L i n k s \ & l t ; C o l u m n s \ S u m   o f   O v e r   ( u n d e r )   f u n d i n g   w i t h   M a r k e t s h i f t   a n d   I n S t a t e   P A U _ i n f & g t ; - & l t ; M e a s u r e s \ O v e r   ( u n d e r )   f u n d i n g   w i t h   M a r k e t s h i f t   a n d   I n S t a t e   P A U _ i n f & g t ; \ M E A S U R E < / K e y > < / D i a g r a m O b j e c t K e y > < D i a g r a m O b j e c t K e y > < K e y > L i n k s \ & l t ; C o l u m n s \ S u m   o f   T o t a l   V o l u m e   E f f i c a c y _ i n f & g t ; - & l t ; M e a s u r e s \ T o t a l   V o l u m e   E f f i c a c y _ i n f & g t ; < / K e y > < / D i a g r a m O b j e c t K e y > < D i a g r a m O b j e c t K e y > < K e y > L i n k s \ & l t ; C o l u m n s \ S u m   o f   T o t a l   V o l u m e   E f f i c a c y _ i n f & g t ; - & l t ; M e a s u r e s \ T o t a l   V o l u m e   E f f i c a c y _ i n f & g t ; \ C O L U M N < / K e y > < / D i a g r a m O b j e c t K e y > < D i a g r a m O b j e c t K e y > < K e y > L i n k s \ & l t ; C o l u m n s \ S u m   o f   T o t a l   V o l u m e   E f f i c a c y _ i n f & g t ; - & l t ; M e a s u r e s \ T o t a l   V o l u m e   E f f i c a c y _ i n f & g t ; \ M E A S U R E < / K e y > < / D i a g r a m O b j e c t K e y > < D i a g r a m O b j e c t K e y > < K e y > L i n k s \ & l t ; C o l u m n s \ S u m   o f   O t h e r   V o l u m e   A d j u s t m e n t s   ( D e r e g / O t h e r   F Y   D a t a ) _ i n f & g t ; - & l t ; M e a s u r e s \ O t h e r   V o l u m e   A d j u s t m e n t s   ( D e r e g / O t h e r   F Y   D a t a ) _ i n f & g t ; < / K e y > < / D i a g r a m O b j e c t K e y > < D i a g r a m O b j e c t K e y > < K e y > L i n k s \ & l t ; C o l u m n s \ S u m   o f   O t h e r   V o l u m e   A d j u s t m e n t s   ( D e r e g / O t h e r   F Y   D a t a ) _ i n f & g t ; - & l t ; M e a s u r e s \ O t h e r   V o l u m e   A d j u s t m e n t s   ( D e r e g / O t h e r   F Y   D a t a ) _ i n f & g t ; \ C O L U M N < / K e y > < / D i a g r a m O b j e c t K e y > < D i a g r a m O b j e c t K e y > < K e y > L i n k s \ & l t ; C o l u m n s \ S u m   o f   O t h e r   V o l u m e   A d j u s t m e n t s   ( D e r e g / O t h e r   F Y   D a t a ) _ i n f & g t ; - & l t ; M e a s u r e s \ O t h e r   V o l u m e   A d j u s t m e n t s   ( D e r e g / O t h e r   F Y   D a t a ) _ i n f & g t ; \ M E A S U R E < / K e y > < / D i a g r a m O b j e c t K e y > < D i a g r a m O b j e c t K e y > < K e y > L i n k s \ & l t ; C o l u m n s \ S u m   o f   T o t a l   V o l u m e   E f f i c a c y   w i t h   O t h e r   V o l u m e   A d j u s t m e n t s _ i n f & g t ; - & l t ; M e a s u r e s \ T o t a l   V o l u m e   E f f i c a c y   w i t h   O t h e r   V o l u m e   A d j u s t m e n t s _ i n f & g t ; < / K e y > < / D i a g r a m O b j e c t K e y > < D i a g r a m O b j e c t K e y > < K e y > L i n k s \ & l t ; C o l u m n s \ S u m   o f   T o t a l   V o l u m e   E f f i c a c y   w i t h   O t h e r   V o l u m e   A d j u s t m e n t s _ i n f & g t ; - & l t ; M e a s u r e s \ T o t a l   V o l u m e   E f f i c a c y   w i t h   O t h e r   V o l u m e   A d j u s t m e n t s _ i n f & g t ; \ C O L U M N < / K e y > < / D i a g r a m O b j e c t K e y > < D i a g r a m O b j e c t K e y > < K e y > L i n k s \ & l t ; C o l u m n s \ S u m   o f   T o t a l   V o l u m e   E f f i c a c y   w i t h   O t h e r   V o l u m e   A d j u s t m e n t s _ i n f & g t ; - & l t ; M e a s u r e s \ T o t a l   V o l u m e   E f f i c a c y   w i t h   O t h e r   V o l u m e   A d j u s t m e n t s _ i n f & g t ; \ M E A S U R E < / K e y > < / D i a g r a m O b j e c t K e y > < D i a g r a m O b j e c t K e y > < K e y > L i n k s \ & l t ; C o l u m n s \ S u m   o f   E f f i c i e n c y   A d j u s t m e n t s _ i n f & g t ; - & l t ; M e a s u r e s \ E f f i c i e n c y   A d j u s t m e n t s _ i n f & g t ; < / K e y > < / D i a g r a m O b j e c t K e y > < D i a g r a m O b j e c t K e y > < K e y > L i n k s \ & l t ; C o l u m n s \ S u m   o f   E f f i c i e n c y   A d j u s t m e n t s _ i n f & g t ; - & l t ; M e a s u r e s \ E f f i c i e n c y   A d j u s t m e n t s _ i n f & g t ; \ C O L U M N < / K e y > < / D i a g r a m O b j e c t K e y > < D i a g r a m O b j e c t K e y > < K e y > L i n k s \ & l t ; C o l u m n s \ S u m   o f   E f f i c i e n c y   A d j u s t m e n t s _ i n f & g t ; - & l t ; M e a s u r e s \ E f f i c i e n c y   A d j u s t m e n t s _ i n f & g t ; \ M E A S U R E < / K e y > < / D i a g r a m O b j e c t K e y > < D i a g r a m O b j e c t K e y > < K e y > L i n k s \ & l t ; C o l u m n s \ S u m   o f   T o t a l   V o l u m e   E f f i c a c y   w i t h   O t h e r   V o l u m e   A d j u s t m e n t s   & a m p ;   E f f i c i e n c y   A d j u s t m e n t s _ i n f & g t ; - & l t ; M e a s u r e s \ T o t a l   V o l u m e   E f f i c a c y   w i t h   O t h e r   V o l u m e   A d j u s t m e n t s   & a m p ;   E f f i c i e n c y   A d j u s t m e n t s _ i n f & g t ; < / K e y > < / D i a g r a m O b j e c t K e y > < D i a g r a m O b j e c t K e y > < K e y > L i n k s \ & l t ; C o l u m n s \ S u m   o f   T o t a l   V o l u m e   E f f i c a c y   w i t h   O t h e r   V o l u m e   A d j u s t m e n t s   & a m p ;   E f f i c i e n c y   A d j u s t m e n t s _ i n f & g t ; - & l t ; M e a s u r e s \ T o t a l   V o l u m e   E f f i c a c y   w i t h   O t h e r   V o l u m e   A d j u s t m e n t s   & a m p ;   E f f i c i e n c y   A d j u s t m e n t s _ i n f & g t ; \ C O L U M N < / K e y > < / D i a g r a m O b j e c t K e y > < D i a g r a m O b j e c t K e y > < K e y > L i n k s \ & l t ; C o l u m n s \ S u m   o f   T o t a l   V o l u m e   E f f i c a c y   w i t h   O t h e r   V o l u m e   A d j u s t m e n t s   & a m p ;   E f f i c i e n c y   A d j u s t m e n t s _ i n f & g t ; - & l t ; M e a s u r e s \ T o t a l   V o l u m e   E f f i c a c y   w i t h   O t h e r   V o l u m e   A d j u s t m e n t s   & a m p ;   E f f i c i e n c y   A d j u s t m e n t s _ i n f & g t ; \ M E A S U R E < / K e y > < / D i a g r a m O b j e c t K e y > < D i a g r a m O b j e c t K e y > < K e y > L i n k s \ & l t ; C o l u m n s \ S u m   o f   O t h e r   V o l u m e   A d j u s t m e n t s   ( D e r e g / O t h e r   F Y   D a t a ) & g t ; - & l t ; M e a s u r e s \ O t h e r   V o l u m e   A d j u s t m e n t s   ( D e r e g / O t h e r   F Y   D a t a ) & g t ; < / K e y > < / D i a g r a m O b j e c t K e y > < D i a g r a m O b j e c t K e y > < K e y > L i n k s \ & l t ; C o l u m n s \ S u m   o f   O t h e r   V o l u m e   A d j u s t m e n t s   ( D e r e g / O t h e r   F Y   D a t a ) & g t ; - & l t ; M e a s u r e s \ O t h e r   V o l u m e   A d j u s t m e n t s   ( D e r e g / O t h e r   F Y   D a t a ) & g t ; \ C O L U M N < / K e y > < / D i a g r a m O b j e c t K e y > < D i a g r a m O b j e c t K e y > < K e y > L i n k s \ & l t ; C o l u m n s \ S u m   o f   O t h e r   V o l u m e   A d j u s t m e n t s   ( D e r e g / O t h e r   F Y   D a t a ) & g t ; - & l t ; M e a s u r e s \ O t h e r   V o l u m e   A d j u s t m e n t s   ( D e r e g / O t h e r   F Y   D a t a ) & g t ; \ M E A S U R E < / K e y > < / D i a g r a m O b j e c t K e y > < D i a g r a m O b j e c t K e y > < K e y > L i n k s \ & l t ; C o l u m n s \ S u m   o f   E f f i c i e n c y   A d j u s t m e n t s & g t ; - & l t ; M e a s u r e s \ E f f i c i e n c y   A d j u s t m e n t s & g t ; < / K e y > < / D i a g r a m O b j e c t K e y > < D i a g r a m O b j e c t K e y > < K e y > L i n k s \ & l t ; C o l u m n s \ S u m   o f   E f f i c i e n c y   A d j u s t m e n t s & g t ; - & l t ; M e a s u r e s \ E f f i c i e n c y   A d j u s t m e n t s & g t ; \ C O L U M N < / K e y > < / D i a g r a m O b j e c t K e y > < D i a g r a m O b j e c t K e y > < K e y > L i n k s \ & l t ; C o l u m n s \ S u m   o f   E f f i c i e n c y   A d j u s t m e n t s & g t ; - & l t ; M e a s u r e s \ E f f i c i e n c y   A d j u s t m e n t s & g t ; \ M E A S U R E < / K e y > < / D i a g r a m O b j e c t K e y > < D i a g r a m O b j e c t K e y > < K e y > L i n k s \ & l t ; C o l u m n s \ S u m   o f   D e m o g r a p h i c   A d j u s t m e n t & g t ; - & l t ; M e a s u r e s \ D e m o g r a p h i c   A d j u s t m e n t & g t ; < / K e y > < / D i a g r a m O b j e c t K e y > < D i a g r a m O b j e c t K e y > < K e y > L i n k s \ & l t ; C o l u m n s \ S u m   o f   D e m o g r a p h i c   A d j u s t m e n t & g t ; - & l t ; M e a s u r e s \ D e m o g r a p h i c   A d j u s t m e n t & g t ; \ C O L U M N < / K e y > < / D i a g r a m O b j e c t K e y > < D i a g r a m O b j e c t K e y > < K e y > L i n k s \ & l t ; C o l u m n s \ S u m   o f   D e m o g r a p h i c   A d j u s t m e n t & g t ; - & l t ; M e a s u r e s \ D e m o g r a p h i c   A d j u s t m e n t & g t ; \ M E A S U R E < / K e y > < / D i a g r a m O b j e c t K e y > < D i a g r a m O b j e c t K e y > < K e y > L i n k s \ & l t ; C o l u m n s \ S u m   o f   P A U   V o l u m e & g t ; - & l t ; M e a s u r e s \ P A U   V o l u m e & g t ; < / K e y > < / D i a g r a m O b j e c t K e y > < D i a g r a m O b j e c t K e y > < K e y > L i n k s \ & l t ; C o l u m n s \ S u m   o f   P A U   V o l u m e & g t ; - & l t ; M e a s u r e s \ P A U   V o l u m e & g t ; \ C O L U M N < / K e y > < / D i a g r a m O b j e c t K e y > < D i a g r a m O b j e c t K e y > < K e y > L i n k s \ & l t ; C o l u m n s \ S u m   o f   P A U   V o l u m e & g t ; - & l t ; M e a s u r e s \ P A U   V o l u m e & g t ; \ M E A S U R E < / K e y > < / D i a g r a m O b j e c t K e y > < D i a g r a m O b j e c t K e y > < K e y > L i n k s \ & l t ; C o l u m n s \ S u m   o f   P A U   M a r k e t s h i f t & g t ; - & l t ; M e a s u r e s \ P A U   M a r k e t s h i f t & g t ; < / K e y > < / D i a g r a m O b j e c t K e y > < D i a g r a m O b j e c t K e y > < K e y > L i n k s \ & l t ; C o l u m n s \ S u m   o f   P A U   M a r k e t s h i f t & g t ; - & l t ; M e a s u r e s \ P A U   M a r k e t s h i f t & g t ; \ C O L U M N < / K e y > < / D i a g r a m O b j e c t K e y > < D i a g r a m O b j e c t K e y > < K e y > L i n k s \ & l t ; C o l u m n s \ S u m   o f   P A U   M a r k e t s h i f t & g t ; - & l t ; M e a s u r e s \ P A U   M a r k e t s h i f t & g t ; \ M E A S U R E < / K e y > < / D i a g r a m O b j e c t K e y > < D i a g r a m O b j e c t K e y > < K e y > L i n k s \ & l t ; C o l u m n s \ S u m   o f   P A U   U n r e c o g n i z e d   -   M S & g t ; - & l t ; M e a s u r e s \ P A U   U n r e c o g n i z e d   -   M S & g t ; < / K e y > < / D i a g r a m O b j e c t K e y > < D i a g r a m O b j e c t K e y > < K e y > L i n k s \ & l t ; C o l u m n s \ S u m   o f   P A U   U n r e c o g n i z e d   -   M S & g t ; - & l t ; M e a s u r e s \ P A U   U n r e c o g n i z e d   -   M S & g t ; \ C O L U M N < / K e y > < / D i a g r a m O b j e c t K e y > < D i a g r a m O b j e c t K e y > < K e y > L i n k s \ & l t ; C o l u m n s \ S u m   o f   P A U   U n r e c o g n i z e d   -   M S & g t ; - & l t ; M e a s u r e s \ P A U   U n r e c o g n i z e d   -   M S & g t ; \ M E A S U R E < / K e y > < / D i a g r a m O b j e c t K e y > < D i a g r a m O b j e c t K e y > < K e y > L i n k s \ & l t ; C o l u m n s \ S u m   o f   O b s e r v e d   G B R   V o l u m e   P o l i c i e s & g t ; - & l t ; M e a s u r e s \ O b s e r v e d   G B R   V o l u m e   P o l i c i e s & g t ; < / K e y > < / D i a g r a m O b j e c t K e y > < D i a g r a m O b j e c t K e y > < K e y > L i n k s \ & l t ; C o l u m n s \ S u m   o f   O b s e r v e d   G B R   V o l u m e   P o l i c i e s & g t ; - & l t ; M e a s u r e s \ O b s e r v e d   G B R   V o l u m e   P o l i c i e s & g t ; \ C O L U M N < / K e y > < / D i a g r a m O b j e c t K e y > < D i a g r a m O b j e c t K e y > < K e y > L i n k s \ & l t ; C o l u m n s \ S u m   o f   O b s e r v e d   G B R   V o l u m e   P o l i c i e s & g t ; - & l t ; M e a s u r e s \ O b s e r v e d   G B R   V o l u m e   P o l i c i e s & g t ; \ M E A S U R E < / K e y > < / D i a g r a m O b j e c t K e y > < D i a g r a m O b j e c t K e y > < K e y > L i n k s \ & l t ; C o l u m n s \ S u m   o f   O v e r   ( U n d e r )   F u n d i n g   R e l a t i v e   t o   V o l u m e   V a r i a b l e   S y s t e m   w i t h   M S   & a m p ;   D e m o g r a p h i c   A d & g t ; - & l t ; M e a s u r e s \ O v e r   ( U n d e r )   F u n d i n g   R e l a t i v e   t o   V o l u m e   V a r i a b l e   S y s t e m   w i t h   M S   & a m p ;   D e m o g r a p h i c   A d & g t ; < / K e y > < / D i a g r a m O b j e c t K e y > < D i a g r a m O b j e c t K e y > < K e y > L i n k s \ & l t ; C o l u m n s \ S u m   o f   O v e r   ( U n d e r )   F u n d i n g   R e l a t i v e   t o   V o l u m e   V a r i a b l e   S y s t e m   w i t h   M S   & a m p ;   D e m o g r a p h i c   A d & g t ; - & l t ; M e a s u r e s \ O v e r   ( U n d e r )   F u n d i n g   R e l a t i v e   t o   V o l u m e   V a r i a b l e   S y s t e m   w i t h   M S   & a m p ;   D e m o g r a p h i c   A d & g t ; \ C O L U M N < / K e y > < / D i a g r a m O b j e c t K e y > < D i a g r a m O b j e c t K e y > < K e y > L i n k s \ & l t ; C o l u m n s \ S u m   o f   O v e r   ( U n d e r )   F u n d i n g   R e l a t i v e   t o   V o l u m e   V a r i a b l e   S y s t e m   w i t h   M S   & a m p ;   D e m o g r a p h i c   A d & g t ; - & l t ; M e a s u r e s \ O v e r   ( U n d e r )   F u n d i n g   R e l a t i v e   t o   V o l u m e   V a r i a b l e   S y s t e m   w i t h   M S   & a m p ;   D e m o g r a p h i c   A d & g t ; \ M E A S U R E < / K e y > < / D i a g r a m O b j e c t K e y > < D i a g r a m O b j e c t K e y > < K e y > L i n k s \ & l t ; C o l u m n s \ S u m   o f   T o t a l   A n t i c i p a t e d   I n s t a t e   P A U   A d j u s t m e n t   u n d e r   F F S & g t ; - & l t ; M e a s u r e s \ T o t a l   A n t i c i p a t e d   I n s t a t e   P A U   A d j u s t m e n t   u n d e r   F F S & g t ; < / K e y > < / D i a g r a m O b j e c t K e y > < D i a g r a m O b j e c t K e y > < K e y > L i n k s \ & l t ; C o l u m n s \ S u m   o f   T o t a l   A n t i c i p a t e d   I n s t a t e   P A U   A d j u s t m e n t   u n d e r   F F S & g t ; - & l t ; M e a s u r e s \ T o t a l   A n t i c i p a t e d   I n s t a t e   P A U   A d j u s t m e n t   u n d e r   F F S & g t ; \ C O L U M N < / K e y > < / D i a g r a m O b j e c t K e y > < D i a g r a m O b j e c t K e y > < K e y > L i n k s \ & l t ; C o l u m n s \ S u m   o f   T o t a l   A n t i c i p a t e d   I n s t a t e   P A U   A d j u s t m e n t   u n d e r   F F S & g t ; - & l t ; M e a s u r e s \ T o t a l   A n t i c i p a t e d   I n s t a t e   P A U   A d j u s t m e n t   u n d e r   F F S & g t ; \ M E A S U R E < / K e y > < / D i a g r a m O b j e c t K e y > < D i a g r a m O b j e c t K e y > < K e y > L i n k s \ & l t ; C o l u m n s \ S u m   o f   %   A t t r i b u t a b l e   t o   O O S & g t ; - & l t ; M e a s u r e s \ %   A t t r i b u t a b l e   t o   O O S & g t ; < / K e y > < / D i a g r a m O b j e c t K e y > < D i a g r a m O b j e c t K e y > < K e y > L i n k s \ & l t ; C o l u m n s \ S u m   o f   %   A t t r i b u t a b l e   t o   O O S & g t ; - & l t ; M e a s u r e s \ %   A t t r i b u t a b l e   t o   O O S & g t ; \ C O L U M N < / K e y > < / D i a g r a m O b j e c t K e y > < D i a g r a m O b j e c t K e y > < K e y > L i n k s \ & l t ; C o l u m n s \ S u m   o f   %   A t t r i b u t a b l e   t o   O O S & g t ; - & l t ; M e a s u r e s \ %   A t t r i b u t a b l e   t o   O O S & g t ; \ M E A S U R E < / K e y > < / D i a g r a m O b j e c t K e y > < D i a g r a m O b j e c t K e y > < K e y > L i n k s \ & l t ; C o l u m n s \ S u m   o f   %   A t t r i b u t a b l e   t o   O O S _ i n f & g t ; - & l t ; M e a s u r e s \ %   A t t r i b u t a b l e   t o   O O S _ i n f & g t ; < / K e y > < / D i a g r a m O b j e c t K e y > < D i a g r a m O b j e c t K e y > < K e y > L i n k s \ & l t ; C o l u m n s \ S u m   o f   %   A t t r i b u t a b l e   t o   O O S _ i n f & g t ; - & l t ; M e a s u r e s \ %   A t t r i b u t a b l e   t o   O O S _ i n f & g t ; \ C O L U M N < / K e y > < / D i a g r a m O b j e c t K e y > < D i a g r a m O b j e c t K e y > < K e y > L i n k s \ & l t ; C o l u m n s \ S u m   o f   %   A t t r i b u t a b l e   t o   O O S _ i n f & g t ; - & l t ; M e a s u r e s \ %   A t t r i b u t a b l e   t o   O O S _ i n f & g t ; \ M E A S U R E < / K e y > < / D i a g r a m O b j e c t K e y > < D i a g r a m O b j e c t K e y > < K e y > L i n k s \ & l t ; C o l u m n s \ S u m   o f   P A U   I S   S h a r e d   S a v i n g s & g t ; - & l t ; M e a s u r e s \ P A U   I S   S h a r e d   S a v i n g s & g t ; < / K e y > < / D i a g r a m O b j e c t K e y > < D i a g r a m O b j e c t K e y > < K e y > L i n k s \ & l t ; C o l u m n s \ S u m   o f   P A U   I S   S h a r e d   S a v i n g s & g t ; - & l t ; M e a s u r e s \ P A U   I S   S h a r e d   S a v i n g s & g t ; \ C O L U M N < / K e y > < / D i a g r a m O b j e c t K e y > < D i a g r a m O b j e c t K e y > < K e y > L i n k s \ & l t ; C o l u m n s \ S u m   o f   P A U   I S   S h a r e d   S a v i n g s & g t ; - & l t ; M e a s u r e s \ P A U   I S   S h a r e d   S a v i n g s & g t ; \ M E A S U R E < / K e y > < / D i a g r a m O b j e c t K e y > < D i a g r a m O b j e c t K e y > < K e y > L i n k s \ & l t ; C o l u m n s \ S u m   o f   O v e r   /   ( U n d e r )   F u n d i n g   f o r   I n - S t a t e   P A U & g t ; - & l t ; M e a s u r e s \ O v e r   /   ( U n d e r )   F u n d i n g   f o r   I n - S t a t e   P A U & g t ; < / K e y > < / D i a g r a m O b j e c t K e y > < D i a g r a m O b j e c t K e y > < K e y > L i n k s \ & l t ; C o l u m n s \ S u m   o f   O v e r   /   ( U n d e r )   F u n d i n g   f o r   I n - S t a t e   P A U & g t ; - & l t ; M e a s u r e s \ O v e r   /   ( U n d e r )   F u n d i n g   f o r   I n - S t a t e   P A U & g t ; \ C O L U M N < / K e y > < / D i a g r a m O b j e c t K e y > < D i a g r a m O b j e c t K e y > < K e y > L i n k s \ & l t ; C o l u m n s \ S u m   o f   O v e r   /   ( U n d e r )   F u n d i n g   f o r   I n - S t a t e   P A U & g t ; - & l t ; M e a s u r e s \ O v e r   /   ( U n d e r )   F u n d i n g   f o r   I n - S t a t e   P A U & g t ; \ M E A S U R E < / K e y > < / D i a g r a m O b j e c t K e y > < D i a g r a m O b j e c t K e y > < K e y > L i n k s \ & l t ; C o l u m n s \ S u m   o f   P A U   O O S   S h a r e d   S a v i n g s & g t ; - & l t ; M e a s u r e s \ P A U   O O S   S h a r e d   S a v i n g s & g t ; < / K e y > < / D i a g r a m O b j e c t K e y > < D i a g r a m O b j e c t K e y > < K e y > L i n k s \ & l t ; C o l u m n s \ S u m   o f   P A U   O O S   S h a r e d   S a v i n g s & g t ; - & l t ; M e a s u r e s \ P A U   O O S   S h a r e d   S a v i n g s & g t ; \ C O L U M N < / K e y > < / D i a g r a m O b j e c t K e y > < D i a g r a m O b j e c t K e y > < K e y > L i n k s \ & l t ; C o l u m n s \ S u m   o f   P A U   O O S   S h a r e d   S a v i n g s & g t ; - & l t ; M e a s u r e s \ P A U   O O S   S h a r e d   S a v i n g s & g t ; \ M E A S U R E < / K e y > < / D i a g r a m O b j e c t K e y > < D i a g r a m O b j e c t K e y > < K e y > L i n k s \ & l t ; C o l u m n s \ S u m   o f   P A U   O O S   S h a r e d   S a v i n g s _ i n f & g t ; - & l t ; M e a s u r e s \ P A U   O O S   S h a r e d   S a v i n g s _ i n f & g t ; < / K e y > < / D i a g r a m O b j e c t K e y > < D i a g r a m O b j e c t K e y > < K e y > L i n k s \ & l t ; C o l u m n s \ S u m   o f   P A U   O O S   S h a r e d   S a v i n g s _ i n f & g t ; - & l t ; M e a s u r e s \ P A U   O O S   S h a r e d   S a v i n g s _ i n f & g t ; \ C O L U M N < / K e y > < / D i a g r a m O b j e c t K e y > < D i a g r a m O b j e c t K e y > < K e y > L i n k s \ & l t ; C o l u m n s \ S u m   o f   P A U   O O S   S h a r e d   S a v i n g s _ i n f & g t ; - & l t ; M e a s u r e s \ P A U   O O S   S h a r e d   S a v i n g s _ i n f & g t ; \ M E A S U R E < / K e y > < / D i a g r a m O b j e c t K e y > < D i a g r a m O b j e c t K e y > < K e y > L i n k s \ & l t ; C o l u m n s \ S u m   o f   O v e r   /   ( U n d e r )   F u n d i n g   f o r   O O S   P A U & g t ; - & l t ; M e a s u r e s \ O v e r   /   ( U n d e r )   F u n d i n g   f o r   O O S   P A U & g t ; < / K e y > < / D i a g r a m O b j e c t K e y > < D i a g r a m O b j e c t K e y > < K e y > L i n k s \ & l t ; C o l u m n s \ S u m   o f   O v e r   /   ( U n d e r )   F u n d i n g   f o r   O O S   P A U & g t ; - & l t ; M e a s u r e s \ O v e r   /   ( U n d e r )   F u n d i n g   f o r   O O S   P A U & g t ; \ C O L U M N < / K e y > < / D i a g r a m O b j e c t K e y > < D i a g r a m O b j e c t K e y > < K e y > L i n k s \ & l t ; C o l u m n s \ S u m   o f   O v e r   /   ( U n d e r )   F u n d i n g   f o r   O O S   P A U & g t ; - & l t ; M e a s u r e s \ O v e r   /   ( U n d e r )   F u n d i n g   f o r   O O S   P A U & g t ; \ M E A S U R E < / K e y > < / D i a g r a m O b j e c t K e y > < D i a g r a m O b j e c t K e y > < K e y > L i n k s \ & l t ; C o l u m n s \ S u m   o f   O v e r   /   ( U n d e r )   F u n d i n g   f o r   O O S   P A U _ i n f & g t ; - & l t ; M e a s u r e s \ O v e r   /   ( U n d e r )   F u n d i n g   f o r   O O S   P A U _ i n f & g t ; < / K e y > < / D i a g r a m O b j e c t K e y > < D i a g r a m O b j e c t K e y > < K e y > L i n k s \ & l t ; C o l u m n s \ S u m   o f   O v e r   /   ( U n d e r )   F u n d i n g   f o r   O O S   P A U _ i n f & g t ; - & l t ; M e a s u r e s \ O v e r   /   ( U n d e r )   F u n d i n g   f o r   O O S   P A U _ i n f & g t ; \ C O L U M N < / K e y > < / D i a g r a m O b j e c t K e y > < D i a g r a m O b j e c t K e y > < K e y > L i n k s \ & l t ; C o l u m n s \ S u m   o f   O v e r   /   ( U n d e r )   F u n d i n g   f o r   O O S   P A U _ i n f & g t ; - & l t ; M e a s u r e s \ O v e r   /   ( U n d e r )   F u n d i n g   f o r   O O S   P A U _ i n f & g t ; \ M E A S U R E < / K e y > < / D i a g r a m O b j e c t K e y > < D i a g r a m O b j e c t K e y > < K e y > L i n k s \ & l t ; C o l u m n s \ S u m   o f   O v e r   ( u n d e r )   f u n d i n g   w i t h   M a r k e t s h i f t   a n d   I n S t a t e   P A U & g t ; - & l t ; M e a s u r e s \ O v e r   ( u n d e r )   f u n d i n g   w i t h   M a r k e t s h i f t   a n d   I n S t a t e   P A U & g t ; < / K e y > < / D i a g r a m O b j e c t K e y > < D i a g r a m O b j e c t K e y > < K e y > L i n k s \ & l t ; C o l u m n s \ S u m   o f   O v e r   ( u n d e r )   f u n d i n g   w i t h   M a r k e t s h i f t   a n d   I n S t a t e   P A U & g t ; - & l t ; M e a s u r e s \ O v e r   ( u n d e r )   f u n d i n g   w i t h   M a r k e t s h i f t   a n d   I n S t a t e   P A U & g t ; \ C O L U M N < / K e y > < / D i a g r a m O b j e c t K e y > < D i a g r a m O b j e c t K e y > < K e y > L i n k s \ & l t ; C o l u m n s \ S u m   o f   O v e r   ( u n d e r )   f u n d i n g   w i t h   M a r k e t s h i f t   a n d   I n S t a t e   P A U & g t ; - & l t ; M e a s u r e s \ O v e r   ( u n d e r )   f u n d i n g   w i t h   M a r k e t s h i f t   a n d   I n S t a t e   P A U & g t ; \ M E A S U R E < / K e y > < / D i a g r a m O b j e c t K e y > < D i a g r a m O b j e c t K e y > < K e y > L i n k s \ & l t ; C o l u m n s \ S u m   o f   O O S   F u n d i n g   E x c e s s   o r   D e f i c i t   +   O O S   P A U & g t ; - & l t ; M e a s u r e s \ O O S   F u n d i n g   E x c e s s   o r   D e f i c i t   +   O O S   P A U & g t ; < / K e y > < / D i a g r a m O b j e c t K e y > < D i a g r a m O b j e c t K e y > < K e y > L i n k s \ & l t ; C o l u m n s \ S u m   o f   O O S   F u n d i n g   E x c e s s   o r   D e f i c i t   +   O O S   P A U & g t ; - & l t ; M e a s u r e s \ O O S   F u n d i n g   E x c e s s   o r   D e f i c i t   +   O O S   P A U & g t ; \ C O L U M N < / K e y > < / D i a g r a m O b j e c t K e y > < D i a g r a m O b j e c t K e y > < K e y > L i n k s \ & l t ; C o l u m n s \ S u m   o f   O O S   F u n d i n g   E x c e s s   o r   D e f i c i t   +   O O S   P A U & g t ; - & l t ; M e a s u r e s \ O O S   F u n d i n g   E x c e s s   o r   D e f i c i t   +   O O S   P A U & g t ; \ M E A S U R E < / K e y > < / D i a g r a m O b j e c t K e y > < D i a g r a m O b j e c t K e y > < K e y > L i n k s \ & l t ; C o l u m n s \ S u m   o f   O O S   F u n d i n g   E x c e s s   o r   D e f i c i t   +   O O S   P A U _ i n f & g t ; - & l t ; M e a s u r e s \ O O S   F u n d i n g   E x c e s s   o r   D e f i c i t   +   O O S   P A U _ i n f & g t ; < / K e y > < / D i a g r a m O b j e c t K e y > < D i a g r a m O b j e c t K e y > < K e y > L i n k s \ & l t ; C o l u m n s \ S u m   o f   O O S   F u n d i n g   E x c e s s   o r   D e f i c i t   +   O O S   P A U _ i n f & g t ; - & l t ; M e a s u r e s \ O O S   F u n d i n g   E x c e s s   o r   D e f i c i t   +   O O S   P A U _ i n f & g t ; \ C O L U M N < / K e y > < / D i a g r a m O b j e c t K e y > < D i a g r a m O b j e c t K e y > < K e y > L i n k s \ & l t ; C o l u m n s \ S u m   o f   O O S   F u n d i n g   E x c e s s   o r   D e f i c i t   +   O O S   P A U _ i n f & g t ; - & l t ; M e a s u r e s \ O O S   F u n d i n g   E x c e s s   o r   D e f i c i t   +   O O S   P A U _ i n f & g t ; \ M E A S U R E < / K e y > < / D i a g r a m O b j e c t K e y > < D i a g r a m O b j e c t K e y > < K e y > L i n k s \ & l t ; C o l u m n s \ S u m   o f   T o t a l   V o l u m e   E f f i c a c y & g t ; - & l t ; M e a s u r e s \ T o t a l   V o l u m e   E f f i c a c y & g t ; < / K e y > < / D i a g r a m O b j e c t K e y > < D i a g r a m O b j e c t K e y > < K e y > L i n k s \ & l t ; C o l u m n s \ S u m   o f   T o t a l   V o l u m e   E f f i c a c y & g t ; - & l t ; M e a s u r e s \ T o t a l   V o l u m e   E f f i c a c y & g t ; \ C O L U M N < / K e y > < / D i a g r a m O b j e c t K e y > < D i a g r a m O b j e c t K e y > < K e y > L i n k s \ & l t ; C o l u m n s \ S u m   o f   T o t a l   V o l u m e   E f f i c a c y & g t ; - & l t ; M e a s u r e s \ T o t a l   V o l u m e   E f f i c a c y & g t ; \ M E A S U R E < / K e y > < / D i a g r a m O b j e c t K e y > < D i a g r a m O b j e c t K e y > < K e y > L i n k s \ & l t ; C o l u m n s \ S u m   o f   T o t a l   V o l u m e   E f f i c a c y   w i t h   O t h e r   V o l u m e   A d j u s t m e n t s & g t ; - & l t ; M e a s u r e s \ T o t a l   V o l u m e   E f f i c a c y   w i t h   O t h e r   V o l u m e   A d j u s t m e n t s & g t ; < / K e y > < / D i a g r a m O b j e c t K e y > < D i a g r a m O b j e c t K e y > < K e y > L i n k s \ & l t ; C o l u m n s \ S u m   o f   T o t a l   V o l u m e   E f f i c a c y   w i t h   O t h e r   V o l u m e   A d j u s t m e n t s & g t ; - & l t ; M e a s u r e s \ T o t a l   V o l u m e   E f f i c a c y   w i t h   O t h e r   V o l u m e   A d j u s t m e n t s & g t ; \ C O L U M N < / K e y > < / D i a g r a m O b j e c t K e y > < D i a g r a m O b j e c t K e y > < K e y > L i n k s \ & l t ; C o l u m n s \ S u m   o f   T o t a l   V o l u m e   E f f i c a c y   w i t h   O t h e r   V o l u m e   A d j u s t m e n t s & g t ; - & l t ; M e a s u r e s \ T o t a l   V o l u m e   E f f i c a c y   w i t h   O t h e r   V o l u m e   A d j u s t m e n t s & g t ; \ M E A S U R E < / K e y > < / D i a g r a m O b j e c t K e y > < D i a g r a m O b j e c t K e y > < K e y > L i n k s \ & l t ; C o l u m n s \ S u m   o f   T o t a l   V o l u m e   E f f i c a c y   w i t h   O t h e r   V o l u m e   A d j u s t m e n t s   & a m p ;   E f f i c i e n c y   A d j u s t m e n t s & g t ; - & l t ; M e a s u r e s \ T o t a l   V o l u m e   E f f i c a c y   w i t h   O t h e r   V o l u m e   A d j u s t m e n t s   & a m p ;   E f f i c i e n c y   A d j u s t m e n t s & g t ; < / K e y > < / D i a g r a m O b j e c t K e y > < D i a g r a m O b j e c t K e y > < K e y > L i n k s \ & l t ; C o l u m n s \ S u m   o f   T o t a l   V o l u m e   E f f i c a c y   w i t h   O t h e r   V o l u m e   A d j u s t m e n t s   & a m p ;   E f f i c i e n c y   A d j u s t m e n t s & g t ; - & l t ; M e a s u r e s \ T o t a l   V o l u m e   E f f i c a c y   w i t h   O t h e r   V o l u m e   A d j u s t m e n t s   & a m p ;   E f f i c i e n c y   A d j u s t m e n t s & g t ; \ C O L U M N < / K e y > < / D i a g r a m O b j e c t K e y > < D i a g r a m O b j e c t K e y > < K e y > L i n k s \ & l t ; C o l u m n s \ S u m   o f   T o t a l   V o l u m e   E f f i c a c y   w i t h   O t h e r   V o l u m e   A d j u s t m e n t s   & a m p ;   E f f i c i e n c y   A d j u s t m e n t s & g t ; - & l t ; M e a s u r e s \ T o t a l   V o l u m e   E f f i c a c y   w i t h   O t h e r   V o l u m e   A d j u s t m e n t s   & a m p ;   E f f i c i e n c y   A d j u s t m e n t s & g t ; \ M E A S U R E 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 D o l l a r   Y e a r < / K e y > < / a : K e y > < a : V a l u e   i : t y p e = " M e a s u r e G r i d N o d e V i e w S t a t e " > < C o l u m n > 1 < / C o l u m n > < L a y e d O u t > t r u e < / L a y e d O u t > < W a s U I I n v i s i b l e > t r u e < / W a s U I I n v i s i b l e > < / a : V a l u e > < / a : K e y V a l u e O f D i a g r a m O b j e c t K e y a n y T y p e z b w N T n L X > < a : K e y V a l u e O f D i a g r a m O b j e c t K e y a n y T y p e z b w N T n L X > < a : K e y > < K e y > M e a s u r e s \ S u m   o f   D o l l a r   Y e a r \ T a g I n f o \ F o r m u l a < / K e y > < / a : K e y > < a : V a l u e   i : t y p e = " M e a s u r e G r i d V i e w S t a t e I D i a g r a m T a g A d d i t i o n a l I n f o " / > < / a : K e y V a l u e O f D i a g r a m O b j e c t K e y a n y T y p e z b w N T n L X > < a : K e y V a l u e O f D i a g r a m O b j e c t K e y a n y T y p e z b w N T n L X > < a : K e y > < K e y > M e a s u r e s \ S u m   o f   D o l l a r   Y e a r \ T a g I n f o \ V a l u e < / K e y > < / a : K e y > < a : V a l u e   i : t y p e = " M e a s u r e G r i d V i e w S t a t e I D i a g r a m T a g A d d i t i o n a l I n f o " / > < / a : K e y V a l u e O f D i a g r a m O b j e c t K e y a n y T y p e z b w N T n L X > < a : K e y V a l u e O f D i a g r a m O b j e c t K e y a n y T y p e z b w N T n L X > < a : K e y > < K e y > M e a s u r e s \ S u m   o f   C a l e n d a r   Y e a r < / K e y > < / a : K e y > < a : V a l u e   i : t y p e = " M e a s u r e G r i d N o d e V i e w S t a t e " > < C o l u m n > 2 < / C o l u m n > < L a y e d O u t > t r u e < / L a y e d O u t > < W a s U I I n v i s i b l e > t r u e < / W a s U I I n v i s i b l e > < / a : V a l u e > < / a : K e y V a l u e O f D i a g r a m O b j e c t K e y a n y T y p e z b w N T n L X > < a : K e y V a l u e O f D i a g r a m O b j e c t K e y a n y T y p e z b w N T n L X > < a : K e y > < K e y > M e a s u r e s \ S u m   o f   C a l e n d a r   Y e a r \ T a g I n f o \ F o r m u l a < / K e y > < / a : K e y > < a : V a l u e   i : t y p e = " M e a s u r e G r i d V i e w S t a t e I D i a g r a m T a g A d d i t i o n a l I n f o " / > < / a : K e y V a l u e O f D i a g r a m O b j e c t K e y a n y T y p e z b w N T n L X > < a : K e y V a l u e O f D i a g r a m O b j e c t K e y a n y T y p e z b w N T n L X > < a : K e y > < K e y > M e a s u r e s \ S u m   o f   C a l e n d a r   Y e a r \ T a g I n f o \ V a l u e < / K e y > < / a : K e y > < a : V a l u e   i : t y p e = " M e a s u r e G r i d V i e w S t a t e I D i a g r a m T a g A d d i t i o n a l I n f o " / > < / a : K e y V a l u e O f D i a g r a m O b j e c t K e y a n y T y p e z b w N T n L X > < a : K e y V a l u e O f D i a g r a m O b j e c t K e y a n y T y p e z b w N T n L X > < a : K e y > < K e y > M e a s u r e s \ S u m   o f   F Y 2 3   B l e n d e d   P e r m a n e n t   R e v e n u e _ i n f < / K e y > < / a : K e y > < a : V a l u e   i : t y p e = " M e a s u r e G r i d N o d e V i e w S t a t e " > < C o l u m n > 5 < / C o l u m n > < L a y e d O u t > t r u e < / L a y e d O u t > < W a s U I I n v i s i b l e > t r u e < / W a s U I I n v i s i b l e > < / a : V a l u e > < / a : K e y V a l u e O f D i a g r a m O b j e c t K e y a n y T y p e z b w N T n L X > < a : K e y V a l u e O f D i a g r a m O b j e c t K e y a n y T y p e z b w N T n L X > < a : K e y > < K e y > M e a s u r e s \ S u m   o f   F Y 2 3   B l e n d e d   P e r m a n e n t   R e v e n u e _ i n f \ T a g I n f o \ F o r m u l a < / K e y > < / a : K e y > < a : V a l u e   i : t y p e = " M e a s u r e G r i d V i e w S t a t e I D i a g r a m T a g A d d i t i o n a l I n f o " / > < / a : K e y V a l u e O f D i a g r a m O b j e c t K e y a n y T y p e z b w N T n L X > < a : K e y V a l u e O f D i a g r a m O b j e c t K e y a n y T y p e z b w N T n L X > < a : K e y > < K e y > M e a s u r e s \ S u m   o f   F Y 2 3   B l e n d e d   P e r m a n e n t   R e v e n u e _ i n f \ T a g I n f o \ V a l u e < / K e y > < / a : K e y > < a : V a l u e   i : t y p e = " M e a s u r e G r i d V i e w S t a t e I D i a g r a m T a g A d d i t i o n a l I n f o " / > < / a : K e y V a l u e O f D i a g r a m O b j e c t K e y a n y T y p e z b w N T n L X > < a : K e y V a l u e O f D i a g r a m O b j e c t K e y a n y T y p e z b w N T n L X > < a : K e y > < K e y > M e a s u r e s \ S u m   o f   E C M A D   G r o w t h < / K e y > < / a : K e y > < a : V a l u e   i : t y p e = " M e a s u r e G r i d N o d e V i e w S t a t e " > < C o l u m n > 6 < / C o l u m n > < L a y e d O u t > t r u e < / L a y e d O u t > < W a s U I I n v i s i b l e > t r u e < / W a s U I I n v i s i b l e > < / a : V a l u e > < / a : K e y V a l u e O f D i a g r a m O b j e c t K e y a n y T y p e z b w N T n L X > < a : K e y V a l u e O f D i a g r a m O b j e c t K e y a n y T y p e z b w N T n L X > < a : K e y > < K e y > M e a s u r e s \ S u m   o f   E C M A D   G r o w t h \ T a g I n f o \ F o r m u l a < / K e y > < / a : K e y > < a : V a l u e   i : t y p e = " M e a s u r e G r i d V i e w S t a t e I D i a g r a m T a g A d d i t i o n a l I n f o " / > < / a : K e y V a l u e O f D i a g r a m O b j e c t K e y a n y T y p e z b w N T n L X > < a : K e y V a l u e O f D i a g r a m O b j e c t K e y a n y T y p e z b w N T n L X > < a : K e y > < K e y > M e a s u r e s \ S u m   o f   E C M A D   G r o w t h \ T a g I n f o \ V a l u e < / K e y > < / a : K e y > < a : V a l u e   i : t y p e = " M e a s u r e G r i d V i e w S t a t e I D i a g r a m T a g A d d i t i o n a l I n f o " / > < / a : K e y V a l u e O f D i a g r a m O b j e c t K e y a n y T y p e z b w N T n L X > < a : K e y V a l u e O f D i a g r a m O b j e c t K e y a n y T y p e z b w N T n L X > < a : K e y > < K e y > M e a s u r e s \ S u m   o f   M S A < / K e y > < / a : K e y > < a : V a l u e   i : t y p e = " M e a s u r e G r i d N o d e V i e w S t a t e " > < C o l u m n > 7 < / C o l u m n > < L a y e d O u t > t r u e < / L a y e d O u t > < W a s U I I n v i s i b l e > t r u e < / W a s U I I n v i s i b l e > < / a : V a l u e > < / a : K e y V a l u e O f D i a g r a m O b j e c t K e y a n y T y p e z b w N T n L X > < a : K e y V a l u e O f D i a g r a m O b j e c t K e y a n y T y p e z b w N T n L X > < a : K e y > < K e y > M e a s u r e s \ S u m   o f   M S A \ T a g I n f o \ F o r m u l a < / K e y > < / a : K e y > < a : V a l u e   i : t y p e = " M e a s u r e G r i d V i e w S t a t e I D i a g r a m T a g A d d i t i o n a l I n f o " / > < / a : K e y V a l u e O f D i a g r a m O b j e c t K e y a n y T y p e z b w N T n L X > < a : K e y V a l u e O f D i a g r a m O b j e c t K e y a n y T y p e z b w N T n L X > < a : K e y > < K e y > M e a s u r e s \ S u m   o f   M S A \ T a g I n f o \ V a l u e < / K e y > < / a : K e y > < a : V a l u e   i : t y p e = " M e a s u r e G r i d V i e w S t a t e I D i a g r a m T a g A d d i t i o n a l I n f o " / > < / a : K e y V a l u e O f D i a g r a m O b j e c t K e y a n y T y p e z b w N T n L X > < a : K e y V a l u e O f D i a g r a m O b j e c t K e y a n y T y p e z b w N T n L X > < a : K e y > < K e y > M e a s u r e s \ S u m   o f   M S A _ i n f < / K e y > < / a : K e y > < a : V a l u e   i : t y p e = " M e a s u r e G r i d N o d e V i e w S t a t e " > < C o l u m n > 8 < / C o l u m n > < L a y e d O u t > t r u e < / L a y e d O u t > < W a s U I I n v i s i b l e > t r u e < / W a s U I I n v i s i b l e > < / a : V a l u e > < / a : K e y V a l u e O f D i a g r a m O b j e c t K e y a n y T y p e z b w N T n L X > < a : K e y V a l u e O f D i a g r a m O b j e c t K e y a n y T y p e z b w N T n L X > < a : K e y > < K e y > M e a s u r e s \ S u m   o f   M S A _ i n f \ T a g I n f o \ F o r m u l a < / K e y > < / a : K e y > < a : V a l u e   i : t y p e = " M e a s u r e G r i d V i e w S t a t e I D i a g r a m T a g A d d i t i o n a l I n f o " / > < / a : K e y V a l u e O f D i a g r a m O b j e c t K e y a n y T y p e z b w N T n L X > < a : K e y V a l u e O f D i a g r a m O b j e c t K e y a n y T y p e z b w N T n L X > < a : K e y > < K e y > M e a s u r e s \ S u m   o f   M S A _ i n f \ T a g I n f o \ V a l u e < / K e y > < / a : K e y > < a : V a l u e   i : t y p e = " M e a s u r e G r i d V i e w S t a t e I D i a g r a m T a g A d d i t i o n a l I n f o " / > < / a : K e y V a l u e O f D i a g r a m O b j e c t K e y a n y T y p e z b w N T n L X > < a : K e y V a l u e O f D i a g r a m O b j e c t K e y a n y T y p e z b w N T n L X > < a : K e y > < K e y > M e a s u r e s \ S u m   o f   U n r e c o g n i z e d < / K e y > < / a : K e y > < a : V a l u e   i : t y p e = " M e a s u r e G r i d N o d e V i e w S t a t e " > < C o l u m n > 9 < / C o l u m n > < L a y e d O u t > t r u e < / L a y e d O u t > < W a s U I I n v i s i b l e > t r u e < / W a s U I I n v i s i b l e > < / a : V a l u e > < / a : K e y V a l u e O f D i a g r a m O b j e c t K e y a n y T y p e z b w N T n L X > < a : K e y V a l u e O f D i a g r a m O b j e c t K e y a n y T y p e z b w N T n L X > < a : K e y > < K e y > M e a s u r e s \ S u m   o f   U n r e c o g n i z e d \ T a g I n f o \ F o r m u l a < / K e y > < / a : K e y > < a : V a l u e   i : t y p e = " M e a s u r e G r i d V i e w S t a t e I D i a g r a m T a g A d d i t i o n a l I n f o " / > < / a : K e y V a l u e O f D i a g r a m O b j e c t K e y a n y T y p e z b w N T n L X > < a : K e y V a l u e O f D i a g r a m O b j e c t K e y a n y T y p e z b w N T n L X > < a : K e y > < K e y > M e a s u r e s \ S u m   o f   U n r e c o g n i z e d \ T a g I n f o \ V a l u e < / K e y > < / a : K e y > < a : V a l u e   i : t y p e = " M e a s u r e G r i d V i e w S t a t e I D i a g r a m T a g A d d i t i o n a l I n f o " / > < / a : K e y V a l u e O f D i a g r a m O b j e c t K e y a n y T y p e z b w N T n L X > < a : K e y V a l u e O f D i a g r a m O b j e c t K e y a n y T y p e z b w N T n L X > < a : K e y > < K e y > M e a s u r e s \ S u m   o f   U n r e c o g n i z e d _ i n f < / K e y > < / a : K e y > < a : V a l u e   i : t y p e = " M e a s u r e G r i d N o d e V i e w S t a t e " > < C o l u m n > 1 0 < / C o l u m n > < L a y e d O u t > t r u e < / L a y e d O u t > < W a s U I I n v i s i b l e > t r u e < / W a s U I I n v i s i b l e > < / a : V a l u e > < / a : K e y V a l u e O f D i a g r a m O b j e c t K e y a n y T y p e z b w N T n L X > < a : K e y V a l u e O f D i a g r a m O b j e c t K e y a n y T y p e z b w N T n L X > < a : K e y > < K e y > M e a s u r e s \ S u m   o f   U n r e c o g n i z e d _ i n f \ T a g I n f o \ F o r m u l a < / K e y > < / a : K e y > < a : V a l u e   i : t y p e = " M e a s u r e G r i d V i e w S t a t e I D i a g r a m T a g A d d i t i o n a l I n f o " / > < / a : K e y V a l u e O f D i a g r a m O b j e c t K e y a n y T y p e z b w N T n L X > < a : K e y V a l u e O f D i a g r a m O b j e c t K e y a n y T y p e z b w N T n L X > < a : K e y > < K e y > M e a s u r e s \ S u m   o f   U n r e c o g n i z e d _ i n f \ T a g I n f o \ V a l u e < / K e y > < / a : K e y > < a : V a l u e   i : t y p e = " M e a s u r e G r i d V i e w S t a t e I D i a g r a m T a g A d d i t i o n a l I n f o " / > < / a : K e y V a l u e O f D i a g r a m O b j e c t K e y a n y T y p e z b w N T n L X > < a : K e y V a l u e O f D i a g r a m O b j e c t K e y a n y T y p e z b w N T n L X > < a : K e y > < K e y > M e a s u r e s \ S u m   o f   E x p e c t e d   F F S < / K e y > < / a : K e y > < a : V a l u e   i : t y p e = " M e a s u r e G r i d N o d e V i e w S t a t e " > < C o l u m n > 1 1 < / C o l u m n > < L a y e d O u t > t r u e < / L a y e d O u t > < W a s U I I n v i s i b l e > t r u e < / W a s U I I n v i s i b l e > < / a : V a l u e > < / a : K e y V a l u e O f D i a g r a m O b j e c t K e y a n y T y p e z b w N T n L X > < a : K e y V a l u e O f D i a g r a m O b j e c t K e y a n y T y p e z b w N T n L X > < a : K e y > < K e y > M e a s u r e s \ S u m   o f   E x p e c t e d   F F S \ T a g I n f o \ F o r m u l a < / K e y > < / a : K e y > < a : V a l u e   i : t y p e = " M e a s u r e G r i d V i e w S t a t e I D i a g r a m T a g A d d i t i o n a l I n f o " / > < / a : K e y V a l u e O f D i a g r a m O b j e c t K e y a n y T y p e z b w N T n L X > < a : K e y V a l u e O f D i a g r a m O b j e c t K e y a n y T y p e z b w N T n L X > < a : K e y > < K e y > M e a s u r e s \ S u m   o f   E x p e c t e d   F F S \ T a g I n f o \ V a l u e < / K e y > < / a : K e y > < a : V a l u e   i : t y p e = " M e a s u r e G r i d V i e w S t a t e I D i a g r a m T a g A d d i t i o n a l I n f o " / > < / a : K e y V a l u e O f D i a g r a m O b j e c t K e y a n y T y p e z b w N T n L X > < a : K e y V a l u e O f D i a g r a m O b j e c t K e y a n y T y p e z b w N T n L X > < a : K e y > < K e y > M e a s u r e s \ S u m   o f   E x p e c t e d   F F S _ i n f < / K e y > < / a : K e y > < a : V a l u e   i : t y p e = " M e a s u r e G r i d N o d e V i e w S t a t e " > < C o l u m n > 1 2 < / C o l u m n > < L a y e d O u t > t r u e < / L a y e d O u t > < W a s U I I n v i s i b l e > t r u e < / W a s U I I n v i s i b l e > < / a : V a l u e > < / a : K e y V a l u e O f D i a g r a m O b j e c t K e y a n y T y p e z b w N T n L X > < a : K e y V a l u e O f D i a g r a m O b j e c t K e y a n y T y p e z b w N T n L X > < a : K e y > < K e y > M e a s u r e s \ S u m   o f   E x p e c t e d   F F S _ i n f \ T a g I n f o \ F o r m u l a < / K e y > < / a : K e y > < a : V a l u e   i : t y p e = " M e a s u r e G r i d V i e w S t a t e I D i a g r a m T a g A d d i t i o n a l I n f o " / > < / a : K e y V a l u e O f D i a g r a m O b j e c t K e y a n y T y p e z b w N T n L X > < a : K e y V a l u e O f D i a g r a m O b j e c t K e y a n y T y p e z b w N T n L X > < a : K e y > < K e y > M e a s u r e s \ S u m   o f   E x p e c t e d   F F S _ i n f \ T a g I n f o \ V a l u e < / K e y > < / a : K e y > < a : V a l u e   i : t y p e = " M e a s u r e G r i d V i e w S t a t e I D i a g r a m T a g A d d i t i o n a l I n f o " / > < / a : K e y V a l u e O f D i a g r a m O b j e c t K e y a n y T y p e z b w N T n L X > < a : K e y V a l u e O f D i a g r a m O b j e c t K e y a n y T y p e z b w N T n L X > < a : K e y > < K e y > M e a s u r e s \ S u m   o f   P A U   S h a r e d   S a v i n g s < / K e y > < / a : K e y > < a : V a l u e   i : t y p e = " M e a s u r e G r i d N o d e V i e w S t a t e " > < C o l u m n > 1 3 < / C o l u m n > < L a y e d O u t > t r u e < / L a y e d O u t > < W a s U I I n v i s i b l e > t r u e < / W a s U I I n v i s i b l e > < / a : V a l u e > < / a : K e y V a l u e O f D i a g r a m O b j e c t K e y a n y T y p e z b w N T n L X > < a : K e y V a l u e O f D i a g r a m O b j e c t K e y a n y T y p e z b w N T n L X > < a : K e y > < K e y > M e a s u r e s \ S u m   o f   P A U   S h a r e d   S a v i n g s \ T a g I n f o \ F o r m u l a < / K e y > < / a : K e y > < a : V a l u e   i : t y p e = " M e a s u r e G r i d V i e w S t a t e I D i a g r a m T a g A d d i t i o n a l I n f o " / > < / a : K e y V a l u e O f D i a g r a m O b j e c t K e y a n y T y p e z b w N T n L X > < a : K e y V a l u e O f D i a g r a m O b j e c t K e y a n y T y p e z b w N T n L X > < a : K e y > < K e y > M e a s u r e s \ S u m   o f   P A U   S h a r e d   S a v i n g s \ T a g I n f o \ V a l u e < / K e y > < / a : K e y > < a : V a l u e   i : t y p e = " M e a s u r e G r i d V i e w S t a t e I D i a g r a m T a g A d d i t i o n a l I n f o " / > < / a : K e y V a l u e O f D i a g r a m O b j e c t K e y a n y T y p e z b w N T n L X > < a : K e y V a l u e O f D i a g r a m O b j e c t K e y a n y T y p e z b w N T n L X > < a : K e y > < K e y > M e a s u r e s \ S u m   o f   P A U   S h a r e d   S a v i n g s _ i n f < / K e y > < / a : K e y > < a : V a l u e   i : t y p e = " M e a s u r e G r i d N o d e V i e w S t a t e " > < C o l u m n > 1 4 < / C o l u m n > < L a y e d O u t > t r u e < / L a y e d O u t > < W a s U I I n v i s i b l e > t r u e < / W a s U I I n v i s i b l e > < / a : V a l u e > < / a : K e y V a l u e O f D i a g r a m O b j e c t K e y a n y T y p e z b w N T n L X > < a : K e y V a l u e O f D i a g r a m O b j e c t K e y a n y T y p e z b w N T n L X > < a : K e y > < K e y > M e a s u r e s \ S u m   o f   P A U   S h a r e d   S a v i n g s _ i n f \ T a g I n f o \ F o r m u l a < / K e y > < / a : K e y > < a : V a l u e   i : t y p e = " M e a s u r e G r i d V i e w S t a t e I D i a g r a m T a g A d d i t i o n a l I n f o " / > < / a : K e y V a l u e O f D i a g r a m O b j e c t K e y a n y T y p e z b w N T n L X > < a : K e y V a l u e O f D i a g r a m O b j e c t K e y a n y T y p e z b w N T n L X > < a : K e y > < K e y > M e a s u r e s \ S u m   o f   P A U   S h a r e d   S a v i n g s _ i n f \ T a g I n f o \ V a l u e < / K e y > < / a : K e y > < a : V a l u e   i : t y p e = " M e a s u r e G r i d V i e w S t a t e I D i a g r a m T a g A d d i t i o n a l I n f o " / > < / a : K e y V a l u e O f D i a g r a m O b j e c t K e y a n y T y p e z b w N T n L X > < a : K e y V a l u e O f D i a g r a m O b j e c t K e y a n y T y p e z b w N T n L X > < a : K e y > < K e y > M e a s u r e s \ S u m   o f   T o t a l   P A U   R e v e n u e < / K e y > < / a : K e y > < a : V a l u e   i : t y p e = " M e a s u r e G r i d N o d e V i e w S t a t e " > < C o l u m n > 1 5 < / C o l u m n > < L a y e d O u t > t r u e < / L a y e d O u t > < W a s U I I n v i s i b l e > t r u e < / W a s U I I n v i s i b l e > < / a : V a l u e > < / a : K e y V a l u e O f D i a g r a m O b j e c t K e y a n y T y p e z b w N T n L X > < a : K e y V a l u e O f D i a g r a m O b j e c t K e y a n y T y p e z b w N T n L X > < a : K e y > < K e y > M e a s u r e s \ S u m   o f   T o t a l   P A U   R e v e n u e \ T a g I n f o \ F o r m u l a < / K e y > < / a : K e y > < a : V a l u e   i : t y p e = " M e a s u r e G r i d V i e w S t a t e I D i a g r a m T a g A d d i t i o n a l I n f o " / > < / a : K e y V a l u e O f D i a g r a m O b j e c t K e y a n y T y p e z b w N T n L X > < a : K e y V a l u e O f D i a g r a m O b j e c t K e y a n y T y p e z b w N T n L X > < a : K e y > < K e y > M e a s u r e s \ S u m   o f   T o t a l   P A U   R e v e n u e \ T a g I n f o \ V a l u e < / K e y > < / a : K e y > < a : V a l u e   i : t y p e = " M e a s u r e G r i d V i e w S t a t e I D i a g r a m T a g A d d i t i o n a l I n f o " / > < / a : K e y V a l u e O f D i a g r a m O b j e c t K e y a n y T y p e z b w N T n L X > < a : K e y V a l u e O f D i a g r a m O b j e c t K e y a n y T y p e z b w N T n L X > < a : K e y > < K e y > M e a s u r e s \ S u m   o f   T o t a l   P A U   R e v e n u e _ i n f < / K e y > < / a : K e y > < a : V a l u e   i : t y p e = " M e a s u r e G r i d N o d e V i e w S t a t e " > < C o l u m n > 1 6 < / C o l u m n > < L a y e d O u t > t r u e < / L a y e d O u t > < W a s U I I n v i s i b l e > t r u e < / W a s U I I n v i s i b l e > < / a : V a l u e > < / a : K e y V a l u e O f D i a g r a m O b j e c t K e y a n y T y p e z b w N T n L X > < a : K e y V a l u e O f D i a g r a m O b j e c t K e y a n y T y p e z b w N T n L X > < a : K e y > < K e y > M e a s u r e s \ S u m   o f   T o t a l   P A U   R e v e n u e _ i n f \ T a g I n f o \ F o r m u l a < / K e y > < / a : K e y > < a : V a l u e   i : t y p e = " M e a s u r e G r i d V i e w S t a t e I D i a g r a m T a g A d d i t i o n a l I n f o " / > < / a : K e y V a l u e O f D i a g r a m O b j e c t K e y a n y T y p e z b w N T n L X > < a : K e y V a l u e O f D i a g r a m O b j e c t K e y a n y T y p e z b w N T n L X > < a : K e y > < K e y > M e a s u r e s \ S u m   o f   T o t a l   P A U   R e v e n u e _ i n f \ T a g I n f o \ V a l u e < / K e y > < / a : K e y > < a : V a l u e   i : t y p e = " M e a s u r e G r i d V i e w S t a t e I D i a g r a m T a g A d d i t i o n a l I n f o " / > < / a : K e y V a l u e O f D i a g r a m O b j e c t K e y a n y T y p e z b w N T n L X > < a : K e y V a l u e O f D i a g r a m O b j e c t K e y a n y T y p e z b w N T n L X > < a : K e y > < K e y > M e a s u r e s \ S u m   o f   O O S   P A U   R e v e n u e < / K e y > < / a : K e y > < a : V a l u e   i : t y p e = " M e a s u r e G r i d N o d e V i e w S t a t e " > < C o l u m n > 1 7 < / C o l u m n > < L a y e d O u t > t r u e < / L a y e d O u t > < W a s U I I n v i s i b l e > t r u e < / W a s U I I n v i s i b l e > < / a : V a l u e > < / a : K e y V a l u e O f D i a g r a m O b j e c t K e y a n y T y p e z b w N T n L X > < a : K e y V a l u e O f D i a g r a m O b j e c t K e y a n y T y p e z b w N T n L X > < a : K e y > < K e y > M e a s u r e s \ S u m   o f   O O S   P A U   R e v e n u e \ T a g I n f o \ F o r m u l a < / K e y > < / a : K e y > < a : V a l u e   i : t y p e = " M e a s u r e G r i d V i e w S t a t e I D i a g r a m T a g A d d i t i o n a l I n f o " / > < / a : K e y V a l u e O f D i a g r a m O b j e c t K e y a n y T y p e z b w N T n L X > < a : K e y V a l u e O f D i a g r a m O b j e c t K e y a n y T y p e z b w N T n L X > < a : K e y > < K e y > M e a s u r e s \ S u m   o f   O O S   P A U   R e v e n u e \ T a g I n f o \ V a l u e < / K e y > < / a : K e y > < a : V a l u e   i : t y p e = " M e a s u r e G r i d V i e w S t a t e I D i a g r a m T a g A d d i t i o n a l I n f o " / > < / a : K e y V a l u e O f D i a g r a m O b j e c t K e y a n y T y p e z b w N T n L X > < a : K e y V a l u e O f D i a g r a m O b j e c t K e y a n y T y p e z b w N T n L X > < a : K e y > < K e y > M e a s u r e s \ S u m   o f   O O S   P A U   R e v e n u e _ i n f < / K e y > < / a : K e y > < a : V a l u e   i : t y p e = " M e a s u r e G r i d N o d e V i e w S t a t e " > < C o l u m n > 1 8 < / C o l u m n > < L a y e d O u t > t r u e < / L a y e d O u t > < W a s U I I n v i s i b l e > t r u e < / W a s U I I n v i s i b l e > < / a : V a l u e > < / a : K e y V a l u e O f D i a g r a m O b j e c t K e y a n y T y p e z b w N T n L X > < a : K e y V a l u e O f D i a g r a m O b j e c t K e y a n y T y p e z b w N T n L X > < a : K e y > < K e y > M e a s u r e s \ S u m   o f   O O S   P A U   R e v e n u e _ i n f \ T a g I n f o \ F o r m u l a < / K e y > < / a : K e y > < a : V a l u e   i : t y p e = " M e a s u r e G r i d V i e w S t a t e I D i a g r a m T a g A d d i t i o n a l I n f o " / > < / a : K e y V a l u e O f D i a g r a m O b j e c t K e y a n y T y p e z b w N T n L X > < a : K e y V a l u e O f D i a g r a m O b j e c t K e y a n y T y p e z b w N T n L X > < a : K e y > < K e y > M e a s u r e s \ S u m   o f   O O S   P A U   R e v e n u e _ i n f \ T a g I n f o \ V a l u e < / K e y > < / a : K e y > < a : V a l u e   i : t y p e = " M e a s u r e G r i d V i e w S t a t e I D i a g r a m T a g A d d i t i o n a l I n f o " / > < / a : K e y V a l u e O f D i a g r a m O b j e c t K e y a n y T y p e z b w N T n L X > < a : K e y V a l u e O f D i a g r a m O b j e c t K e y a n y T y p e z b w N T n L X > < a : K e y > < K e y > M e a s u r e s \ S u m   o f   O O S   O v e r / ( U n d e r   F u n d i n g )   -   O O S   F i l e < / K e y > < / a : K e y > < a : V a l u e   i : t y p e = " M e a s u r e G r i d N o d e V i e w S t a t e " > < C o l u m n > 1 9 < / C o l u m n > < L a y e d O u t > t r u e < / L a y e d O u t > < W a s U I I n v i s i b l e > t r u e < / W a s U I I n v i s i b l e > < / a : V a l u e > < / a : K e y V a l u e O f D i a g r a m O b j e c t K e y a n y T y p e z b w N T n L X > < a : K e y V a l u e O f D i a g r a m O b j e c t K e y a n y T y p e z b w N T n L X > < a : K e y > < K e y > M e a s u r e s \ S u m   o f   O O S   O v e r / ( U n d e r   F u n d i n g )   -   O O S   F i l e \ T a g I n f o \ F o r m u l a < / K e y > < / a : K e y > < a : V a l u e   i : t y p e = " M e a s u r e G r i d V i e w S t a t e I D i a g r a m T a g A d d i t i o n a l I n f o " / > < / a : K e y V a l u e O f D i a g r a m O b j e c t K e y a n y T y p e z b w N T n L X > < a : K e y V a l u e O f D i a g r a m O b j e c t K e y a n y T y p e z b w N T n L X > < a : K e y > < K e y > M e a s u r e s \ S u m   o f   O O S   O v e r / ( U n d e r   F u n d i n g )   -   O O S   F i l e \ T a g I n f o \ V a l u e < / K e y > < / a : K e y > < a : V a l u e   i : t y p e = " M e a s u r e G r i d V i e w S t a t e I D i a g r a m T a g A d d i t i o n a l I n f o " / > < / a : K e y V a l u e O f D i a g r a m O b j e c t K e y a n y T y p e z b w N T n L X > < a : K e y V a l u e O f D i a g r a m O b j e c t K e y a n y T y p e z b w N T n L X > < a : K e y > < K e y > M e a s u r e s \ S u m   o f   O O S   O v e r / ( U n d e r   F u n d i n g )   -   O O S   F i l e _ i n f < / K e y > < / a : K e y > < a : V a l u e   i : t y p e = " M e a s u r e G r i d N o d e V i e w S t a t e " > < C o l u m n > 2 0 < / C o l u m n > < L a y e d O u t > t r u e < / L a y e d O u t > < W a s U I I n v i s i b l e > t r u e < / W a s U I I n v i s i b l e > < / a : V a l u e > < / a : K e y V a l u e O f D i a g r a m O b j e c t K e y a n y T y p e z b w N T n L X > < a : K e y V a l u e O f D i a g r a m O b j e c t K e y a n y T y p e z b w N T n L X > < a : K e y > < K e y > M e a s u r e s \ S u m   o f   O O S   O v e r / ( U n d e r   F u n d i n g )   -   O O S   F i l e _ i n f \ T a g I n f o \ F o r m u l a < / K e y > < / a : K e y > < a : V a l u e   i : t y p e = " M e a s u r e G r i d V i e w S t a t e I D i a g r a m T a g A d d i t i o n a l I n f o " / > < / a : K e y V a l u e O f D i a g r a m O b j e c t K e y a n y T y p e z b w N T n L X > < a : K e y V a l u e O f D i a g r a m O b j e c t K e y a n y T y p e z b w N T n L X > < a : K e y > < K e y > M e a s u r e s \ S u m   o f   O O S   O v e r / ( U n d e r   F u n d i n g )   -   O O S   F i l e _ i n f \ T a g I n f o \ V a l u e < / K e y > < / a : K e y > < a : V a l u e   i : t y p e = " M e a s u r e G r i d V i e w S t a t e I D i a g r a m T a g A d d i t i o n a l I n f o " / > < / a : K e y V a l u e O f D i a g r a m O b j e c t K e y a n y T y p e z b w N T n L X > < a : K e y V a l u e O f D i a g r a m O b j e c t K e y a n y T y p e z b w N T n L X > < a : K e y > < K e y > M e a s u r e s \ S u m   o f   D e m o g r a p h i c   A d j u s t m e n t s _ i n f < / K e y > < / a : K e y > < a : V a l u e   i : t y p e = " M e a s u r e G r i d N o d e V i e w S t a t e " > < C o l u m n > 2 6 < / C o l u m n > < L a y e d O u t > t r u e < / L a y e d O u t > < W a s U I I n v i s i b l e > t r u e < / W a s U I I n v i s i b l e > < / a : V a l u e > < / a : K e y V a l u e O f D i a g r a m O b j e c t K e y a n y T y p e z b w N T n L X > < a : K e y V a l u e O f D i a g r a m O b j e c t K e y a n y T y p e z b w N T n L X > < a : K e y > < K e y > M e a s u r e s \ S u m   o f   D e m o g r a p h i c   A d j u s t m e n t s _ i n f \ T a g I n f o \ F o r m u l a < / K e y > < / a : K e y > < a : V a l u e   i : t y p e = " M e a s u r e G r i d V i e w S t a t e I D i a g r a m T a g A d d i t i o n a l I n f o " / > < / a : K e y V a l u e O f D i a g r a m O b j e c t K e y a n y T y p e z b w N T n L X > < a : K e y V a l u e O f D i a g r a m O b j e c t K e y a n y T y p e z b w N T n L X > < a : K e y > < K e y > M e a s u r e s \ S u m   o f   D e m o g r a p h i c   A d j u s t m e n t s _ i n f \ T a g I n f o \ V a l u e < / K e y > < / a : K e y > < a : V a l u e   i : t y p e = " M e a s u r e G r i d V i e w S t a t e I D i a g r a m T a g A d d i t i o n a l I n f o " / > < / a : K e y V a l u e O f D i a g r a m O b j e c t K e y a n y T y p e z b w N T n L X > < a : K e y V a l u e O f D i a g r a m O b j e c t K e y a n y T y p e z b w N T n L X > < a : K e y > < K e y > M e a s u r e s \ S u m   o f   O b s e r v e d   G B R   V o l u m e   P o l i c i e s _ i n f < / K e y > < / a : K e y > < a : V a l u e   i : t y p e = " M e a s u r e G r i d N o d e V i e w S t a t e " > < C o l u m n > 3 4 < / C o l u m n > < L a y e d O u t > t r u e < / L a y e d O u t > < W a s U I I n v i s i b l e > t r u e < / W a s U I I n v i s i b l e > < / a : V a l u e > < / a : K e y V a l u e O f D i a g r a m O b j e c t K e y a n y T y p e z b w N T n L X > < a : K e y V a l u e O f D i a g r a m O b j e c t K e y a n y T y p e z b w N T n L X > < a : K e y > < K e y > M e a s u r e s \ S u m   o f   O b s e r v e d   G B R   V o l u m e   P o l i c i e s _ i n f \ T a g I n f o \ F o r m u l a < / K e y > < / a : K e y > < a : V a l u e   i : t y p e = " M e a s u r e G r i d V i e w S t a t e I D i a g r a m T a g A d d i t i o n a l I n f o " / > < / a : K e y V a l u e O f D i a g r a m O b j e c t K e y a n y T y p e z b w N T n L X > < a : K e y V a l u e O f D i a g r a m O b j e c t K e y a n y T y p e z b w N T n L X > < a : K e y > < K e y > M e a s u r e s \ S u m   o f   O b s e r v e d   G B R   V o l u m e   P o l i c i e s _ i n f \ T a g I n f o \ V a l u e < / K e y > < / a : K e y > < a : V a l u e   i : t y p e = " M e a s u r e G r i d V i e w S t a t e I D i a g r a m T a g A d d i t i o n a l I n f o " / > < / a : K e y V a l u e O f D i a g r a m O b j e c t K e y a n y T y p e z b w N T n L X > < a : K e y V a l u e O f D i a g r a m O b j e c t K e y a n y T y p e z b w N T n L X > < a : K e y > < K e y > M e a s u r e s \ S u m   o f   O v e r   ( U n d e r )   F u n d i n g   R e l a t i v e   t o   V o l u m e   V a r i a b l e   S y s t e m   w i t h   M S   & a m p ;   D e m o g r a p h i c _ i n f < / K e y > < / a : K e y > < a : V a l u e   i : t y p e = " M e a s u r e G r i d N o d e V i e w S t a t e " > < C o l u m n > 3 6 < / C o l u m n > < L a y e d O u t > t r u e < / L a y e d O u t > < W a s U I I n v i s i b l e > t r u e < / W a s U I I n v i s i b l e > < / a : V a l u e > < / a : K e y V a l u e O f D i a g r a m O b j e c t K e y a n y T y p e z b w N T n L X > < a : K e y V a l u e O f D i a g r a m O b j e c t K e y a n y T y p e z b w N T n L X > < a : K e y > < K e y > M e a s u r e s \ S u m   o f   O v e r   ( U n d e r )   F u n d i n g   R e l a t i v e   t o   V o l u m e   V a r i a b l e   S y s t e m   w i t h   M S   & a m p ;   D e m o g r a p h i c _ i n f \ T a g I n f o \ F o r m u l a < / K e y > < / a : K e y > < a : V a l u e   i : t y p e = " M e a s u r e G r i d V i e w S t a t e I D i a g r a m T a g A d d i t i o n a l I n f o " / > < / a : K e y V a l u e O f D i a g r a m O b j e c t K e y a n y T y p e z b w N T n L X > < a : K e y V a l u e O f D i a g r a m O b j e c t K e y a n y T y p e z b w N T n L X > < a : K e y > < K e y > M e a s u r e s \ S u m   o f   O v e r   ( U n d e r )   F u n d i n g   R e l a t i v e   t o   V o l u m e   V a r i a b l e   S y s t e m   w i t h   M S   & a m p ;   D e m o g r a p h i c _ i n f \ T a g I n f o \ V a l u e < / K e y > < / a : K e y > < a : V a l u e   i : t y p e = " M e a s u r e G r i d V i e w S t a t e I D i a g r a m T a g A d d i t i o n a l I n f o " / > < / a : K e y V a l u e O f D i a g r a m O b j e c t K e y a n y T y p e z b w N T n L X > < a : K e y V a l u e O f D i a g r a m O b j e c t K e y a n y T y p e z b w N T n L X > < a : K e y > < K e y > M e a s u r e s \ S u m   o f   P A U   V o l u m e _ i n f < / K e y > < / a : K e y > < a : V a l u e   i : t y p e = " M e a s u r e G r i d N o d e V i e w S t a t e " > < C o l u m n > 2 8 < / C o l u m n > < L a y e d O u t > t r u e < / L a y e d O u t > < W a s U I I n v i s i b l e > t r u e < / W a s U I I n v i s i b l e > < / a : V a l u e > < / a : K e y V a l u e O f D i a g r a m O b j e c t K e y a n y T y p e z b w N T n L X > < a : K e y V a l u e O f D i a g r a m O b j e c t K e y a n y T y p e z b w N T n L X > < a : K e y > < K e y > M e a s u r e s \ S u m   o f   P A U   V o l u m e _ i n f \ T a g I n f o \ F o r m u l a < / K e y > < / a : K e y > < a : V a l u e   i : t y p e = " M e a s u r e G r i d V i e w S t a t e I D i a g r a m T a g A d d i t i o n a l I n f o " / > < / a : K e y V a l u e O f D i a g r a m O b j e c t K e y a n y T y p e z b w N T n L X > < a : K e y V a l u e O f D i a g r a m O b j e c t K e y a n y T y p e z b w N T n L X > < a : K e y > < K e y > M e a s u r e s \ S u m   o f   P A U   V o l u m e _ i n f \ T a g I n f o \ V a l u e < / K e y > < / a : K e y > < a : V a l u e   i : t y p e = " M e a s u r e G r i d V i e w S t a t e I D i a g r a m T a g A d d i t i o n a l I n f o " / > < / a : K e y V a l u e O f D i a g r a m O b j e c t K e y a n y T y p e z b w N T n L X > < a : K e y V a l u e O f D i a g r a m O b j e c t K e y a n y T y p e z b w N T n L X > < a : K e y > < K e y > M e a s u r e s \ S u m   o f   P A U   M a r k e t s h i f t _ i n f < / K e y > < / a : K e y > < a : V a l u e   i : t y p e = " M e a s u r e G r i d N o d e V i e w S t a t e " > < C o l u m n > 3 0 < / C o l u m n > < L a y e d O u t > t r u e < / L a y e d O u t > < W a s U I I n v i s i b l e > t r u e < / W a s U I I n v i s i b l e > < / a : V a l u e > < / a : K e y V a l u e O f D i a g r a m O b j e c t K e y a n y T y p e z b w N T n L X > < a : K e y V a l u e O f D i a g r a m O b j e c t K e y a n y T y p e z b w N T n L X > < a : K e y > < K e y > M e a s u r e s \ S u m   o f   P A U   M a r k e t s h i f t _ i n f \ T a g I n f o \ F o r m u l a < / K e y > < / a : K e y > < a : V a l u e   i : t y p e = " M e a s u r e G r i d V i e w S t a t e I D i a g r a m T a g A d d i t i o n a l I n f o " / > < / a : K e y V a l u e O f D i a g r a m O b j e c t K e y a n y T y p e z b w N T n L X > < a : K e y V a l u e O f D i a g r a m O b j e c t K e y a n y T y p e z b w N T n L X > < a : K e y > < K e y > M e a s u r e s \ S u m   o f   P A U   M a r k e t s h i f t _ i n f \ T a g I n f o \ V a l u e < / K e y > < / a : K e y > < a : V a l u e   i : t y p e = " M e a s u r e G r i d V i e w S t a t e I D i a g r a m T a g A d d i t i o n a l I n f o " / > < / a : K e y V a l u e O f D i a g r a m O b j e c t K e y a n y T y p e z b w N T n L X > < a : K e y V a l u e O f D i a g r a m O b j e c t K e y a n y T y p e z b w N T n L X > < a : K e y > < K e y > M e a s u r e s \ S u m   o f   P A U   U n r e c o g n i z e d   -   M S _ i n f < / K e y > < / a : K e y > < a : V a l u e   i : t y p e = " M e a s u r e G r i d N o d e V i e w S t a t e " > < C o l u m n > 3 2 < / C o l u m n > < L a y e d O u t > t r u e < / L a y e d O u t > < W a s U I I n v i s i b l e > t r u e < / W a s U I I n v i s i b l e > < / a : V a l u e > < / a : K e y V a l u e O f D i a g r a m O b j e c t K e y a n y T y p e z b w N T n L X > < a : K e y V a l u e O f D i a g r a m O b j e c t K e y a n y T y p e z b w N T n L X > < a : K e y > < K e y > M e a s u r e s \ S u m   o f   P A U   U n r e c o g n i z e d   -   M S _ i n f \ T a g I n f o \ F o r m u l a < / K e y > < / a : K e y > < a : V a l u e   i : t y p e = " M e a s u r e G r i d V i e w S t a t e I D i a g r a m T a g A d d i t i o n a l I n f o " / > < / a : K e y V a l u e O f D i a g r a m O b j e c t K e y a n y T y p e z b w N T n L X > < a : K e y V a l u e O f D i a g r a m O b j e c t K e y a n y T y p e z b w N T n L X > < a : K e y > < K e y > M e a s u r e s \ S u m   o f   P A U   U n r e c o g n i z e d   -   M S _ i n f \ T a g I n f o \ V a l u e < / K e y > < / a : K e y > < a : V a l u e   i : t y p e = " M e a s u r e G r i d V i e w S t a t e I D i a g r a m T a g A d d i t i o n a l I n f o " / > < / a : K e y V a l u e O f D i a g r a m O b j e c t K e y a n y T y p e z b w N T n L X > < a : K e y V a l u e O f D i a g r a m O b j e c t K e y a n y T y p e z b w N T n L X > < a : K e y > < K e y > M e a s u r e s \ S u m   o f   T o t a l   A n t i c i p a t e d   I n s t a t e   P A U   A d j u s t m e n t   u n d e r   F F S _ i n f < / K e y > < / a : K e y > < a : V a l u e   i : t y p e = " M e a s u r e G r i d N o d e V i e w S t a t e " > < C o l u m n > 3 8 < / C o l u m n > < L a y e d O u t > t r u e < / L a y e d O u t > < W a s U I I n v i s i b l e > t r u e < / W a s U I I n v i s i b l e > < / a : V a l u e > < / a : K e y V a l u e O f D i a g r a m O b j e c t K e y a n y T y p e z b w N T n L X > < a : K e y V a l u e O f D i a g r a m O b j e c t K e y a n y T y p e z b w N T n L X > < a : K e y > < K e y > M e a s u r e s \ S u m   o f   T o t a l   A n t i c i p a t e d   I n s t a t e   P A U   A d j u s t m e n t   u n d e r   F F S _ i n f \ T a g I n f o \ F o r m u l a < / K e y > < / a : K e y > < a : V a l u e   i : t y p e = " M e a s u r e G r i d V i e w S t a t e I D i a g r a m T a g A d d i t i o n a l I n f o " / > < / a : K e y V a l u e O f D i a g r a m O b j e c t K e y a n y T y p e z b w N T n L X > < a : K e y V a l u e O f D i a g r a m O b j e c t K e y a n y T y p e z b w N T n L X > < a : K e y > < K e y > M e a s u r e s \ S u m   o f   T o t a l   A n t i c i p a t e d   I n s t a t e   P A U   A d j u s t m e n t   u n d e r   F F S _ i n f \ T a g I n f o \ V a l u e < / K e y > < / a : K e y > < a : V a l u e   i : t y p e = " M e a s u r e G r i d V i e w S t a t e I D i a g r a m T a g A d d i t i o n a l I n f o " / > < / a : K e y V a l u e O f D i a g r a m O b j e c t K e y a n y T y p e z b w N T n L X > < a : K e y V a l u e O f D i a g r a m O b j e c t K e y a n y T y p e z b w N T n L X > < a : K e y > < K e y > M e a s u r e s \ S u m   o f   P A U   I S   S h a r e d   S a v i n g s _ i n f < / K e y > < / a : K e y > < a : V a l u e   i : t y p e = " M e a s u r e G r i d N o d e V i e w S t a t e " > < C o l u m n > 4 2 < / C o l u m n > < L a y e d O u t > t r u e < / L a y e d O u t > < W a s U I I n v i s i b l e > t r u e < / W a s U I I n v i s i b l e > < / a : V a l u e > < / a : K e y V a l u e O f D i a g r a m O b j e c t K e y a n y T y p e z b w N T n L X > < a : K e y V a l u e O f D i a g r a m O b j e c t K e y a n y T y p e z b w N T n L X > < a : K e y > < K e y > M e a s u r e s \ S u m   o f   P A U   I S   S h a r e d   S a v i n g s _ i n f \ T a g I n f o \ F o r m u l a < / K e y > < / a : K e y > < a : V a l u e   i : t y p e = " M e a s u r e G r i d V i e w S t a t e I D i a g r a m T a g A d d i t i o n a l I n f o " / > < / a : K e y V a l u e O f D i a g r a m O b j e c t K e y a n y T y p e z b w N T n L X > < a : K e y V a l u e O f D i a g r a m O b j e c t K e y a n y T y p e z b w N T n L X > < a : K e y > < K e y > M e a s u r e s \ S u m   o f   P A U   I S   S h a r e d   S a v i n g s _ i n f \ T a g I n f o \ V a l u e < / K e y > < / a : K e y > < a : V a l u e   i : t y p e = " M e a s u r e G r i d V i e w S t a t e I D i a g r a m T a g A d d i t i o n a l I n f o " / > < / a : K e y V a l u e O f D i a g r a m O b j e c t K e y a n y T y p e z b w N T n L X > < a : K e y V a l u e O f D i a g r a m O b j e c t K e y a n y T y p e z b w N T n L X > < a : K e y > < K e y > M e a s u r e s \ S u m   o f   O v e r   /   ( U n d e r )   F u n d i n g   f o r   I n - S t a t e   P A U _ i n f < / K e y > < / a : K e y > < a : V a l u e   i : t y p e = " M e a s u r e G r i d N o d e V i e w S t a t e " > < C o l u m n > 4 4 < / C o l u m n > < L a y e d O u t > t r u e < / L a y e d O u t > < W a s U I I n v i s i b l e > t r u e < / W a s U I I n v i s i b l e > < / a : V a l u e > < / a : K e y V a l u e O f D i a g r a m O b j e c t K e y a n y T y p e z b w N T n L X > < a : K e y V a l u e O f D i a g r a m O b j e c t K e y a n y T y p e z b w N T n L X > < a : K e y > < K e y > M e a s u r e s \ S u m   o f   O v e r   /   ( U n d e r )   F u n d i n g   f o r   I n - S t a t e   P A U _ i n f \ T a g I n f o \ F o r m u l a < / K e y > < / a : K e y > < a : V a l u e   i : t y p e = " M e a s u r e G r i d V i e w S t a t e I D i a g r a m T a g A d d i t i o n a l I n f o " / > < / a : K e y V a l u e O f D i a g r a m O b j e c t K e y a n y T y p e z b w N T n L X > < a : K e y V a l u e O f D i a g r a m O b j e c t K e y a n y T y p e z b w N T n L X > < a : K e y > < K e y > M e a s u r e s \ S u m   o f   O v e r   /   ( U n d e r )   F u n d i n g   f o r   I n - S t a t e   P A U _ i n f \ T a g I n f o \ V a l u e < / K e y > < / a : K e y > < a : V a l u e   i : t y p e = " M e a s u r e G r i d V i e w S t a t e I D i a g r a m T a g A d d i t i o n a l I n f o " / > < / a : K e y V a l u e O f D i a g r a m O b j e c t K e y a n y T y p e z b w N T n L X > < a : K e y V a l u e O f D i a g r a m O b j e c t K e y a n y T y p e z b w N T n L X > < a : K e y > < K e y > M e a s u r e s \ S u m   o f   O v e r   ( u n d e r )   f u n d i n g   w i t h   M a r k e t s h i f t   a n d   I n S t a t e   P A U _ i n f < / K e y > < / a : K e y > < a : V a l u e   i : t y p e = " M e a s u r e G r i d N o d e V i e w S t a t e " > < C o l u m n > 5 0 < / C o l u m n > < L a y e d O u t > t r u e < / L a y e d O u t > < W a s U I I n v i s i b l e > t r u e < / W a s U I I n v i s i b l e > < / a : V a l u e > < / a : K e y V a l u e O f D i a g r a m O b j e c t K e y a n y T y p e z b w N T n L X > < a : K e y V a l u e O f D i a g r a m O b j e c t K e y a n y T y p e z b w N T n L X > < a : K e y > < K e y > M e a s u r e s \ S u m   o f   O v e r   ( u n d e r )   f u n d i n g   w i t h   M a r k e t s h i f t   a n d   I n S t a t e   P A U _ i n f \ T a g I n f o \ F o r m u l a < / K e y > < / a : K e y > < a : V a l u e   i : t y p e = " M e a s u r e G r i d V i e w S t a t e I D i a g r a m T a g A d d i t i o n a l I n f o " / > < / a : K e y V a l u e O f D i a g r a m O b j e c t K e y a n y T y p e z b w N T n L X > < a : K e y V a l u e O f D i a g r a m O b j e c t K e y a n y T y p e z b w N T n L X > < a : K e y > < K e y > M e a s u r e s \ S u m   o f   O v e r   ( u n d e r )   f u n d i n g   w i t h   M a r k e t s h i f t   a n d   I n S t a t e   P A U _ i n f \ T a g I n f o \ V a l u e < / K e y > < / a : K e y > < a : V a l u e   i : t y p e = " M e a s u r e G r i d V i e w S t a t e I D i a g r a m T a g A d d i t i o n a l I n f o " / > < / a : K e y V a l u e O f D i a g r a m O b j e c t K e y a n y T y p e z b w N T n L X > < a : K e y V a l u e O f D i a g r a m O b j e c t K e y a n y T y p e z b w N T n L X > < a : K e y > < K e y > M e a s u r e s \ S u m   o f   T o t a l   V o l u m e   E f f i c a c y _ i n f < / K e y > < / a : K e y > < a : V a l u e   i : t y p e = " M e a s u r e G r i d N o d e V i e w S t a t e " > < C o l u m n > 5 4 < / C o l u m n > < L a y e d O u t > t r u e < / L a y e d O u t > < W a s U I I n v i s i b l e > t r u e < / W a s U I I n v i s i b l e > < / a : V a l u e > < / a : K e y V a l u e O f D i a g r a m O b j e c t K e y a n y T y p e z b w N T n L X > < a : K e y V a l u e O f D i a g r a m O b j e c t K e y a n y T y p e z b w N T n L X > < a : K e y > < K e y > M e a s u r e s \ S u m   o f   T o t a l   V o l u m e   E f f i c a c y _ i n f \ T a g I n f o \ F o r m u l a < / K e y > < / a : K e y > < a : V a l u e   i : t y p e = " M e a s u r e G r i d V i e w S t a t e I D i a g r a m T a g A d d i t i o n a l I n f o " / > < / a : K e y V a l u e O f D i a g r a m O b j e c t K e y a n y T y p e z b w N T n L X > < a : K e y V a l u e O f D i a g r a m O b j e c t K e y a n y T y p e z b w N T n L X > < a : K e y > < K e y > M e a s u r e s \ S u m   o f   T o t a l   V o l u m e   E f f i c a c y _ i n f \ T a g I n f o \ V a l u e < / K e y > < / a : K e y > < a : V a l u e   i : t y p e = " M e a s u r e G r i d V i e w S t a t e I D i a g r a m T a g A d d i t i o n a l I n f o " / > < / a : K e y V a l u e O f D i a g r a m O b j e c t K e y a n y T y p e z b w N T n L X > < a : K e y V a l u e O f D i a g r a m O b j e c t K e y a n y T y p e z b w N T n L X > < a : K e y > < K e y > M e a s u r e s \ S u m   o f   O t h e r   V o l u m e   A d j u s t m e n t s   ( D e r e g / O t h e r   F Y   D a t a ) _ i n f < / K e y > < / a : K e y > < a : V a l u e   i : t y p e = " M e a s u r e G r i d N o d e V i e w S t a t e " > < C o l u m n > 2 2 < / C o l u m n > < L a y e d O u t > t r u e < / L a y e d O u t > < W a s U I I n v i s i b l e > t r u e < / W a s U I I n v i s i b l e > < / a : V a l u e > < / a : K e y V a l u e O f D i a g r a m O b j e c t K e y a n y T y p e z b w N T n L X > < a : K e y V a l u e O f D i a g r a m O b j e c t K e y a n y T y p e z b w N T n L X > < a : K e y > < K e y > M e a s u r e s \ S u m   o f   O t h e r   V o l u m e   A d j u s t m e n t s   ( D e r e g / O t h e r   F Y   D a t a ) _ i n f \ T a g I n f o \ F o r m u l a < / K e y > < / a : K e y > < a : V a l u e   i : t y p e = " M e a s u r e G r i d V i e w S t a t e I D i a g r a m T a g A d d i t i o n a l I n f o " / > < / a : K e y V a l u e O f D i a g r a m O b j e c t K e y a n y T y p e z b w N T n L X > < a : K e y V a l u e O f D i a g r a m O b j e c t K e y a n y T y p e z b w N T n L X > < a : K e y > < K e y > M e a s u r e s \ S u m   o f   O t h e r   V o l u m e   A d j u s t m e n t s   ( D e r e g / O t h e r   F Y   D a t a ) _ i n f \ T a g I n f o \ V a l u e < / K e y > < / a : K e y > < a : V a l u e   i : t y p e = " M e a s u r e G r i d V i e w S t a t e I D i a g r a m T a g A d d i t i o n a l I n f o " / > < / a : K e y V a l u e O f D i a g r a m O b j e c t K e y a n y T y p e z b w N T n L X > < a : K e y V a l u e O f D i a g r a m O b j e c t K e y a n y T y p e z b w N T n L X > < a : K e y > < K e y > M e a s u r e s \ S u m   o f   T o t a l   V o l u m e   E f f i c a c y   w i t h   O t h e r   V o l u m e   A d j u s t m e n t s _ i n f < / K e y > < / a : K e y > < a : V a l u e   i : t y p e = " M e a s u r e G r i d N o d e V i e w S t a t e " > < C o l u m n > 5 6 < / C o l u m n > < L a y e d O u t > t r u e < / L a y e d O u t > < W a s U I I n v i s i b l e > t r u e < / W a s U I I n v i s i b l e > < / a : V a l u e > < / a : K e y V a l u e O f D i a g r a m O b j e c t K e y a n y T y p e z b w N T n L X > < a : K e y V a l u e O f D i a g r a m O b j e c t K e y a n y T y p e z b w N T n L X > < a : K e y > < K e y > M e a s u r e s \ S u m   o f   T o t a l   V o l u m e   E f f i c a c y   w i t h   O t h e r   V o l u m e   A d j u s t m e n t s _ i n f \ T a g I n f o \ F o r m u l a < / K e y > < / a : K e y > < a : V a l u e   i : t y p e = " M e a s u r e G r i d V i e w S t a t e I D i a g r a m T a g A d d i t i o n a l I n f o " / > < / a : K e y V a l u e O f D i a g r a m O b j e c t K e y a n y T y p e z b w N T n L X > < a : K e y V a l u e O f D i a g r a m O b j e c t K e y a n y T y p e z b w N T n L X > < a : K e y > < K e y > M e a s u r e s \ S u m   o f   T o t a l   V o l u m e   E f f i c a c y   w i t h   O t h e r   V o l u m e   A d j u s t m e n t s _ i n f \ T a g I n f o \ V a l u e < / K e y > < / a : K e y > < a : V a l u e   i : t y p e = " M e a s u r e G r i d V i e w S t a t e I D i a g r a m T a g A d d i t i o n a l I n f o " / > < / a : K e y V a l u e O f D i a g r a m O b j e c t K e y a n y T y p e z b w N T n L X > < a : K e y V a l u e O f D i a g r a m O b j e c t K e y a n y T y p e z b w N T n L X > < a : K e y > < K e y > M e a s u r e s \ S u m   o f   E f f i c i e n c y   A d j u s t m e n t s _ i n f < / K e y > < / a : K e y > < a : V a l u e   i : t y p e = " M e a s u r e G r i d N o d e V i e w S t a t e " > < C o l u m n > 2 4 < / C o l u m n > < L a y e d O u t > t r u e < / L a y e d O u t > < W a s U I I n v i s i b l e > t r u e < / W a s U I I n v i s i b l e > < / a : V a l u e > < / a : K e y V a l u e O f D i a g r a m O b j e c t K e y a n y T y p e z b w N T n L X > < a : K e y V a l u e O f D i a g r a m O b j e c t K e y a n y T y p e z b w N T n L X > < a : K e y > < K e y > M e a s u r e s \ S u m   o f   E f f i c i e n c y   A d j u s t m e n t s _ i n f \ T a g I n f o \ F o r m u l a < / K e y > < / a : K e y > < a : V a l u e   i : t y p e = " M e a s u r e G r i d V i e w S t a t e I D i a g r a m T a g A d d i t i o n a l I n f o " / > < / a : K e y V a l u e O f D i a g r a m O b j e c t K e y a n y T y p e z b w N T n L X > < a : K e y V a l u e O f D i a g r a m O b j e c t K e y a n y T y p e z b w N T n L X > < a : K e y > < K e y > M e a s u r e s \ S u m   o f   E f f i c i e n c y   A d j u s t m e n t s _ i n f \ T a g I n f o \ V a l u e < / K e y > < / a : K e y > < a : V a l u e   i : t y p e = " M e a s u r e G r i d V i e w S t a t e I D i a g r a m T a g A d d i t i o n a l I n f o " / > < / a : K e y V a l u e O f D i a g r a m O b j e c t K e y a n y T y p e z b w N T n L X > < a : K e y V a l u e O f D i a g r a m O b j e c t K e y a n y T y p e z b w N T n L X > < a : K e y > < K e y > M e a s u r e s \ S u m   o f   T o t a l   V o l u m e   E f f i c a c y   w i t h   O t h e r   V o l u m e   A d j u s t m e n t s   & a m p ;   E f f i c i e n c y   A d j u s t m e n t s _ i n f < / K e y > < / a : K e y > < a : V a l u e   i : t y p e = " M e a s u r e G r i d N o d e V i e w S t a t e " > < C o l u m n > 5 8 < / C o l u m n > < L a y e d O u t > t r u e < / L a y e d O u t > < W a s U I I n v i s i b l e > t r u e < / W a s U I I n v i s i b l e > < / a : V a l u e > < / a : K e y V a l u e O f D i a g r a m O b j e c t K e y a n y T y p e z b w N T n L X > < a : K e y V a l u e O f D i a g r a m O b j e c t K e y a n y T y p e z b w N T n L X > < a : K e y > < K e y > M e a s u r e s \ S u m   o f   T o t a l   V o l u m e   E f f i c a c y   w i t h   O t h e r   V o l u m e   A d j u s t m e n t s   & a m p ;   E f f i c i e n c y   A d j u s t m e n t s _ i n f \ T a g I n f o \ F o r m u l a < / K e y > < / a : K e y > < a : V a l u e   i : t y p e = " M e a s u r e G r i d V i e w S t a t e I D i a g r a m T a g A d d i t i o n a l I n f o " / > < / a : K e y V a l u e O f D i a g r a m O b j e c t K e y a n y T y p e z b w N T n L X > < a : K e y V a l u e O f D i a g r a m O b j e c t K e y a n y T y p e z b w N T n L X > < a : K e y > < K e y > M e a s u r e s \ S u m   o f   T o t a l   V o l u m e   E f f i c a c y   w i t h   O t h e r   V o l u m e   A d j u s t m e n t s   & a m p ;   E f f i c i e n c y   A d j u s t m e n t s _ i n f \ T a g I n f o \ V a l u e < / K e y > < / a : K e y > < a : V a l u e   i : t y p e = " M e a s u r e G r i d V i e w S t a t e I D i a g r a m T a g A d d i t i o n a l I n f o " / > < / a : K e y V a l u e O f D i a g r a m O b j e c t K e y a n y T y p e z b w N T n L X > < a : K e y V a l u e O f D i a g r a m O b j e c t K e y a n y T y p e z b w N T n L X > < a : K e y > < K e y > M e a s u r e s \ S u m   o f   O t h e r   V o l u m e   A d j u s t m e n t s   ( D e r e g / O t h e r   F Y   D a t a ) < / K e y > < / a : K e y > < a : V a l u e   i : t y p e = " M e a s u r e G r i d N o d e V i e w S t a t e " > < C o l u m n > 2 1 < / C o l u m n > < L a y e d O u t > t r u e < / L a y e d O u t > < W a s U I I n v i s i b l e > t r u e < / W a s U I I n v i s i b l e > < / a : V a l u e > < / a : K e y V a l u e O f D i a g r a m O b j e c t K e y a n y T y p e z b w N T n L X > < a : K e y V a l u e O f D i a g r a m O b j e c t K e y a n y T y p e z b w N T n L X > < a : K e y > < K e y > M e a s u r e s \ S u m   o f   O t h e r   V o l u m e   A d j u s t m e n t s   ( D e r e g / O t h e r   F Y   D a t a ) \ T a g I n f o \ F o r m u l a < / K e y > < / a : K e y > < a : V a l u e   i : t y p e = " M e a s u r e G r i d V i e w S t a t e I D i a g r a m T a g A d d i t i o n a l I n f o " / > < / a : K e y V a l u e O f D i a g r a m O b j e c t K e y a n y T y p e z b w N T n L X > < a : K e y V a l u e O f D i a g r a m O b j e c t K e y a n y T y p e z b w N T n L X > < a : K e y > < K e y > M e a s u r e s \ S u m   o f   O t h e r   V o l u m e   A d j u s t m e n t s   ( D e r e g / O t h e r   F Y   D a t a ) \ T a g I n f o \ V a l u e < / K e y > < / a : K e y > < a : V a l u e   i : t y p e = " M e a s u r e G r i d V i e w S t a t e I D i a g r a m T a g A d d i t i o n a l I n f o " / > < / a : K e y V a l u e O f D i a g r a m O b j e c t K e y a n y T y p e z b w N T n L X > < a : K e y V a l u e O f D i a g r a m O b j e c t K e y a n y T y p e z b w N T n L X > < a : K e y > < K e y > M e a s u r e s \ S u m   o f   E f f i c i e n c y   A d j u s t m e n t s < / K e y > < / a : K e y > < a : V a l u e   i : t y p e = " M e a s u r e G r i d N o d e V i e w S t a t e " > < C o l u m n > 2 3 < / C o l u m n > < L a y e d O u t > t r u e < / L a y e d O u t > < W a s U I I n v i s i b l e > t r u e < / W a s U I I n v i s i b l e > < / a : V a l u e > < / a : K e y V a l u e O f D i a g r a m O b j e c t K e y a n y T y p e z b w N T n L X > < a : K e y V a l u e O f D i a g r a m O b j e c t K e y a n y T y p e z b w N T n L X > < a : K e y > < K e y > M e a s u r e s \ S u m   o f   E f f i c i e n c y   A d j u s t m e n t s \ T a g I n f o \ F o r m u l a < / K e y > < / a : K e y > < a : V a l u e   i : t y p e = " M e a s u r e G r i d V i e w S t a t e I D i a g r a m T a g A d d i t i o n a l I n f o " / > < / a : K e y V a l u e O f D i a g r a m O b j e c t K e y a n y T y p e z b w N T n L X > < a : K e y V a l u e O f D i a g r a m O b j e c t K e y a n y T y p e z b w N T n L X > < a : K e y > < K e y > M e a s u r e s \ S u m   o f   E f f i c i e n c y   A d j u s t m e n t s \ T a g I n f o \ V a l u e < / K e y > < / a : K e y > < a : V a l u e   i : t y p e = " M e a s u r e G r i d V i e w S t a t e I D i a g r a m T a g A d d i t i o n a l I n f o " / > < / a : K e y V a l u e O f D i a g r a m O b j e c t K e y a n y T y p e z b w N T n L X > < a : K e y V a l u e O f D i a g r a m O b j e c t K e y a n y T y p e z b w N T n L X > < a : K e y > < K e y > M e a s u r e s \ S u m   o f   D e m o g r a p h i c   A d j u s t m e n t < / K e y > < / a : K e y > < a : V a l u e   i : t y p e = " M e a s u r e G r i d N o d e V i e w S t a t e " > < C o l u m n > 2 5 < / C o l u m n > < L a y e d O u t > t r u e < / L a y e d O u t > < W a s U I I n v i s i b l e > t r u e < / W a s U I I n v i s i b l e > < / a : V a l u e > < / a : K e y V a l u e O f D i a g r a m O b j e c t K e y a n y T y p e z b w N T n L X > < a : K e y V a l u e O f D i a g r a m O b j e c t K e y a n y T y p e z b w N T n L X > < a : K e y > < K e y > M e a s u r e s \ S u m   o f   D e m o g r a p h i c   A d j u s t m e n t \ T a g I n f o \ F o r m u l a < / K e y > < / a : K e y > < a : V a l u e   i : t y p e = " M e a s u r e G r i d V i e w S t a t e I D i a g r a m T a g A d d i t i o n a l I n f o " / > < / a : K e y V a l u e O f D i a g r a m O b j e c t K e y a n y T y p e z b w N T n L X > < a : K e y V a l u e O f D i a g r a m O b j e c t K e y a n y T y p e z b w N T n L X > < a : K e y > < K e y > M e a s u r e s \ S u m   o f   D e m o g r a p h i c   A d j u s t m e n t \ T a g I n f o \ V a l u e < / K e y > < / a : K e y > < a : V a l u e   i : t y p e = " M e a s u r e G r i d V i e w S t a t e I D i a g r a m T a g A d d i t i o n a l I n f o " / > < / a : K e y V a l u e O f D i a g r a m O b j e c t K e y a n y T y p e z b w N T n L X > < a : K e y V a l u e O f D i a g r a m O b j e c t K e y a n y T y p e z b w N T n L X > < a : K e y > < K e y > M e a s u r e s \ S u m   o f   P A U   V o l u m e < / K e y > < / a : K e y > < a : V a l u e   i : t y p e = " M e a s u r e G r i d N o d e V i e w S t a t e " > < C o l u m n > 2 7 < / C o l u m n > < L a y e d O u t > t r u e < / L a y e d O u t > < W a s U I I n v i s i b l e > t r u e < / W a s U I I n v i s i b l e > < / a : V a l u e > < / a : K e y V a l u e O f D i a g r a m O b j e c t K e y a n y T y p e z b w N T n L X > < a : K e y V a l u e O f D i a g r a m O b j e c t K e y a n y T y p e z b w N T n L X > < a : K e y > < K e y > M e a s u r e s \ S u m   o f   P A U   V o l u m e \ T a g I n f o \ F o r m u l a < / K e y > < / a : K e y > < a : V a l u e   i : t y p e = " M e a s u r e G r i d V i e w S t a t e I D i a g r a m T a g A d d i t i o n a l I n f o " / > < / a : K e y V a l u e O f D i a g r a m O b j e c t K e y a n y T y p e z b w N T n L X > < a : K e y V a l u e O f D i a g r a m O b j e c t K e y a n y T y p e z b w N T n L X > < a : K e y > < K e y > M e a s u r e s \ S u m   o f   P A U   V o l u m e \ T a g I n f o \ V a l u e < / K e y > < / a : K e y > < a : V a l u e   i : t y p e = " M e a s u r e G r i d V i e w S t a t e I D i a g r a m T a g A d d i t i o n a l I n f o " / > < / a : K e y V a l u e O f D i a g r a m O b j e c t K e y a n y T y p e z b w N T n L X > < a : K e y V a l u e O f D i a g r a m O b j e c t K e y a n y T y p e z b w N T n L X > < a : K e y > < K e y > M e a s u r e s \ S u m   o f   P A U   M a r k e t s h i f t < / K e y > < / a : K e y > < a : V a l u e   i : t y p e = " M e a s u r e G r i d N o d e V i e w S t a t e " > < C o l u m n > 2 9 < / C o l u m n > < L a y e d O u t > t r u e < / L a y e d O u t > < W a s U I I n v i s i b l e > t r u e < / W a s U I I n v i s i b l e > < / a : V a l u e > < / a : K e y V a l u e O f D i a g r a m O b j e c t K e y a n y T y p e z b w N T n L X > < a : K e y V a l u e O f D i a g r a m O b j e c t K e y a n y T y p e z b w N T n L X > < a : K e y > < K e y > M e a s u r e s \ S u m   o f   P A U   M a r k e t s h i f t \ T a g I n f o \ F o r m u l a < / K e y > < / a : K e y > < a : V a l u e   i : t y p e = " M e a s u r e G r i d V i e w S t a t e I D i a g r a m T a g A d d i t i o n a l I n f o " / > < / a : K e y V a l u e O f D i a g r a m O b j e c t K e y a n y T y p e z b w N T n L X > < a : K e y V a l u e O f D i a g r a m O b j e c t K e y a n y T y p e z b w N T n L X > < a : K e y > < K e y > M e a s u r e s \ S u m   o f   P A U   M a r k e t s h i f t \ T a g I n f o \ V a l u e < / K e y > < / a : K e y > < a : V a l u e   i : t y p e = " M e a s u r e G r i d V i e w S t a t e I D i a g r a m T a g A d d i t i o n a l I n f o " / > < / a : K e y V a l u e O f D i a g r a m O b j e c t K e y a n y T y p e z b w N T n L X > < a : K e y V a l u e O f D i a g r a m O b j e c t K e y a n y T y p e z b w N T n L X > < a : K e y > < K e y > M e a s u r e s \ S u m   o f   P A U   U n r e c o g n i z e d   -   M S < / K e y > < / a : K e y > < a : V a l u e   i : t y p e = " M e a s u r e G r i d N o d e V i e w S t a t e " > < C o l u m n > 3 1 < / C o l u m n > < L a y e d O u t > t r u e < / L a y e d O u t > < W a s U I I n v i s i b l e > t r u e < / W a s U I I n v i s i b l e > < / a : V a l u e > < / a : K e y V a l u e O f D i a g r a m O b j e c t K e y a n y T y p e z b w N T n L X > < a : K e y V a l u e O f D i a g r a m O b j e c t K e y a n y T y p e z b w N T n L X > < a : K e y > < K e y > M e a s u r e s \ S u m   o f   P A U   U n r e c o g n i z e d   -   M S \ T a g I n f o \ F o r m u l a < / K e y > < / a : K e y > < a : V a l u e   i : t y p e = " M e a s u r e G r i d V i e w S t a t e I D i a g r a m T a g A d d i t i o n a l I n f o " / > < / a : K e y V a l u e O f D i a g r a m O b j e c t K e y a n y T y p e z b w N T n L X > < a : K e y V a l u e O f D i a g r a m O b j e c t K e y a n y T y p e z b w N T n L X > < a : K e y > < K e y > M e a s u r e s \ S u m   o f   P A U   U n r e c o g n i z e d   -   M S \ T a g I n f o \ V a l u e < / K e y > < / a : K e y > < a : V a l u e   i : t y p e = " M e a s u r e G r i d V i e w S t a t e I D i a g r a m T a g A d d i t i o n a l I n f o " / > < / a : K e y V a l u e O f D i a g r a m O b j e c t K e y a n y T y p e z b w N T n L X > < a : K e y V a l u e O f D i a g r a m O b j e c t K e y a n y T y p e z b w N T n L X > < a : K e y > < K e y > M e a s u r e s \ S u m   o f   O b s e r v e d   G B R   V o l u m e   P o l i c i e s < / K e y > < / a : K e y > < a : V a l u e   i : t y p e = " M e a s u r e G r i d N o d e V i e w S t a t e " > < C o l u m n > 3 3 < / C o l u m n > < L a y e d O u t > t r u e < / L a y e d O u t > < W a s U I I n v i s i b l e > t r u e < / W a s U I I n v i s i b l e > < / a : V a l u e > < / a : K e y V a l u e O f D i a g r a m O b j e c t K e y a n y T y p e z b w N T n L X > < a : K e y V a l u e O f D i a g r a m O b j e c t K e y a n y T y p e z b w N T n L X > < a : K e y > < K e y > M e a s u r e s \ S u m   o f   O b s e r v e d   G B R   V o l u m e   P o l i c i e s \ T a g I n f o \ F o r m u l a < / K e y > < / a : K e y > < a : V a l u e   i : t y p e = " M e a s u r e G r i d V i e w S t a t e I D i a g r a m T a g A d d i t i o n a l I n f o " / > < / a : K e y V a l u e O f D i a g r a m O b j e c t K e y a n y T y p e z b w N T n L X > < a : K e y V a l u e O f D i a g r a m O b j e c t K e y a n y T y p e z b w N T n L X > < a : K e y > < K e y > M e a s u r e s \ S u m   o f   O b s e r v e d   G B R   V o l u m e   P o l i c i e s \ T a g I n f o \ V a l u e < / K e y > < / a : K e y > < a : V a l u e   i : t y p e = " M e a s u r e G r i d V i e w S t a t e I D i a g r a m T a g A d d i t i o n a l I n f o " / > < / a : K e y V a l u e O f D i a g r a m O b j e c t K e y a n y T y p e z b w N T n L X > < a : K e y V a l u e O f D i a g r a m O b j e c t K e y a n y T y p e z b w N T n L X > < a : K e y > < K e y > M e a s u r e s \ S u m   o f   O v e r   ( U n d e r )   F u n d i n g   R e l a t i v e   t o   V o l u m e   V a r i a b l e   S y s t e m   w i t h   M S   & a m p ;   D e m o g r a p h i c   A d < / K e y > < / a : K e y > < a : V a l u e   i : t y p e = " M e a s u r e G r i d N o d e V i e w S t a t e " > < C o l u m n > 3 5 < / C o l u m n > < L a y e d O u t > t r u e < / L a y e d O u t > < W a s U I I n v i s i b l e > t r u e < / W a s U I I n v i s i b l e > < / a : V a l u e > < / a : K e y V a l u e O f D i a g r a m O b j e c t K e y a n y T y p e z b w N T n L X > < a : K e y V a l u e O f D i a g r a m O b j e c t K e y a n y T y p e z b w N T n L X > < a : K e y > < K e y > M e a s u r e s \ S u m   o f   O v e r   ( U n d e r )   F u n d i n g   R e l a t i v e   t o   V o l u m e   V a r i a b l e   S y s t e m   w i t h   M S   & a m p ;   D e m o g r a p h i c   A d \ T a g I n f o \ F o r m u l a < / K e y > < / a : K e y > < a : V a l u e   i : t y p e = " M e a s u r e G r i d V i e w S t a t e I D i a g r a m T a g A d d i t i o n a l I n f o " / > < / a : K e y V a l u e O f D i a g r a m O b j e c t K e y a n y T y p e z b w N T n L X > < a : K e y V a l u e O f D i a g r a m O b j e c t K e y a n y T y p e z b w N T n L X > < a : K e y > < K e y > M e a s u r e s \ S u m   o f   O v e r   ( U n d e r )   F u n d i n g   R e l a t i v e   t o   V o l u m e   V a r i a b l e   S y s t e m   w i t h   M S   & a m p ;   D e m o g r a p h i c   A d \ T a g I n f o \ V a l u e < / K e y > < / a : K e y > < a : V a l u e   i : t y p e = " M e a s u r e G r i d V i e w S t a t e I D i a g r a m T a g A d d i t i o n a l I n f o " / > < / a : K e y V a l u e O f D i a g r a m O b j e c t K e y a n y T y p e z b w N T n L X > < a : K e y V a l u e O f D i a g r a m O b j e c t K e y a n y T y p e z b w N T n L X > < a : K e y > < K e y > M e a s u r e s \ S u m   o f   T o t a l   A n t i c i p a t e d   I n s t a t e   P A U   A d j u s t m e n t   u n d e r   F F S < / K e y > < / a : K e y > < a : V a l u e   i : t y p e = " M e a s u r e G r i d N o d e V i e w S t a t e " > < C o l u m n > 3 7 < / C o l u m n > < L a y e d O u t > t r u e < / L a y e d O u t > < W a s U I I n v i s i b l e > t r u e < / W a s U I I n v i s i b l e > < / a : V a l u e > < / a : K e y V a l u e O f D i a g r a m O b j e c t K e y a n y T y p e z b w N T n L X > < a : K e y V a l u e O f D i a g r a m O b j e c t K e y a n y T y p e z b w N T n L X > < a : K e y > < K e y > M e a s u r e s \ S u m   o f   T o t a l   A n t i c i p a t e d   I n s t a t e   P A U   A d j u s t m e n t   u n d e r   F F S \ T a g I n f o \ F o r m u l a < / K e y > < / a : K e y > < a : V a l u e   i : t y p e = " M e a s u r e G r i d V i e w S t a t e I D i a g r a m T a g A d d i t i o n a l I n f o " / > < / a : K e y V a l u e O f D i a g r a m O b j e c t K e y a n y T y p e z b w N T n L X > < a : K e y V a l u e O f D i a g r a m O b j e c t K e y a n y T y p e z b w N T n L X > < a : K e y > < K e y > M e a s u r e s \ S u m   o f   T o t a l   A n t i c i p a t e d   I n s t a t e   P A U   A d j u s t m e n t   u n d e r   F F S \ T a g I n f o \ V a l u e < / K e y > < / a : K e y > < a : V a l u e   i : t y p e = " M e a s u r e G r i d V i e w S t a t e I D i a g r a m T a g A d d i t i o n a l I n f o " / > < / a : K e y V a l u e O f D i a g r a m O b j e c t K e y a n y T y p e z b w N T n L X > < a : K e y V a l u e O f D i a g r a m O b j e c t K e y a n y T y p e z b w N T n L X > < a : K e y > < K e y > M e a s u r e s \ S u m   o f   %   A t t r i b u t a b l e   t o   O O S < / K e y > < / a : K e y > < a : V a l u e   i : t y p e = " M e a s u r e G r i d N o d e V i e w S t a t e " > < C o l u m n > 3 9 < / C o l u m n > < L a y e d O u t > t r u e < / L a y e d O u t > < W a s U I I n v i s i b l e > t r u e < / W a s U I I n v i s i b l e > < / a : V a l u e > < / a : K e y V a l u e O f D i a g r a m O b j e c t K e y a n y T y p e z b w N T n L X > < a : K e y V a l u e O f D i a g r a m O b j e c t K e y a n y T y p e z b w N T n L X > < a : K e y > < K e y > M e a s u r e s \ S u m   o f   %   A t t r i b u t a b l e   t o   O O S \ T a g I n f o \ F o r m u l a < / K e y > < / a : K e y > < a : V a l u e   i : t y p e = " M e a s u r e G r i d V i e w S t a t e I D i a g r a m T a g A d d i t i o n a l I n f o " / > < / a : K e y V a l u e O f D i a g r a m O b j e c t K e y a n y T y p e z b w N T n L X > < a : K e y V a l u e O f D i a g r a m O b j e c t K e y a n y T y p e z b w N T n L X > < a : K e y > < K e y > M e a s u r e s \ S u m   o f   %   A t t r i b u t a b l e   t o   O O S \ T a g I n f o \ V a l u e < / K e y > < / a : K e y > < a : V a l u e   i : t y p e = " M e a s u r e G r i d V i e w S t a t e I D i a g r a m T a g A d d i t i o n a l I n f o " / > < / a : K e y V a l u e O f D i a g r a m O b j e c t K e y a n y T y p e z b w N T n L X > < a : K e y V a l u e O f D i a g r a m O b j e c t K e y a n y T y p e z b w N T n L X > < a : K e y > < K e y > M e a s u r e s \ S u m   o f   %   A t t r i b u t a b l e   t o   O O S _ i n f < / K e y > < / a : K e y > < a : V a l u e   i : t y p e = " M e a s u r e G r i d N o d e V i e w S t a t e " > < C o l u m n > 4 0 < / C o l u m n > < L a y e d O u t > t r u e < / L a y e d O u t > < W a s U I I n v i s i b l e > t r u e < / W a s U I I n v i s i b l e > < / a : V a l u e > < / a : K e y V a l u e O f D i a g r a m O b j e c t K e y a n y T y p e z b w N T n L X > < a : K e y V a l u e O f D i a g r a m O b j e c t K e y a n y T y p e z b w N T n L X > < a : K e y > < K e y > M e a s u r e s \ S u m   o f   %   A t t r i b u t a b l e   t o   O O S _ i n f \ T a g I n f o \ F o r m u l a < / K e y > < / a : K e y > < a : V a l u e   i : t y p e = " M e a s u r e G r i d V i e w S t a t e I D i a g r a m T a g A d d i t i o n a l I n f o " / > < / a : K e y V a l u e O f D i a g r a m O b j e c t K e y a n y T y p e z b w N T n L X > < a : K e y V a l u e O f D i a g r a m O b j e c t K e y a n y T y p e z b w N T n L X > < a : K e y > < K e y > M e a s u r e s \ S u m   o f   %   A t t r i b u t a b l e   t o   O O S _ i n f \ T a g I n f o \ V a l u e < / K e y > < / a : K e y > < a : V a l u e   i : t y p e = " M e a s u r e G r i d V i e w S t a t e I D i a g r a m T a g A d d i t i o n a l I n f o " / > < / a : K e y V a l u e O f D i a g r a m O b j e c t K e y a n y T y p e z b w N T n L X > < a : K e y V a l u e O f D i a g r a m O b j e c t K e y a n y T y p e z b w N T n L X > < a : K e y > < K e y > M e a s u r e s \ S u m   o f   P A U   I S   S h a r e d   S a v i n g s < / K e y > < / a : K e y > < a : V a l u e   i : t y p e = " M e a s u r e G r i d N o d e V i e w S t a t e " > < C o l u m n > 4 1 < / C o l u m n > < L a y e d O u t > t r u e < / L a y e d O u t > < W a s U I I n v i s i b l e > t r u e < / W a s U I I n v i s i b l e > < / a : V a l u e > < / a : K e y V a l u e O f D i a g r a m O b j e c t K e y a n y T y p e z b w N T n L X > < a : K e y V a l u e O f D i a g r a m O b j e c t K e y a n y T y p e z b w N T n L X > < a : K e y > < K e y > M e a s u r e s \ S u m   o f   P A U   I S   S h a r e d   S a v i n g s \ T a g I n f o \ F o r m u l a < / K e y > < / a : K e y > < a : V a l u e   i : t y p e = " M e a s u r e G r i d V i e w S t a t e I D i a g r a m T a g A d d i t i o n a l I n f o " / > < / a : K e y V a l u e O f D i a g r a m O b j e c t K e y a n y T y p e z b w N T n L X > < a : K e y V a l u e O f D i a g r a m O b j e c t K e y a n y T y p e z b w N T n L X > < a : K e y > < K e y > M e a s u r e s \ S u m   o f   P A U   I S   S h a r e d   S a v i n g s \ T a g I n f o \ V a l u e < / K e y > < / a : K e y > < a : V a l u e   i : t y p e = " M e a s u r e G r i d V i e w S t a t e I D i a g r a m T a g A d d i t i o n a l I n f o " / > < / a : K e y V a l u e O f D i a g r a m O b j e c t K e y a n y T y p e z b w N T n L X > < a : K e y V a l u e O f D i a g r a m O b j e c t K e y a n y T y p e z b w N T n L X > < a : K e y > < K e y > M e a s u r e s \ S u m   o f   O v e r   /   ( U n d e r )   F u n d i n g   f o r   I n - S t a t e   P A U < / K e y > < / a : K e y > < a : V a l u e   i : t y p e = " M e a s u r e G r i d N o d e V i e w S t a t e " > < C o l u m n > 4 3 < / C o l u m n > < L a y e d O u t > t r u e < / L a y e d O u t > < W a s U I I n v i s i b l e > t r u e < / W a s U I I n v i s i b l e > < / a : V a l u e > < / a : K e y V a l u e O f D i a g r a m O b j e c t K e y a n y T y p e z b w N T n L X > < a : K e y V a l u e O f D i a g r a m O b j e c t K e y a n y T y p e z b w N T n L X > < a : K e y > < K e y > M e a s u r e s \ S u m   o f   O v e r   /   ( U n d e r )   F u n d i n g   f o r   I n - S t a t e   P A U \ T a g I n f o \ F o r m u l a < / K e y > < / a : K e y > < a : V a l u e   i : t y p e = " M e a s u r e G r i d V i e w S t a t e I D i a g r a m T a g A d d i t i o n a l I n f o " / > < / a : K e y V a l u e O f D i a g r a m O b j e c t K e y a n y T y p e z b w N T n L X > < a : K e y V a l u e O f D i a g r a m O b j e c t K e y a n y T y p e z b w N T n L X > < a : K e y > < K e y > M e a s u r e s \ S u m   o f   O v e r   /   ( U n d e r )   F u n d i n g   f o r   I n - S t a t e   P A U \ T a g I n f o \ V a l u e < / K e y > < / a : K e y > < a : V a l u e   i : t y p e = " M e a s u r e G r i d V i e w S t a t e I D i a g r a m T a g A d d i t i o n a l I n f o " / > < / a : K e y V a l u e O f D i a g r a m O b j e c t K e y a n y T y p e z b w N T n L X > < a : K e y V a l u e O f D i a g r a m O b j e c t K e y a n y T y p e z b w N T n L X > < a : K e y > < K e y > M e a s u r e s \ S u m   o f   P A U   O O S   S h a r e d   S a v i n g s < / K e y > < / a : K e y > < a : V a l u e   i : t y p e = " M e a s u r e G r i d N o d e V i e w S t a t e " > < C o l u m n > 4 5 < / C o l u m n > < L a y e d O u t > t r u e < / L a y e d O u t > < W a s U I I n v i s i b l e > t r u e < / W a s U I I n v i s i b l e > < / a : V a l u e > < / a : K e y V a l u e O f D i a g r a m O b j e c t K e y a n y T y p e z b w N T n L X > < a : K e y V a l u e O f D i a g r a m O b j e c t K e y a n y T y p e z b w N T n L X > < a : K e y > < K e y > M e a s u r e s \ S u m   o f   P A U   O O S   S h a r e d   S a v i n g s \ T a g I n f o \ F o r m u l a < / K e y > < / a : K e y > < a : V a l u e   i : t y p e = " M e a s u r e G r i d V i e w S t a t e I D i a g r a m T a g A d d i t i o n a l I n f o " / > < / a : K e y V a l u e O f D i a g r a m O b j e c t K e y a n y T y p e z b w N T n L X > < a : K e y V a l u e O f D i a g r a m O b j e c t K e y a n y T y p e z b w N T n L X > < a : K e y > < K e y > M e a s u r e s \ S u m   o f   P A U   O O S   S h a r e d   S a v i n g s \ T a g I n f o \ V a l u e < / K e y > < / a : K e y > < a : V a l u e   i : t y p e = " M e a s u r e G r i d V i e w S t a t e I D i a g r a m T a g A d d i t i o n a l I n f o " / > < / a : K e y V a l u e O f D i a g r a m O b j e c t K e y a n y T y p e z b w N T n L X > < a : K e y V a l u e O f D i a g r a m O b j e c t K e y a n y T y p e z b w N T n L X > < a : K e y > < K e y > M e a s u r e s \ S u m   o f   P A U   O O S   S h a r e d   S a v i n g s _ i n f < / K e y > < / a : K e y > < a : V a l u e   i : t y p e = " M e a s u r e G r i d N o d e V i e w S t a t e " > < C o l u m n > 4 6 < / C o l u m n > < L a y e d O u t > t r u e < / L a y e d O u t > < W a s U I I n v i s i b l e > t r u e < / W a s U I I n v i s i b l e > < / a : V a l u e > < / a : K e y V a l u e O f D i a g r a m O b j e c t K e y a n y T y p e z b w N T n L X > < a : K e y V a l u e O f D i a g r a m O b j e c t K e y a n y T y p e z b w N T n L X > < a : K e y > < K e y > M e a s u r e s \ S u m   o f   P A U   O O S   S h a r e d   S a v i n g s _ i n f \ T a g I n f o \ F o r m u l a < / K e y > < / a : K e y > < a : V a l u e   i : t y p e = " M e a s u r e G r i d V i e w S t a t e I D i a g r a m T a g A d d i t i o n a l I n f o " / > < / a : K e y V a l u e O f D i a g r a m O b j e c t K e y a n y T y p e z b w N T n L X > < a : K e y V a l u e O f D i a g r a m O b j e c t K e y a n y T y p e z b w N T n L X > < a : K e y > < K e y > M e a s u r e s \ S u m   o f   P A U   O O S   S h a r e d   S a v i n g s _ i n f \ T a g I n f o \ V a l u e < / K e y > < / a : K e y > < a : V a l u e   i : t y p e = " M e a s u r e G r i d V i e w S t a t e I D i a g r a m T a g A d d i t i o n a l I n f o " / > < / a : K e y V a l u e O f D i a g r a m O b j e c t K e y a n y T y p e z b w N T n L X > < a : K e y V a l u e O f D i a g r a m O b j e c t K e y a n y T y p e z b w N T n L X > < a : K e y > < K e y > M e a s u r e s \ S u m   o f   O v e r   /   ( U n d e r )   F u n d i n g   f o r   O O S   P A U < / K e y > < / a : K e y > < a : V a l u e   i : t y p e = " M e a s u r e G r i d N o d e V i e w S t a t e " > < C o l u m n > 4 7 < / C o l u m n > < L a y e d O u t > t r u e < / L a y e d O u t > < W a s U I I n v i s i b l e > t r u e < / W a s U I I n v i s i b l e > < / a : V a l u e > < / a : K e y V a l u e O f D i a g r a m O b j e c t K e y a n y T y p e z b w N T n L X > < a : K e y V a l u e O f D i a g r a m O b j e c t K e y a n y T y p e z b w N T n L X > < a : K e y > < K e y > M e a s u r e s \ S u m   o f   O v e r   /   ( U n d e r )   F u n d i n g   f o r   O O S   P A U \ T a g I n f o \ F o r m u l a < / K e y > < / a : K e y > < a : V a l u e   i : t y p e = " M e a s u r e G r i d V i e w S t a t e I D i a g r a m T a g A d d i t i o n a l I n f o " / > < / a : K e y V a l u e O f D i a g r a m O b j e c t K e y a n y T y p e z b w N T n L X > < a : K e y V a l u e O f D i a g r a m O b j e c t K e y a n y T y p e z b w N T n L X > < a : K e y > < K e y > M e a s u r e s \ S u m   o f   O v e r   /   ( U n d e r )   F u n d i n g   f o r   O O S   P A U \ T a g I n f o \ V a l u e < / K e y > < / a : K e y > < a : V a l u e   i : t y p e = " M e a s u r e G r i d V i e w S t a t e I D i a g r a m T a g A d d i t i o n a l I n f o " / > < / a : K e y V a l u e O f D i a g r a m O b j e c t K e y a n y T y p e z b w N T n L X > < a : K e y V a l u e O f D i a g r a m O b j e c t K e y a n y T y p e z b w N T n L X > < a : K e y > < K e y > M e a s u r e s \ S u m   o f   O v e r   /   ( U n d e r )   F u n d i n g   f o r   O O S   P A U _ i n f < / K e y > < / a : K e y > < a : V a l u e   i : t y p e = " M e a s u r e G r i d N o d e V i e w S t a t e " > < C o l u m n > 4 8 < / C o l u m n > < L a y e d O u t > t r u e < / L a y e d O u t > < W a s U I I n v i s i b l e > t r u e < / W a s U I I n v i s i b l e > < / a : V a l u e > < / a : K e y V a l u e O f D i a g r a m O b j e c t K e y a n y T y p e z b w N T n L X > < a : K e y V a l u e O f D i a g r a m O b j e c t K e y a n y T y p e z b w N T n L X > < a : K e y > < K e y > M e a s u r e s \ S u m   o f   O v e r   /   ( U n d e r )   F u n d i n g   f o r   O O S   P A U _ i n f \ T a g I n f o \ F o r m u l a < / K e y > < / a : K e y > < a : V a l u e   i : t y p e = " M e a s u r e G r i d V i e w S t a t e I D i a g r a m T a g A d d i t i o n a l I n f o " / > < / a : K e y V a l u e O f D i a g r a m O b j e c t K e y a n y T y p e z b w N T n L X > < a : K e y V a l u e O f D i a g r a m O b j e c t K e y a n y T y p e z b w N T n L X > < a : K e y > < K e y > M e a s u r e s \ S u m   o f   O v e r   /   ( U n d e r )   F u n d i n g   f o r   O O S   P A U _ i n f \ T a g I n f o \ V a l u e < / K e y > < / a : K e y > < a : V a l u e   i : t y p e = " M e a s u r e G r i d V i e w S t a t e I D i a g r a m T a g A d d i t i o n a l I n f o " / > < / a : K e y V a l u e O f D i a g r a m O b j e c t K e y a n y T y p e z b w N T n L X > < a : K e y V a l u e O f D i a g r a m O b j e c t K e y a n y T y p e z b w N T n L X > < a : K e y > < K e y > M e a s u r e s \ S u m   o f   O v e r   ( u n d e r )   f u n d i n g   w i t h   M a r k e t s h i f t   a n d   I n S t a t e   P A U < / K e y > < / a : K e y > < a : V a l u e   i : t y p e = " M e a s u r e G r i d N o d e V i e w S t a t e " > < C o l u m n > 4 9 < / C o l u m n > < L a y e d O u t > t r u e < / L a y e d O u t > < W a s U I I n v i s i b l e > t r u e < / W a s U I I n v i s i b l e > < / a : V a l u e > < / a : K e y V a l u e O f D i a g r a m O b j e c t K e y a n y T y p e z b w N T n L X > < a : K e y V a l u e O f D i a g r a m O b j e c t K e y a n y T y p e z b w N T n L X > < a : K e y > < K e y > M e a s u r e s \ S u m   o f   O v e r   ( u n d e r )   f u n d i n g   w i t h   M a r k e t s h i f t   a n d   I n S t a t e   P A U \ T a g I n f o \ F o r m u l a < / K e y > < / a : K e y > < a : V a l u e   i : t y p e = " M e a s u r e G r i d V i e w S t a t e I D i a g r a m T a g A d d i t i o n a l I n f o " / > < / a : K e y V a l u e O f D i a g r a m O b j e c t K e y a n y T y p e z b w N T n L X > < a : K e y V a l u e O f D i a g r a m O b j e c t K e y a n y T y p e z b w N T n L X > < a : K e y > < K e y > M e a s u r e s \ S u m   o f   O v e r   ( u n d e r )   f u n d i n g   w i t h   M a r k e t s h i f t   a n d   I n S t a t e   P A U \ T a g I n f o \ V a l u e < / K e y > < / a : K e y > < a : V a l u e   i : t y p e = " M e a s u r e G r i d V i e w S t a t e I D i a g r a m T a g A d d i t i o n a l I n f o " / > < / a : K e y V a l u e O f D i a g r a m O b j e c t K e y a n y T y p e z b w N T n L X > < a : K e y V a l u e O f D i a g r a m O b j e c t K e y a n y T y p e z b w N T n L X > < a : K e y > < K e y > M e a s u r e s \ S u m   o f   O O S   F u n d i n g   E x c e s s   o r   D e f i c i t   +   O O S   P A U < / K e y > < / a : K e y > < a : V a l u e   i : t y p e = " M e a s u r e G r i d N o d e V i e w S t a t e " > < C o l u m n > 5 1 < / C o l u m n > < L a y e d O u t > t r u e < / L a y e d O u t > < W a s U I I n v i s i b l e > t r u e < / W a s U I I n v i s i b l e > < / a : V a l u e > < / a : K e y V a l u e O f D i a g r a m O b j e c t K e y a n y T y p e z b w N T n L X > < a : K e y V a l u e O f D i a g r a m O b j e c t K e y a n y T y p e z b w N T n L X > < a : K e y > < K e y > M e a s u r e s \ S u m   o f   O O S   F u n d i n g   E x c e s s   o r   D e f i c i t   +   O O S   P A U \ T a g I n f o \ F o r m u l a < / K e y > < / a : K e y > < a : V a l u e   i : t y p e = " M e a s u r e G r i d V i e w S t a t e I D i a g r a m T a g A d d i t i o n a l I n f o " / > < / a : K e y V a l u e O f D i a g r a m O b j e c t K e y a n y T y p e z b w N T n L X > < a : K e y V a l u e O f D i a g r a m O b j e c t K e y a n y T y p e z b w N T n L X > < a : K e y > < K e y > M e a s u r e s \ S u m   o f   O O S   F u n d i n g   E x c e s s   o r   D e f i c i t   +   O O S   P A U \ T a g I n f o \ V a l u e < / K e y > < / a : K e y > < a : V a l u e   i : t y p e = " M e a s u r e G r i d V i e w S t a t e I D i a g r a m T a g A d d i t i o n a l I n f o " / > < / a : K e y V a l u e O f D i a g r a m O b j e c t K e y a n y T y p e z b w N T n L X > < a : K e y V a l u e O f D i a g r a m O b j e c t K e y a n y T y p e z b w N T n L X > < a : K e y > < K e y > M e a s u r e s \ S u m   o f   O O S   F u n d i n g   E x c e s s   o r   D e f i c i t   +   O O S   P A U _ i n f < / K e y > < / a : K e y > < a : V a l u e   i : t y p e = " M e a s u r e G r i d N o d e V i e w S t a t e " > < C o l u m n > 5 2 < / C o l u m n > < L a y e d O u t > t r u e < / L a y e d O u t > < W a s U I I n v i s i b l e > t r u e < / W a s U I I n v i s i b l e > < / a : V a l u e > < / a : K e y V a l u e O f D i a g r a m O b j e c t K e y a n y T y p e z b w N T n L X > < a : K e y V a l u e O f D i a g r a m O b j e c t K e y a n y T y p e z b w N T n L X > < a : K e y > < K e y > M e a s u r e s \ S u m   o f   O O S   F u n d i n g   E x c e s s   o r   D e f i c i t   +   O O S   P A U _ i n f \ T a g I n f o \ F o r m u l a < / K e y > < / a : K e y > < a : V a l u e   i : t y p e = " M e a s u r e G r i d V i e w S t a t e I D i a g r a m T a g A d d i t i o n a l I n f o " / > < / a : K e y V a l u e O f D i a g r a m O b j e c t K e y a n y T y p e z b w N T n L X > < a : K e y V a l u e O f D i a g r a m O b j e c t K e y a n y T y p e z b w N T n L X > < a : K e y > < K e y > M e a s u r e s \ S u m   o f   O O S   F u n d i n g   E x c e s s   o r   D e f i c i t   +   O O S   P A U _ i n f \ T a g I n f o \ V a l u e < / K e y > < / a : K e y > < a : V a l u e   i : t y p e = " M e a s u r e G r i d V i e w S t a t e I D i a g r a m T a g A d d i t i o n a l I n f o " / > < / a : K e y V a l u e O f D i a g r a m O b j e c t K e y a n y T y p e z b w N T n L X > < a : K e y V a l u e O f D i a g r a m O b j e c t K e y a n y T y p e z b w N T n L X > < a : K e y > < K e y > M e a s u r e s \ S u m   o f   T o t a l   V o l u m e   E f f i c a c y < / K e y > < / a : K e y > < a : V a l u e   i : t y p e = " M e a s u r e G r i d N o d e V i e w S t a t e " > < C o l u m n > 5 3 < / C o l u m n > < L a y e d O u t > t r u e < / L a y e d O u t > < W a s U I I n v i s i b l e > t r u e < / W a s U I I n v i s i b l e > < / a : V a l u e > < / a : K e y V a l u e O f D i a g r a m O b j e c t K e y a n y T y p e z b w N T n L X > < a : K e y V a l u e O f D i a g r a m O b j e c t K e y a n y T y p e z b w N T n L X > < a : K e y > < K e y > M e a s u r e s \ S u m   o f   T o t a l   V o l u m e   E f f i c a c y \ T a g I n f o \ F o r m u l a < / K e y > < / a : K e y > < a : V a l u e   i : t y p e = " M e a s u r e G r i d V i e w S t a t e I D i a g r a m T a g A d d i t i o n a l I n f o " / > < / a : K e y V a l u e O f D i a g r a m O b j e c t K e y a n y T y p e z b w N T n L X > < a : K e y V a l u e O f D i a g r a m O b j e c t K e y a n y T y p e z b w N T n L X > < a : K e y > < K e y > M e a s u r e s \ S u m   o f   T o t a l   V o l u m e   E f f i c a c y \ T a g I n f o \ V a l u e < / K e y > < / a : K e y > < a : V a l u e   i : t y p e = " M e a s u r e G r i d V i e w S t a t e I D i a g r a m T a g A d d i t i o n a l I n f o " / > < / a : K e y V a l u e O f D i a g r a m O b j e c t K e y a n y T y p e z b w N T n L X > < a : K e y V a l u e O f D i a g r a m O b j e c t K e y a n y T y p e z b w N T n L X > < a : K e y > < K e y > M e a s u r e s \ S u m   o f   T o t a l   V o l u m e   E f f i c a c y   w i t h   O t h e r   V o l u m e   A d j u s t m e n t s < / K e y > < / a : K e y > < a : V a l u e   i : t y p e = " M e a s u r e G r i d N o d e V i e w S t a t e " > < C o l u m n > 5 5 < / C o l u m n > < L a y e d O u t > t r u e < / L a y e d O u t > < W a s U I I n v i s i b l e > t r u e < / W a s U I I n v i s i b l e > < / a : V a l u e > < / a : K e y V a l u e O f D i a g r a m O b j e c t K e y a n y T y p e z b w N T n L X > < a : K e y V a l u e O f D i a g r a m O b j e c t K e y a n y T y p e z b w N T n L X > < a : K e y > < K e y > M e a s u r e s \ S u m   o f   T o t a l   V o l u m e   E f f i c a c y   w i t h   O t h e r   V o l u m e   A d j u s t m e n t s \ T a g I n f o \ F o r m u l a < / K e y > < / a : K e y > < a : V a l u e   i : t y p e = " M e a s u r e G r i d V i e w S t a t e I D i a g r a m T a g A d d i t i o n a l I n f o " / > < / a : K e y V a l u e O f D i a g r a m O b j e c t K e y a n y T y p e z b w N T n L X > < a : K e y V a l u e O f D i a g r a m O b j e c t K e y a n y T y p e z b w N T n L X > < a : K e y > < K e y > M e a s u r e s \ S u m   o f   T o t a l   V o l u m e   E f f i c a c y   w i t h   O t h e r   V o l u m e   A d j u s t m e n t s \ T a g I n f o \ V a l u e < / K e y > < / a : K e y > < a : V a l u e   i : t y p e = " M e a s u r e G r i d V i e w S t a t e I D i a g r a m T a g A d d i t i o n a l I n f o " / > < / a : K e y V a l u e O f D i a g r a m O b j e c t K e y a n y T y p e z b w N T n L X > < a : K e y V a l u e O f D i a g r a m O b j e c t K e y a n y T y p e z b w N T n L X > < a : K e y > < K e y > M e a s u r e s \ S u m   o f   T o t a l   V o l u m e   E f f i c a c y   w i t h   O t h e r   V o l u m e   A d j u s t m e n t s   & a m p ;   E f f i c i e n c y   A d j u s t m e n t s < / K e y > < / a : K e y > < a : V a l u e   i : t y p e = " M e a s u r e G r i d N o d e V i e w S t a t e " > < C o l u m n > 5 7 < / C o l u m n > < L a y e d O u t > t r u e < / L a y e d O u t > < W a s U I I n v i s i b l e > t r u e < / W a s U I I n v i s i b l e > < / a : V a l u e > < / a : K e y V a l u e O f D i a g r a m O b j e c t K e y a n y T y p e z b w N T n L X > < a : K e y V a l u e O f D i a g r a m O b j e c t K e y a n y T y p e z b w N T n L X > < a : K e y > < K e y > M e a s u r e s \ S u m   o f   T o t a l   V o l u m e   E f f i c a c y   w i t h   O t h e r   V o l u m e   A d j u s t m e n t s   & a m p ;   E f f i c i e n c y   A d j u s t m e n t s \ T a g I n f o \ F o r m u l a < / K e y > < / a : K e y > < a : V a l u e   i : t y p e = " M e a s u r e G r i d V i e w S t a t e I D i a g r a m T a g A d d i t i o n a l I n f o " / > < / a : K e y V a l u e O f D i a g r a m O b j e c t K e y a n y T y p e z b w N T n L X > < a : K e y V a l u e O f D i a g r a m O b j e c t K e y a n y T y p e z b w N T n L X > < a : K e y > < K e y > M e a s u r e s \ S u m   o f   T o t a l   V o l u m e   E f f i c a c y   w i t h   O t h e r   V o l u m e   A d j u s t m e n t s   & a m p ;   E f f i c i e n c y   A d j u s t m e n t s \ T a g I n f o \ V a l u e < / K e y > < / a : K e y > < a : V a l u e   i : t y p e = " M e a s u r e G r i d V i e w S t a t e I D i a g r a m T a g A d d i t i o n a l I n f o " / > < / a : K e y V a l u e O f D i a g r a m O b j e c t K e y a n y T y p e z b w N T n L X > < a : K e y V a l u e O f D i a g r a m O b j e c t K e y a n y T y p e z b w N T n L X > < a : K e y > < K e y > M e a s u r e s \ g e t _ %   A t t r i b u t a b l e   t o   O O S < / K e y > < / a : K e y > < a : V a l u e   i : t y p e = " M e a s u r e G r i d N o d e V i e w S t a t e " > < C o l u m n > 1 < / C o l u m n > < L a y e d O u t > t r u e < / L a y e d O u t > < R o w > 1 < / R o w > < / a : V a l u e > < / a : K e y V a l u e O f D i a g r a m O b j e c t K e y a n y T y p e z b w N T n L X > < a : K e y V a l u e O f D i a g r a m O b j e c t K e y a n y T y p e z b w N T n L X > < a : K e y > < K e y > M e a s u r e s \ g e t _ %   A t t r i b u t a b l e   t o   O O S \ T a g I n f o \ F o r m u l a < / K e y > < / a : K e y > < a : V a l u e   i : t y p e = " M e a s u r e G r i d V i e w S t a t e I D i a g r a m T a g A d d i t i o n a l I n f o " / > < / a : K e y V a l u e O f D i a g r a m O b j e c t K e y a n y T y p e z b w N T n L X > < a : K e y V a l u e O f D i a g r a m O b j e c t K e y a n y T y p e z b w N T n L X > < a : K e y > < K e y > M e a s u r e s \ g e t _ %   A t t r i b u t a b l e   t o   O O S \ T a g I n f o \ V a l u e < / K e y > < / a : K e y > < a : V a l u e   i : t y p e = " M e a s u r e G r i d V i e w S t a t e I D i a g r a m T a g A d d i t i o n a l I n f o " / > < / a : K e y V a l u e O f D i a g r a m O b j e c t K e y a n y T y p e z b w N T n L X > < a : K e y V a l u e O f D i a g r a m O b j e c t K e y a n y T y p e z b w N T n L X > < a : K e y > < K e y > C o l u m n s \ H O S P I D < / K e y > < / a : K e y > < a : V a l u e   i : t y p e = " M e a s u r e G r i d N o d e V i e w S t a t e " > < L a y e d O u t > t r u e < / L a y e d O u t > < / a : V a l u e > < / a : K e y V a l u e O f D i a g r a m O b j e c t K e y a n y T y p e z b w N T n L X > < a : K e y V a l u e O f D i a g r a m O b j e c t K e y a n y T y p e z b w N T n L X > < a : K e y > < K e y > C o l u m n s \ D o l l a r   Y e a r < / K e y > < / a : K e y > < a : V a l u e   i : t y p e = " M e a s u r e G r i d N o d e V i e w S t a t e " > < C o l u m n > 1 < / C o l u m n > < L a y e d O u t > t r u e < / L a y e d O u t > < / a : V a l u e > < / a : K e y V a l u e O f D i a g r a m O b j e c t K e y a n y T y p e z b w N T n L X > < a : K e y V a l u e O f D i a g r a m O b j e c t K e y a n y T y p e z b w N T n L X > < a : K e y > < K e y > C o l u m n s \ C a l e n d a r   Y e a r < / K e y > < / a : K e y > < a : V a l u e   i : t y p e = " M e a s u r e G r i d N o d e V i e w S t a t e " > < C o l u m n > 2 < / C o l u m n > < L a y e d O u t > t r u e < / L a y e d O u t > < / a : V a l u e > < / a : K e y V a l u e O f D i a g r a m O b j e c t K e y a n y T y p e z b w N T n L X > < a : K e y V a l u e O f D i a g r a m O b j e c t K e y a n y T y p e z b w N T n L X > < a : K e y > < K e y > C o l u m n s \ N o   I n f l a t i o n < / K e y > < / a : K e y > < a : V a l u e   i : t y p e = " M e a s u r e G r i d N o d e V i e w S t a t e " > < C o l u m n > 3 < / C o l u m n > < L a y e d O u t > t r u e < / L a y e d O u t > < / a : V a l u e > < / a : K e y V a l u e O f D i a g r a m O b j e c t K e y a n y T y p e z b w N T n L X > < a : K e y V a l u e O f D i a g r a m O b j e c t K e y a n y T y p e z b w N T n L X > < a : K e y > < K e y > C o l u m n s \ C o n v e r s i o n   I n f < / K e y > < / a : K e y > < a : V a l u e   i : t y p e = " M e a s u r e G r i d N o d e V i e w S t a t e " > < C o l u m n > 4 < / C o l u m n > < L a y e d O u t > t r u e < / L a y e d O u t > < / a : V a l u e > < / a : K e y V a l u e O f D i a g r a m O b j e c t K e y a n y T y p e z b w N T n L X > < a : K e y V a l u e O f D i a g r a m O b j e c t K e y a n y T y p e z b w N T n L X > < a : K e y > < K e y > C o l u m n s \ F Y 2 3   B l e n d e d   P e r m a n e n t   R e v e n u e _ i n f < / K e y > < / a : K e y > < a : V a l u e   i : t y p e = " M e a s u r e G r i d N o d e V i e w S t a t e " > < C o l u m n > 5 < / C o l u m n > < L a y e d O u t > t r u e < / L a y e d O u t > < / a : V a l u e > < / a : K e y V a l u e O f D i a g r a m O b j e c t K e y a n y T y p e z b w N T n L X > < a : K e y V a l u e O f D i a g r a m O b j e c t K e y a n y T y p e z b w N T n L X > < a : K e y > < K e y > C o l u m n s \ E C M A D   G r o w t h < / K e y > < / a : K e y > < a : V a l u e   i : t y p e = " M e a s u r e G r i d N o d e V i e w S t a t e " > < C o l u m n > 6 < / C o l u m n > < L a y e d O u t > t r u e < / L a y e d O u t > < / a : V a l u e > < / a : K e y V a l u e O f D i a g r a m O b j e c t K e y a n y T y p e z b w N T n L X > < a : K e y V a l u e O f D i a g r a m O b j e c t K e y a n y T y p e z b w N T n L X > < a : K e y > < K e y > C o l u m n s \ M S A < / K e y > < / a : K e y > < a : V a l u e   i : t y p e = " M e a s u r e G r i d N o d e V i e w S t a t e " > < C o l u m n > 7 < / C o l u m n > < L a y e d O u t > t r u e < / L a y e d O u t > < / a : V a l u e > < / a : K e y V a l u e O f D i a g r a m O b j e c t K e y a n y T y p e z b w N T n L X > < a : K e y V a l u e O f D i a g r a m O b j e c t K e y a n y T y p e z b w N T n L X > < a : K e y > < K e y > C o l u m n s \ M S A _ i n f < / K e y > < / a : K e y > < a : V a l u e   i : t y p e = " M e a s u r e G r i d N o d e V i e w S t a t e " > < C o l u m n > 8 < / C o l u m n > < L a y e d O u t > t r u e < / L a y e d O u t > < / a : V a l u e > < / a : K e y V a l u e O f D i a g r a m O b j e c t K e y a n y T y p e z b w N T n L X > < a : K e y V a l u e O f D i a g r a m O b j e c t K e y a n y T y p e z b w N T n L X > < a : K e y > < K e y > C o l u m n s \ U n r e c o g n i z e d < / K e y > < / a : K e y > < a : V a l u e   i : t y p e = " M e a s u r e G r i d N o d e V i e w S t a t e " > < C o l u m n > 9 < / C o l u m n > < L a y e d O u t > t r u e < / L a y e d O u t > < / a : V a l u e > < / a : K e y V a l u e O f D i a g r a m O b j e c t K e y a n y T y p e z b w N T n L X > < a : K e y V a l u e O f D i a g r a m O b j e c t K e y a n y T y p e z b w N T n L X > < a : K e y > < K e y > C o l u m n s \ U n r e c o g n i z e d _ i n f < / K e y > < / a : K e y > < a : V a l u e   i : t y p e = " M e a s u r e G r i d N o d e V i e w S t a t e " > < C o l u m n > 1 0 < / C o l u m n > < L a y e d O u t > t r u e < / L a y e d O u t > < / a : V a l u e > < / a : K e y V a l u e O f D i a g r a m O b j e c t K e y a n y T y p e z b w N T n L X > < a : K e y V a l u e O f D i a g r a m O b j e c t K e y a n y T y p e z b w N T n L X > < a : K e y > < K e y > C o l u m n s \ E x p e c t e d   F F S < / K e y > < / a : K e y > < a : V a l u e   i : t y p e = " M e a s u r e G r i d N o d e V i e w S t a t e " > < C o l u m n > 1 1 < / C o l u m n > < L a y e d O u t > t r u e < / L a y e d O u t > < / a : V a l u e > < / a : K e y V a l u e O f D i a g r a m O b j e c t K e y a n y T y p e z b w N T n L X > < a : K e y V a l u e O f D i a g r a m O b j e c t K e y a n y T y p e z b w N T n L X > < a : K e y > < K e y > C o l u m n s \ E x p e c t e d   F F S _ i n f < / K e y > < / a : K e y > < a : V a l u e   i : t y p e = " M e a s u r e G r i d N o d e V i e w S t a t e " > < C o l u m n > 1 2 < / C o l u m n > < L a y e d O u t > t r u e < / L a y e d O u t > < / a : V a l u e > < / a : K e y V a l u e O f D i a g r a m O b j e c t K e y a n y T y p e z b w N T n L X > < a : K e y V a l u e O f D i a g r a m O b j e c t K e y a n y T y p e z b w N T n L X > < a : K e y > < K e y > C o l u m n s \ P A U   S h a r e d   S a v i n g s < / K e y > < / a : K e y > < a : V a l u e   i : t y p e = " M e a s u r e G r i d N o d e V i e w S t a t e " > < C o l u m n > 1 3 < / C o l u m n > < L a y e d O u t > t r u e < / L a y e d O u t > < / a : V a l u e > < / a : K e y V a l u e O f D i a g r a m O b j e c t K e y a n y T y p e z b w N T n L X > < a : K e y V a l u e O f D i a g r a m O b j e c t K e y a n y T y p e z b w N T n L X > < a : K e y > < K e y > C o l u m n s \ P A U   S h a r e d   S a v i n g s _ i n f < / K e y > < / a : K e y > < a : V a l u e   i : t y p e = " M e a s u r e G r i d N o d e V i e w S t a t e " > < C o l u m n > 1 4 < / C o l u m n > < L a y e d O u t > t r u e < / L a y e d O u t > < / a : V a l u e > < / a : K e y V a l u e O f D i a g r a m O b j e c t K e y a n y T y p e z b w N T n L X > < a : K e y V a l u e O f D i a g r a m O b j e c t K e y a n y T y p e z b w N T n L X > < a : K e y > < K e y > C o l u m n s \ T o t a l   P A U   R e v e n u e < / K e y > < / a : K e y > < a : V a l u e   i : t y p e = " M e a s u r e G r i d N o d e V i e w S t a t e " > < C o l u m n > 1 5 < / C o l u m n > < L a y e d O u t > t r u e < / L a y e d O u t > < / a : V a l u e > < / a : K e y V a l u e O f D i a g r a m O b j e c t K e y a n y T y p e z b w N T n L X > < a : K e y V a l u e O f D i a g r a m O b j e c t K e y a n y T y p e z b w N T n L X > < a : K e y > < K e y > C o l u m n s \ T o t a l   P A U   R e v e n u e _ i n f < / K e y > < / a : K e y > < a : V a l u e   i : t y p e = " M e a s u r e G r i d N o d e V i e w S t a t e " > < C o l u m n > 1 6 < / C o l u m n > < L a y e d O u t > t r u e < / L a y e d O u t > < / a : V a l u e > < / a : K e y V a l u e O f D i a g r a m O b j e c t K e y a n y T y p e z b w N T n L X > < a : K e y V a l u e O f D i a g r a m O b j e c t K e y a n y T y p e z b w N T n L X > < a : K e y > < K e y > C o l u m n s \ O O S   P A U   R e v e n u e < / K e y > < / a : K e y > < a : V a l u e   i : t y p e = " M e a s u r e G r i d N o d e V i e w S t a t e " > < C o l u m n > 1 7 < / C o l u m n > < L a y e d O u t > t r u e < / L a y e d O u t > < / a : V a l u e > < / a : K e y V a l u e O f D i a g r a m O b j e c t K e y a n y T y p e z b w N T n L X > < a : K e y V a l u e O f D i a g r a m O b j e c t K e y a n y T y p e z b w N T n L X > < a : K e y > < K e y > C o l u m n s \ O O S   P A U   R e v e n u e _ i n f < / K e y > < / a : K e y > < a : V a l u e   i : t y p e = " M e a s u r e G r i d N o d e V i e w S t a t e " > < C o l u m n > 1 8 < / C o l u m n > < L a y e d O u t > t r u e < / L a y e d O u t > < / a : V a l u e > < / a : K e y V a l u e O f D i a g r a m O b j e c t K e y a n y T y p e z b w N T n L X > < a : K e y V a l u e O f D i a g r a m O b j e c t K e y a n y T y p e z b w N T n L X > < a : K e y > < K e y > C o l u m n s \ O O S   O v e r / ( U n d e r   F u n d i n g )   -   O O S   F i l e < / K e y > < / a : K e y > < a : V a l u e   i : t y p e = " M e a s u r e G r i d N o d e V i e w S t a t e " > < C o l u m n > 1 9 < / C o l u m n > < L a y e d O u t > t r u e < / L a y e d O u t > < / a : V a l u e > < / a : K e y V a l u e O f D i a g r a m O b j e c t K e y a n y T y p e z b w N T n L X > < a : K e y V a l u e O f D i a g r a m O b j e c t K e y a n y T y p e z b w N T n L X > < a : K e y > < K e y > C o l u m n s \ O O S   O v e r / ( U n d e r   F u n d i n g )   -   O O S   F i l e _ i n f < / K e y > < / a : K e y > < a : V a l u e   i : t y p e = " M e a s u r e G r i d N o d e V i e w S t a t e " > < C o l u m n > 2 0 < / C o l u m n > < L a y e d O u t > t r u e < / L a y e d O u t > < / a : V a l u e > < / a : K e y V a l u e O f D i a g r a m O b j e c t K e y a n y T y p e z b w N T n L X > < a : K e y V a l u e O f D i a g r a m O b j e c t K e y a n y T y p e z b w N T n L X > < a : K e y > < K e y > C o l u m n s \ O t h e r   V o l u m e   A d j u s t m e n t s   ( D e r e g / O t h e r   F Y   D a t a ) < / K e y > < / a : K e y > < a : V a l u e   i : t y p e = " M e a s u r e G r i d N o d e V i e w S t a t e " > < C o l u m n > 2 1 < / C o l u m n > < L a y e d O u t > t r u e < / L a y e d O u t > < / a : V a l u e > < / a : K e y V a l u e O f D i a g r a m O b j e c t K e y a n y T y p e z b w N T n L X > < a : K e y V a l u e O f D i a g r a m O b j e c t K e y a n y T y p e z b w N T n L X > < a : K e y > < K e y > C o l u m n s \ O t h e r   V o l u m e   A d j u s t m e n t s   ( D e r e g / O t h e r   F Y   D a t a ) _ i n f < / K e y > < / a : K e y > < a : V a l u e   i : t y p e = " M e a s u r e G r i d N o d e V i e w S t a t e " > < C o l u m n > 2 2 < / C o l u m n > < L a y e d O u t > t r u e < / L a y e d O u t > < / a : V a l u e > < / a : K e y V a l u e O f D i a g r a m O b j e c t K e y a n y T y p e z b w N T n L X > < a : K e y V a l u e O f D i a g r a m O b j e c t K e y a n y T y p e z b w N T n L X > < a : K e y > < K e y > C o l u m n s \ E f f i c i e n c y   A d j u s t m e n t s < / K e y > < / a : K e y > < a : V a l u e   i : t y p e = " M e a s u r e G r i d N o d e V i e w S t a t e " > < C o l u m n > 2 3 < / C o l u m n > < L a y e d O u t > t r u e < / L a y e d O u t > < / a : V a l u e > < / a : K e y V a l u e O f D i a g r a m O b j e c t K e y a n y T y p e z b w N T n L X > < a : K e y V a l u e O f D i a g r a m O b j e c t K e y a n y T y p e z b w N T n L X > < a : K e y > < K e y > C o l u m n s \ E f f i c i e n c y   A d j u s t m e n t s _ i n f < / K e y > < / a : K e y > < a : V a l u e   i : t y p e = " M e a s u r e G r i d N o d e V i e w S t a t e " > < C o l u m n > 2 4 < / C o l u m n > < L a y e d O u t > t r u e < / L a y e d O u t > < / a : V a l u e > < / a : K e y V a l u e O f D i a g r a m O b j e c t K e y a n y T y p e z b w N T n L X > < a : K e y V a l u e O f D i a g r a m O b j e c t K e y a n y T y p e z b w N T n L X > < a : K e y > < K e y > C o l u m n s \ D e m o g r a p h i c   A d j u s t m e n t < / K e y > < / a : K e y > < a : V a l u e   i : t y p e = " M e a s u r e G r i d N o d e V i e w S t a t e " > < C o l u m n > 2 5 < / C o l u m n > < L a y e d O u t > t r u e < / L a y e d O u t > < / a : V a l u e > < / a : K e y V a l u e O f D i a g r a m O b j e c t K e y a n y T y p e z b w N T n L X > < a : K e y V a l u e O f D i a g r a m O b j e c t K e y a n y T y p e z b w N T n L X > < a : K e y > < K e y > C o l u m n s \ D e m o g r a p h i c   A d j u s t m e n t s _ i n f < / K e y > < / a : K e y > < a : V a l u e   i : t y p e = " M e a s u r e G r i d N o d e V i e w S t a t e " > < C o l u m n > 2 6 < / C o l u m n > < L a y e d O u t > t r u e < / L a y e d O u t > < / a : V a l u e > < / a : K e y V a l u e O f D i a g r a m O b j e c t K e y a n y T y p e z b w N T n L X > < a : K e y V a l u e O f D i a g r a m O b j e c t K e y a n y T y p e z b w N T n L X > < a : K e y > < K e y > C o l u m n s \ P A U   V o l u m e < / K e y > < / a : K e y > < a : V a l u e   i : t y p e = " M e a s u r e G r i d N o d e V i e w S t a t e " > < C o l u m n > 2 7 < / C o l u m n > < L a y e d O u t > t r u e < / L a y e d O u t > < / a : V a l u e > < / a : K e y V a l u e O f D i a g r a m O b j e c t K e y a n y T y p e z b w N T n L X > < a : K e y V a l u e O f D i a g r a m O b j e c t K e y a n y T y p e z b w N T n L X > < a : K e y > < K e y > C o l u m n s \ P A U   V o l u m e _ i n f < / K e y > < / a : K e y > < a : V a l u e   i : t y p e = " M e a s u r e G r i d N o d e V i e w S t a t e " > < C o l u m n > 2 8 < / C o l u m n > < L a y e d O u t > t r u e < / L a y e d O u t > < / a : V a l u e > < / a : K e y V a l u e O f D i a g r a m O b j e c t K e y a n y T y p e z b w N T n L X > < a : K e y V a l u e O f D i a g r a m O b j e c t K e y a n y T y p e z b w N T n L X > < a : K e y > < K e y > C o l u m n s \ P A U   M a r k e t s h i f t < / K e y > < / a : K e y > < a : V a l u e   i : t y p e = " M e a s u r e G r i d N o d e V i e w S t a t e " > < C o l u m n > 2 9 < / C o l u m n > < L a y e d O u t > t r u e < / L a y e d O u t > < / a : V a l u e > < / a : K e y V a l u e O f D i a g r a m O b j e c t K e y a n y T y p e z b w N T n L X > < a : K e y V a l u e O f D i a g r a m O b j e c t K e y a n y T y p e z b w N T n L X > < a : K e y > < K e y > C o l u m n s \ P A U   M a r k e t s h i f t _ i n f < / K e y > < / a : K e y > < a : V a l u e   i : t y p e = " M e a s u r e G r i d N o d e V i e w S t a t e " > < C o l u m n > 3 0 < / C o l u m n > < L a y e d O u t > t r u e < / L a y e d O u t > < / a : V a l u e > < / a : K e y V a l u e O f D i a g r a m O b j e c t K e y a n y T y p e z b w N T n L X > < a : K e y V a l u e O f D i a g r a m O b j e c t K e y a n y T y p e z b w N T n L X > < a : K e y > < K e y > C o l u m n s \ P A U   U n r e c o g n i z e d   -   M S < / K e y > < / a : K e y > < a : V a l u e   i : t y p e = " M e a s u r e G r i d N o d e V i e w S t a t e " > < C o l u m n > 3 1 < / C o l u m n > < L a y e d O u t > t r u e < / L a y e d O u t > < / a : V a l u e > < / a : K e y V a l u e O f D i a g r a m O b j e c t K e y a n y T y p e z b w N T n L X > < a : K e y V a l u e O f D i a g r a m O b j e c t K e y a n y T y p e z b w N T n L X > < a : K e y > < K e y > C o l u m n s \ P A U   U n r e c o g n i z e d   -   M S _ i n f < / K e y > < / a : K e y > < a : V a l u e   i : t y p e = " M e a s u r e G r i d N o d e V i e w S t a t e " > < C o l u m n > 3 2 < / C o l u m n > < L a y e d O u t > t r u e < / L a y e d O u t > < / a : V a l u e > < / a : K e y V a l u e O f D i a g r a m O b j e c t K e y a n y T y p e z b w N T n L X > < a : K e y V a l u e O f D i a g r a m O b j e c t K e y a n y T y p e z b w N T n L X > < a : K e y > < K e y > C o l u m n s \ O b s e r v e d   G B R   V o l u m e   P o l i c i e s < / K e y > < / a : K e y > < a : V a l u e   i : t y p e = " M e a s u r e G r i d N o d e V i e w S t a t e " > < C o l u m n > 3 3 < / C o l u m n > < L a y e d O u t > t r u e < / L a y e d O u t > < / a : V a l u e > < / a : K e y V a l u e O f D i a g r a m O b j e c t K e y a n y T y p e z b w N T n L X > < a : K e y V a l u e O f D i a g r a m O b j e c t K e y a n y T y p e z b w N T n L X > < a : K e y > < K e y > C o l u m n s \ O b s e r v e d   G B R   V o l u m e   P o l i c i e s _ i n f < / K e y > < / a : K e y > < a : V a l u e   i : t y p e = " M e a s u r e G r i d N o d e V i e w S t a t e " > < C o l u m n > 3 4 < / C o l u m n > < L a y e d O u t > t r u e < / L a y e d O u t > < / a : V a l u e > < / a : K e y V a l u e O f D i a g r a m O b j e c t K e y a n y T y p e z b w N T n L X > < a : K e y V a l u e O f D i a g r a m O b j e c t K e y a n y T y p e z b w N T n L X > < a : K e y > < K e y > C o l u m n s \ O v e r   ( U n d e r )   F u n d i n g   R e l a t i v e   t o   V o l u m e   V a r i a b l e   S y s t e m   w i t h   M S   & a m p ;   D e m o g r a p h i c   A d < / K e y > < / a : K e y > < a : V a l u e   i : t y p e = " M e a s u r e G r i d N o d e V i e w S t a t e " > < C o l u m n > 3 5 < / C o l u m n > < L a y e d O u t > t r u e < / L a y e d O u t > < / a : V a l u e > < / a : K e y V a l u e O f D i a g r a m O b j e c t K e y a n y T y p e z b w N T n L X > < a : K e y V a l u e O f D i a g r a m O b j e c t K e y a n y T y p e z b w N T n L X > < a : K e y > < K e y > C o l u m n s \ O v e r   ( U n d e r )   F u n d i n g   R e l a t i v e   t o   V o l u m e   V a r i a b l e   S y s t e m   w i t h   M S   & a m p ;   D e m o g r a p h i c _ i n f < / K e y > < / a : K e y > < a : V a l u e   i : t y p e = " M e a s u r e G r i d N o d e V i e w S t a t e " > < C o l u m n > 3 6 < / C o l u m n > < L a y e d O u t > t r u e < / L a y e d O u t > < / a : V a l u e > < / a : K e y V a l u e O f D i a g r a m O b j e c t K e y a n y T y p e z b w N T n L X > < a : K e y V a l u e O f D i a g r a m O b j e c t K e y a n y T y p e z b w N T n L X > < a : K e y > < K e y > C o l u m n s \ T o t a l   A n t i c i p a t e d   I n s t a t e   P A U   A d j u s t m e n t   u n d e r   F F S < / K e y > < / a : K e y > < a : V a l u e   i : t y p e = " M e a s u r e G r i d N o d e V i e w S t a t e " > < C o l u m n > 3 7 < / C o l u m n > < L a y e d O u t > t r u e < / L a y e d O u t > < / a : V a l u e > < / a : K e y V a l u e O f D i a g r a m O b j e c t K e y a n y T y p e z b w N T n L X > < a : K e y V a l u e O f D i a g r a m O b j e c t K e y a n y T y p e z b w N T n L X > < a : K e y > < K e y > C o l u m n s \ T o t a l   A n t i c i p a t e d   I n s t a t e   P A U   A d j u s t m e n t   u n d e r   F F S _ i n f < / K e y > < / a : K e y > < a : V a l u e   i : t y p e = " M e a s u r e G r i d N o d e V i e w S t a t e " > < C o l u m n > 3 8 < / C o l u m n > < L a y e d O u t > t r u e < / L a y e d O u t > < / a : V a l u e > < / a : K e y V a l u e O f D i a g r a m O b j e c t K e y a n y T y p e z b w N T n L X > < a : K e y V a l u e O f D i a g r a m O b j e c t K e y a n y T y p e z b w N T n L X > < a : K e y > < K e y > C o l u m n s \ %   A t t r i b u t a b l e   t o   O O S < / K e y > < / a : K e y > < a : V a l u e   i : t y p e = " M e a s u r e G r i d N o d e V i e w S t a t e " > < C o l u m n > 3 9 < / C o l u m n > < L a y e d O u t > t r u e < / L a y e d O u t > < / a : V a l u e > < / a : K e y V a l u e O f D i a g r a m O b j e c t K e y a n y T y p e z b w N T n L X > < a : K e y V a l u e O f D i a g r a m O b j e c t K e y a n y T y p e z b w N T n L X > < a : K e y > < K e y > C o l u m n s \ %   A t t r i b u t a b l e   t o   O O S _ i n f < / K e y > < / a : K e y > < a : V a l u e   i : t y p e = " M e a s u r e G r i d N o d e V i e w S t a t e " > < C o l u m n > 4 0 < / C o l u m n > < L a y e d O u t > t r u e < / L a y e d O u t > < / a : V a l u e > < / a : K e y V a l u e O f D i a g r a m O b j e c t K e y a n y T y p e z b w N T n L X > < a : K e y V a l u e O f D i a g r a m O b j e c t K e y a n y T y p e z b w N T n L X > < a : K e y > < K e y > C o l u m n s \ P A U   I S   S h a r e d   S a v i n g s < / K e y > < / a : K e y > < a : V a l u e   i : t y p e = " M e a s u r e G r i d N o d e V i e w S t a t e " > < C o l u m n > 4 1 < / C o l u m n > < L a y e d O u t > t r u e < / L a y e d O u t > < / a : V a l u e > < / a : K e y V a l u e O f D i a g r a m O b j e c t K e y a n y T y p e z b w N T n L X > < a : K e y V a l u e O f D i a g r a m O b j e c t K e y a n y T y p e z b w N T n L X > < a : K e y > < K e y > C o l u m n s \ P A U   I S   S h a r e d   S a v i n g s _ i n f < / K e y > < / a : K e y > < a : V a l u e   i : t y p e = " M e a s u r e G r i d N o d e V i e w S t a t e " > < C o l u m n > 4 2 < / C o l u m n > < L a y e d O u t > t r u e < / L a y e d O u t > < / a : V a l u e > < / a : K e y V a l u e O f D i a g r a m O b j e c t K e y a n y T y p e z b w N T n L X > < a : K e y V a l u e O f D i a g r a m O b j e c t K e y a n y T y p e z b w N T n L X > < a : K e y > < K e y > C o l u m n s \ O v e r   /   ( U n d e r )   F u n d i n g   f o r   I n - S t a t e   P A U < / K e y > < / a : K e y > < a : V a l u e   i : t y p e = " M e a s u r e G r i d N o d e V i e w S t a t e " > < C o l u m n > 4 3 < / C o l u m n > < L a y e d O u t > t r u e < / L a y e d O u t > < / a : V a l u e > < / a : K e y V a l u e O f D i a g r a m O b j e c t K e y a n y T y p e z b w N T n L X > < a : K e y V a l u e O f D i a g r a m O b j e c t K e y a n y T y p e z b w N T n L X > < a : K e y > < K e y > C o l u m n s \ O v e r   /   ( U n d e r )   F u n d i n g   f o r   I n - S t a t e   P A U _ i n f < / K e y > < / a : K e y > < a : V a l u e   i : t y p e = " M e a s u r e G r i d N o d e V i e w S t a t e " > < C o l u m n > 4 4 < / C o l u m n > < L a y e d O u t > t r u e < / L a y e d O u t > < / a : V a l u e > < / a : K e y V a l u e O f D i a g r a m O b j e c t K e y a n y T y p e z b w N T n L X > < a : K e y V a l u e O f D i a g r a m O b j e c t K e y a n y T y p e z b w N T n L X > < a : K e y > < K e y > C o l u m n s \ P A U   O O S   S h a r e d   S a v i n g s < / K e y > < / a : K e y > < a : V a l u e   i : t y p e = " M e a s u r e G r i d N o d e V i e w S t a t e " > < C o l u m n > 4 5 < / C o l u m n > < L a y e d O u t > t r u e < / L a y e d O u t > < / a : V a l u e > < / a : K e y V a l u e O f D i a g r a m O b j e c t K e y a n y T y p e z b w N T n L X > < a : K e y V a l u e O f D i a g r a m O b j e c t K e y a n y T y p e z b w N T n L X > < a : K e y > < K e y > C o l u m n s \ P A U   O O S   S h a r e d   S a v i n g s _ i n f < / K e y > < / a : K e y > < a : V a l u e   i : t y p e = " M e a s u r e G r i d N o d e V i e w S t a t e " > < C o l u m n > 4 6 < / C o l u m n > < L a y e d O u t > t r u e < / L a y e d O u t > < / a : V a l u e > < / a : K e y V a l u e O f D i a g r a m O b j e c t K e y a n y T y p e z b w N T n L X > < a : K e y V a l u e O f D i a g r a m O b j e c t K e y a n y T y p e z b w N T n L X > < a : K e y > < K e y > C o l u m n s \ O v e r   /   ( U n d e r )   F u n d i n g   f o r   O O S   P A U < / K e y > < / a : K e y > < a : V a l u e   i : t y p e = " M e a s u r e G r i d N o d e V i e w S t a t e " > < C o l u m n > 4 7 < / C o l u m n > < L a y e d O u t > t r u e < / L a y e d O u t > < / a : V a l u e > < / a : K e y V a l u e O f D i a g r a m O b j e c t K e y a n y T y p e z b w N T n L X > < a : K e y V a l u e O f D i a g r a m O b j e c t K e y a n y T y p e z b w N T n L X > < a : K e y > < K e y > C o l u m n s \ O v e r   /   ( U n d e r )   F u n d i n g   f o r   O O S   P A U _ i n f < / K e y > < / a : K e y > < a : V a l u e   i : t y p e = " M e a s u r e G r i d N o d e V i e w S t a t e " > < C o l u m n > 4 8 < / C o l u m n > < L a y e d O u t > t r u e < / L a y e d O u t > < / a : V a l u e > < / a : K e y V a l u e O f D i a g r a m O b j e c t K e y a n y T y p e z b w N T n L X > < a : K e y V a l u e O f D i a g r a m O b j e c t K e y a n y T y p e z b w N T n L X > < a : K e y > < K e y > C o l u m n s \ O v e r   ( u n d e r )   f u n d i n g   w i t h   M a r k e t s h i f t   a n d   I n S t a t e   P A U < / K e y > < / a : K e y > < a : V a l u e   i : t y p e = " M e a s u r e G r i d N o d e V i e w S t a t e " > < C o l u m n > 4 9 < / C o l u m n > < L a y e d O u t > t r u e < / L a y e d O u t > < / a : V a l u e > < / a : K e y V a l u e O f D i a g r a m O b j e c t K e y a n y T y p e z b w N T n L X > < a : K e y V a l u e O f D i a g r a m O b j e c t K e y a n y T y p e z b w N T n L X > < a : K e y > < K e y > C o l u m n s \ O v e r   ( u n d e r )   f u n d i n g   w i t h   M a r k e t s h i f t   a n d   I n S t a t e   P A U _ i n f < / K e y > < / a : K e y > < a : V a l u e   i : t y p e = " M e a s u r e G r i d N o d e V i e w S t a t e " > < C o l u m n > 5 0 < / C o l u m n > < L a y e d O u t > t r u e < / L a y e d O u t > < / a : V a l u e > < / a : K e y V a l u e O f D i a g r a m O b j e c t K e y a n y T y p e z b w N T n L X > < a : K e y V a l u e O f D i a g r a m O b j e c t K e y a n y T y p e z b w N T n L X > < a : K e y > < K e y > C o l u m n s \ O O S   F u n d i n g   E x c e s s   o r   D e f i c i t   +   O O S   P A U < / K e y > < / a : K e y > < a : V a l u e   i : t y p e = " M e a s u r e G r i d N o d e V i e w S t a t e " > < C o l u m n > 5 1 < / C o l u m n > < L a y e d O u t > t r u e < / L a y e d O u t > < / a : V a l u e > < / a : K e y V a l u e O f D i a g r a m O b j e c t K e y a n y T y p e z b w N T n L X > < a : K e y V a l u e O f D i a g r a m O b j e c t K e y a n y T y p e z b w N T n L X > < a : K e y > < K e y > C o l u m n s \ O O S   F u n d i n g   E x c e s s   o r   D e f i c i t   +   O O S   P A U _ i n f < / K e y > < / a : K e y > < a : V a l u e   i : t y p e = " M e a s u r e G r i d N o d e V i e w S t a t e " > < C o l u m n > 5 2 < / C o l u m n > < L a y e d O u t > t r u e < / L a y e d O u t > < / a : V a l u e > < / a : K e y V a l u e O f D i a g r a m O b j e c t K e y a n y T y p e z b w N T n L X > < a : K e y V a l u e O f D i a g r a m O b j e c t K e y a n y T y p e z b w N T n L X > < a : K e y > < K e y > C o l u m n s \ T o t a l   V o l u m e   E f f i c a c y < / K e y > < / a : K e y > < a : V a l u e   i : t y p e = " M e a s u r e G r i d N o d e V i e w S t a t e " > < C o l u m n > 5 3 < / C o l u m n > < L a y e d O u t > t r u e < / L a y e d O u t > < / a : V a l u e > < / a : K e y V a l u e O f D i a g r a m O b j e c t K e y a n y T y p e z b w N T n L X > < a : K e y V a l u e O f D i a g r a m O b j e c t K e y a n y T y p e z b w N T n L X > < a : K e y > < K e y > C o l u m n s \ T o t a l   V o l u m e   E f f i c a c y _ i n f < / K e y > < / a : K e y > < a : V a l u e   i : t y p e = " M e a s u r e G r i d N o d e V i e w S t a t e " > < C o l u m n > 5 4 < / C o l u m n > < L a y e d O u t > t r u e < / L a y e d O u t > < / a : V a l u e > < / a : K e y V a l u e O f D i a g r a m O b j e c t K e y a n y T y p e z b w N T n L X > < a : K e y V a l u e O f D i a g r a m O b j e c t K e y a n y T y p e z b w N T n L X > < a : K e y > < K e y > C o l u m n s \ T o t a l   V o l u m e   E f f i c a c y   w i t h   O t h e r   V o l u m e   A d j u s t m e n t s < / K e y > < / a : K e y > < a : V a l u e   i : t y p e = " M e a s u r e G r i d N o d e V i e w S t a t e " > < C o l u m n > 5 5 < / C o l u m n > < L a y e d O u t > t r u e < / L a y e d O u t > < / a : V a l u e > < / a : K e y V a l u e O f D i a g r a m O b j e c t K e y a n y T y p e z b w N T n L X > < a : K e y V a l u e O f D i a g r a m O b j e c t K e y a n y T y p e z b w N T n L X > < a : K e y > < K e y > C o l u m n s \ T o t a l   V o l u m e   E f f i c a c y   w i t h   O t h e r   V o l u m e   A d j u s t m e n t s _ i n f < / K e y > < / a : K e y > < a : V a l u e   i : t y p e = " M e a s u r e G r i d N o d e V i e w S t a t e " > < C o l u m n > 5 6 < / C o l u m n > < L a y e d O u t > t r u e < / L a y e d O u t > < / a : V a l u e > < / a : K e y V a l u e O f D i a g r a m O b j e c t K e y a n y T y p e z b w N T n L X > < a : K e y V a l u e O f D i a g r a m O b j e c t K e y a n y T y p e z b w N T n L X > < a : K e y > < K e y > C o l u m n s \ T o t a l   V o l u m e   E f f i c a c y   w i t h   O t h e r   V o l u m e   A d j u s t m e n t s   & a m p ;   E f f i c i e n c y   A d j u s t m e n t s < / K e y > < / a : K e y > < a : V a l u e   i : t y p e = " M e a s u r e G r i d N o d e V i e w S t a t e " > < C o l u m n > 5 7 < / C o l u m n > < L a y e d O u t > t r u e < / L a y e d O u t > < / a : V a l u e > < / a : K e y V a l u e O f D i a g r a m O b j e c t K e y a n y T y p e z b w N T n L X > < a : K e y V a l u e O f D i a g r a m O b j e c t K e y a n y T y p e z b w N T n L X > < a : K e y > < K e y > C o l u m n s \ T o t a l   V o l u m e   E f f i c a c y   w i t h   O t h e r   V o l u m e   A d j u s t m e n t s   & a m p ;   E f f i c i e n c y   A d j u s t m e n t s _ i n f < / K e y > < / a : K e y > < a : V a l u e   i : t y p e = " M e a s u r e G r i d N o d e V i e w S t a t e " > < C o l u m n > 5 8 < / C o l u m n > < L a y e d O u t > t r u e < / L a y e d O u t > < / a : V a l u e > < / a : K e y V a l u e O f D i a g r a m O b j e c t K e y a n y T y p e z b w N T n L X > < a : K e y V a l u e O f D i a g r a m O b j e c t K e y a n y T y p e z b w N T n L X > < a : K e y > < K e y > L i n k s \ & l t ; C o l u m n s \ S u m   o f   D o l l a r   Y e a r & g t ; - & l t ; M e a s u r e s \ D o l l a r   Y e a r & g t ; < / K e y > < / a : K e y > < a : V a l u e   i : t y p e = " M e a s u r e G r i d V i e w S t a t e I D i a g r a m L i n k " / > < / a : K e y V a l u e O f D i a g r a m O b j e c t K e y a n y T y p e z b w N T n L X > < a : K e y V a l u e O f D i a g r a m O b j e c t K e y a n y T y p e z b w N T n L X > < a : K e y > < K e y > L i n k s \ & l t ; C o l u m n s \ S u m   o f   D o l l a r   Y e a r & g t ; - & l t ; M e a s u r e s \ D o l l a r   Y e a r & g t ; \ C O L U M N < / K e y > < / a : K e y > < a : V a l u e   i : t y p e = " M e a s u r e G r i d V i e w S t a t e I D i a g r a m L i n k E n d p o i n t " / > < / a : K e y V a l u e O f D i a g r a m O b j e c t K e y a n y T y p e z b w N T n L X > < a : K e y V a l u e O f D i a g r a m O b j e c t K e y a n y T y p e z b w N T n L X > < a : K e y > < K e y > L i n k s \ & l t ; C o l u m n s \ S u m   o f   D o l l a r   Y e a r & g t ; - & l t ; M e a s u r e s \ D o l l a r   Y e a r & g t ; \ M E A S U R E < / K e y > < / a : K e y > < a : V a l u e   i : t y p e = " M e a s u r e G r i d V i e w S t a t e I D i a g r a m L i n k E n d p o i n t " / > < / a : K e y V a l u e O f D i a g r a m O b j e c t K e y a n y T y p e z b w N T n L X > < a : K e y V a l u e O f D i a g r a m O b j e c t K e y a n y T y p e z b w N T n L X > < a : K e y > < K e y > L i n k s \ & l t ; C o l u m n s \ S u m   o f   C a l e n d a r   Y e a r & g t ; - & l t ; M e a s u r e s \ C a l e n d a r   Y e a r & g t ; < / K e y > < / a : K e y > < a : V a l u e   i : t y p e = " M e a s u r e G r i d V i e w S t a t e I D i a g r a m L i n k " / > < / a : K e y V a l u e O f D i a g r a m O b j e c t K e y a n y T y p e z b w N T n L X > < a : K e y V a l u e O f D i a g r a m O b j e c t K e y a n y T y p e z b w N T n L X > < a : K e y > < K e y > L i n k s \ & l t ; C o l u m n s \ S u m   o f   C a l e n d a r   Y e a r & g t ; - & l t ; M e a s u r e s \ C a l e n d a r   Y e a r & g t ; \ C O L U M N < / K e y > < / a : K e y > < a : V a l u e   i : t y p e = " M e a s u r e G r i d V i e w S t a t e I D i a g r a m L i n k E n d p o i n t " / > < / a : K e y V a l u e O f D i a g r a m O b j e c t K e y a n y T y p e z b w N T n L X > < a : K e y V a l u e O f D i a g r a m O b j e c t K e y a n y T y p e z b w N T n L X > < a : K e y > < K e y > L i n k s \ & l t ; C o l u m n s \ S u m   o f   C a l e n d a r   Y e a r & g t ; - & l t ; M e a s u r e s \ C a l e n d a r   Y e a r & g t ; \ M E A S U R E < / K e y > < / a : K e y > < a : V a l u e   i : t y p e = " M e a s u r e G r i d V i e w S t a t e I D i a g r a m L i n k E n d p o i n t " / > < / a : K e y V a l u e O f D i a g r a m O b j e c t K e y a n y T y p e z b w N T n L X > < a : K e y V a l u e O f D i a g r a m O b j e c t K e y a n y T y p e z b w N T n L X > < a : K e y > < K e y > L i n k s \ & l t ; C o l u m n s \ S u m   o f   F Y 2 3   B l e n d e d   P e r m a n e n t   R e v e n u e _ i n f & g t ; - & l t ; M e a s u r e s \ F Y 2 3   B l e n d e d   P e r m a n e n t   R e v e n u e _ i n f & g t ; < / K e y > < / a : K e y > < a : V a l u e   i : t y p e = " M e a s u r e G r i d V i e w S t a t e I D i a g r a m L i n k " / > < / a : K e y V a l u e O f D i a g r a m O b j e c t K e y a n y T y p e z b w N T n L X > < a : K e y V a l u e O f D i a g r a m O b j e c t K e y a n y T y p e z b w N T n L X > < a : K e y > < K e y > L i n k s \ & l t ; C o l u m n s \ S u m   o f   F Y 2 3   B l e n d e d   P e r m a n e n t   R e v e n u e _ i n f & g t ; - & l t ; M e a s u r e s \ F Y 2 3   B l e n d e d   P e r m a n e n t   R e v e n u e _ i n f & g t ; \ C O L U M N < / K e y > < / a : K e y > < a : V a l u e   i : t y p e = " M e a s u r e G r i d V i e w S t a t e I D i a g r a m L i n k E n d p o i n t " / > < / a : K e y V a l u e O f D i a g r a m O b j e c t K e y a n y T y p e z b w N T n L X > < a : K e y V a l u e O f D i a g r a m O b j e c t K e y a n y T y p e z b w N T n L X > < a : K e y > < K e y > L i n k s \ & l t ; C o l u m n s \ S u m   o f   F Y 2 3   B l e n d e d   P e r m a n e n t   R e v e n u e _ i n f & g t ; - & l t ; M e a s u r e s \ F Y 2 3   B l e n d e d   P e r m a n e n t   R e v e n u e _ i n f & g t ; \ M E A S U R E < / K e y > < / a : K e y > < a : V a l u e   i : t y p e = " M e a s u r e G r i d V i e w S t a t e I D i a g r a m L i n k E n d p o i n t " / > < / a : K e y V a l u e O f D i a g r a m O b j e c t K e y a n y T y p e z b w N T n L X > < a : K e y V a l u e O f D i a g r a m O b j e c t K e y a n y T y p e z b w N T n L X > < a : K e y > < K e y > L i n k s \ & l t ; C o l u m n s \ S u m   o f   E C M A D   G r o w t h & g t ; - & l t ; M e a s u r e s \ E C M A D   G r o w t h & g t ; < / K e y > < / a : K e y > < a : V a l u e   i : t y p e = " M e a s u r e G r i d V i e w S t a t e I D i a g r a m L i n k " / > < / a : K e y V a l u e O f D i a g r a m O b j e c t K e y a n y T y p e z b w N T n L X > < a : K e y V a l u e O f D i a g r a m O b j e c t K e y a n y T y p e z b w N T n L X > < a : K e y > < K e y > L i n k s \ & l t ; C o l u m n s \ S u m   o f   E C M A D   G r o w t h & g t ; - & l t ; M e a s u r e s \ E C M A D   G r o w t h & g t ; \ C O L U M N < / K e y > < / a : K e y > < a : V a l u e   i : t y p e = " M e a s u r e G r i d V i e w S t a t e I D i a g r a m L i n k E n d p o i n t " / > < / a : K e y V a l u e O f D i a g r a m O b j e c t K e y a n y T y p e z b w N T n L X > < a : K e y V a l u e O f D i a g r a m O b j e c t K e y a n y T y p e z b w N T n L X > < a : K e y > < K e y > L i n k s \ & l t ; C o l u m n s \ S u m   o f   E C M A D   G r o w t h & g t ; - & l t ; M e a s u r e s \ E C M A D   G r o w t h & g t ; \ M E A S U R E < / K e y > < / a : K e y > < a : V a l u e   i : t y p e = " M e a s u r e G r i d V i e w S t a t e I D i a g r a m L i n k E n d p o i n t " / > < / a : K e y V a l u e O f D i a g r a m O b j e c t K e y a n y T y p e z b w N T n L X > < a : K e y V a l u e O f D i a g r a m O b j e c t K e y a n y T y p e z b w N T n L X > < a : K e y > < K e y > L i n k s \ & l t ; C o l u m n s \ S u m   o f   M S A & g t ; - & l t ; M e a s u r e s \ M S A & g t ; < / K e y > < / a : K e y > < a : V a l u e   i : t y p e = " M e a s u r e G r i d V i e w S t a t e I D i a g r a m L i n k " / > < / a : K e y V a l u e O f D i a g r a m O b j e c t K e y a n y T y p e z b w N T n L X > < a : K e y V a l u e O f D i a g r a m O b j e c t K e y a n y T y p e z b w N T n L X > < a : K e y > < K e y > L i n k s \ & l t ; C o l u m n s \ S u m   o f   M S A & g t ; - & l t ; M e a s u r e s \ M S A & g t ; \ C O L U M N < / K e y > < / a : K e y > < a : V a l u e   i : t y p e = " M e a s u r e G r i d V i e w S t a t e I D i a g r a m L i n k E n d p o i n t " / > < / a : K e y V a l u e O f D i a g r a m O b j e c t K e y a n y T y p e z b w N T n L X > < a : K e y V a l u e O f D i a g r a m O b j e c t K e y a n y T y p e z b w N T n L X > < a : K e y > < K e y > L i n k s \ & l t ; C o l u m n s \ S u m   o f   M S A & g t ; - & l t ; M e a s u r e s \ M S A & g t ; \ M E A S U R E < / K e y > < / a : K e y > < a : V a l u e   i : t y p e = " M e a s u r e G r i d V i e w S t a t e I D i a g r a m L i n k E n d p o i n t " / > < / a : K e y V a l u e O f D i a g r a m O b j e c t K e y a n y T y p e z b w N T n L X > < a : K e y V a l u e O f D i a g r a m O b j e c t K e y a n y T y p e z b w N T n L X > < a : K e y > < K e y > L i n k s \ & l t ; C o l u m n s \ S u m   o f   M S A _ i n f & g t ; - & l t ; M e a s u r e s \ M S A _ i n f & g t ; < / K e y > < / a : K e y > < a : V a l u e   i : t y p e = " M e a s u r e G r i d V i e w S t a t e I D i a g r a m L i n k " / > < / a : K e y V a l u e O f D i a g r a m O b j e c t K e y a n y T y p e z b w N T n L X > < a : K e y V a l u e O f D i a g r a m O b j e c t K e y a n y T y p e z b w N T n L X > < a : K e y > < K e y > L i n k s \ & l t ; C o l u m n s \ S u m   o f   M S A _ i n f & g t ; - & l t ; M e a s u r e s \ M S A _ i n f & g t ; \ C O L U M N < / K e y > < / a : K e y > < a : V a l u e   i : t y p e = " M e a s u r e G r i d V i e w S t a t e I D i a g r a m L i n k E n d p o i n t " / > < / a : K e y V a l u e O f D i a g r a m O b j e c t K e y a n y T y p e z b w N T n L X > < a : K e y V a l u e O f D i a g r a m O b j e c t K e y a n y T y p e z b w N T n L X > < a : K e y > < K e y > L i n k s \ & l t ; C o l u m n s \ S u m   o f   M S A _ i n f & g t ; - & l t ; M e a s u r e s \ M S A _ i n f & g t ; \ M E A S U R E < / K e y > < / a : K e y > < a : V a l u e   i : t y p e = " M e a s u r e G r i d V i e w S t a t e I D i a g r a m L i n k E n d p o i n t " / > < / a : K e y V a l u e O f D i a g r a m O b j e c t K e y a n y T y p e z b w N T n L X > < a : K e y V a l u e O f D i a g r a m O b j e c t K e y a n y T y p e z b w N T n L X > < a : K e y > < K e y > L i n k s \ & l t ; C o l u m n s \ S u m   o f   U n r e c o g n i z e d & g t ; - & l t ; M e a s u r e s \ U n r e c o g n i z e d & g t ; < / K e y > < / a : K e y > < a : V a l u e   i : t y p e = " M e a s u r e G r i d V i e w S t a t e I D i a g r a m L i n k " / > < / a : K e y V a l u e O f D i a g r a m O b j e c t K e y a n y T y p e z b w N T n L X > < a : K e y V a l u e O f D i a g r a m O b j e c t K e y a n y T y p e z b w N T n L X > < a : K e y > < K e y > L i n k s \ & l t ; C o l u m n s \ S u m   o f   U n r e c o g n i z e d & g t ; - & l t ; M e a s u r e s \ U n r e c o g n i z e d & g t ; \ C O L U M N < / K e y > < / a : K e y > < a : V a l u e   i : t y p e = " M e a s u r e G r i d V i e w S t a t e I D i a g r a m L i n k E n d p o i n t " / > < / a : K e y V a l u e O f D i a g r a m O b j e c t K e y a n y T y p e z b w N T n L X > < a : K e y V a l u e O f D i a g r a m O b j e c t K e y a n y T y p e z b w N T n L X > < a : K e y > < K e y > L i n k s \ & l t ; C o l u m n s \ S u m   o f   U n r e c o g n i z e d & g t ; - & l t ; M e a s u r e s \ U n r e c o g n i z e d & g t ; \ M E A S U R E < / K e y > < / a : K e y > < a : V a l u e   i : t y p e = " M e a s u r e G r i d V i e w S t a t e I D i a g r a m L i n k E n d p o i n t " / > < / a : K e y V a l u e O f D i a g r a m O b j e c t K e y a n y T y p e z b w N T n L X > < a : K e y V a l u e O f D i a g r a m O b j e c t K e y a n y T y p e z b w N T n L X > < a : K e y > < K e y > L i n k s \ & l t ; C o l u m n s \ S u m   o f   U n r e c o g n i z e d _ i n f & g t ; - & l t ; M e a s u r e s \ U n r e c o g n i z e d _ i n f & g t ; < / K e y > < / a : K e y > < a : V a l u e   i : t y p e = " M e a s u r e G r i d V i e w S t a t e I D i a g r a m L i n k " / > < / a : K e y V a l u e O f D i a g r a m O b j e c t K e y a n y T y p e z b w N T n L X > < a : K e y V a l u e O f D i a g r a m O b j e c t K e y a n y T y p e z b w N T n L X > < a : K e y > < K e y > L i n k s \ & l t ; C o l u m n s \ S u m   o f   U n r e c o g n i z e d _ i n f & g t ; - & l t ; M e a s u r e s \ U n r e c o g n i z e d _ i n f & g t ; \ C O L U M N < / K e y > < / a : K e y > < a : V a l u e   i : t y p e = " M e a s u r e G r i d V i e w S t a t e I D i a g r a m L i n k E n d p o i n t " / > < / a : K e y V a l u e O f D i a g r a m O b j e c t K e y a n y T y p e z b w N T n L X > < a : K e y V a l u e O f D i a g r a m O b j e c t K e y a n y T y p e z b w N T n L X > < a : K e y > < K e y > L i n k s \ & l t ; C o l u m n s \ S u m   o f   U n r e c o g n i z e d _ i n f & g t ; - & l t ; M e a s u r e s \ U n r e c o g n i z e d _ i n f & g t ; \ M E A S U R E < / K e y > < / a : K e y > < a : V a l u e   i : t y p e = " M e a s u r e G r i d V i e w S t a t e I D i a g r a m L i n k E n d p o i n t " / > < / a : K e y V a l u e O f D i a g r a m O b j e c t K e y a n y T y p e z b w N T n L X > < a : K e y V a l u e O f D i a g r a m O b j e c t K e y a n y T y p e z b w N T n L X > < a : K e y > < K e y > L i n k s \ & l t ; C o l u m n s \ S u m   o f   E x p e c t e d   F F S & g t ; - & l t ; M e a s u r e s \ E x p e c t e d   F F S & g t ; < / K e y > < / a : K e y > < a : V a l u e   i : t y p e = " M e a s u r e G r i d V i e w S t a t e I D i a g r a m L i n k " / > < / a : K e y V a l u e O f D i a g r a m O b j e c t K e y a n y T y p e z b w N T n L X > < a : K e y V a l u e O f D i a g r a m O b j e c t K e y a n y T y p e z b w N T n L X > < a : K e y > < K e y > L i n k s \ & l t ; C o l u m n s \ S u m   o f   E x p e c t e d   F F S & g t ; - & l t ; M e a s u r e s \ E x p e c t e d   F F S & g t ; \ C O L U M N < / K e y > < / a : K e y > < a : V a l u e   i : t y p e = " M e a s u r e G r i d V i e w S t a t e I D i a g r a m L i n k E n d p o i n t " / > < / a : K e y V a l u e O f D i a g r a m O b j e c t K e y a n y T y p e z b w N T n L X > < a : K e y V a l u e O f D i a g r a m O b j e c t K e y a n y T y p e z b w N T n L X > < a : K e y > < K e y > L i n k s \ & l t ; C o l u m n s \ S u m   o f   E x p e c t e d   F F S & g t ; - & l t ; M e a s u r e s \ E x p e c t e d   F F S & g t ; \ M E A S U R E < / K e y > < / a : K e y > < a : V a l u e   i : t y p e = " M e a s u r e G r i d V i e w S t a t e I D i a g r a m L i n k E n d p o i n t " / > < / a : K e y V a l u e O f D i a g r a m O b j e c t K e y a n y T y p e z b w N T n L X > < a : K e y V a l u e O f D i a g r a m O b j e c t K e y a n y T y p e z b w N T n L X > < a : K e y > < K e y > L i n k s \ & l t ; C o l u m n s \ S u m   o f   E x p e c t e d   F F S _ i n f & g t ; - & l t ; M e a s u r e s \ E x p e c t e d   F F S _ i n f & g t ; < / K e y > < / a : K e y > < a : V a l u e   i : t y p e = " M e a s u r e G r i d V i e w S t a t e I D i a g r a m L i n k " / > < / a : K e y V a l u e O f D i a g r a m O b j e c t K e y a n y T y p e z b w N T n L X > < a : K e y V a l u e O f D i a g r a m O b j e c t K e y a n y T y p e z b w N T n L X > < a : K e y > < K e y > L i n k s \ & l t ; C o l u m n s \ S u m   o f   E x p e c t e d   F F S _ i n f & g t ; - & l t ; M e a s u r e s \ E x p e c t e d   F F S _ i n f & g t ; \ C O L U M N < / K e y > < / a : K e y > < a : V a l u e   i : t y p e = " M e a s u r e G r i d V i e w S t a t e I D i a g r a m L i n k E n d p o i n t " / > < / a : K e y V a l u e O f D i a g r a m O b j e c t K e y a n y T y p e z b w N T n L X > < a : K e y V a l u e O f D i a g r a m O b j e c t K e y a n y T y p e z b w N T n L X > < a : K e y > < K e y > L i n k s \ & l t ; C o l u m n s \ S u m   o f   E x p e c t e d   F F S _ i n f & g t ; - & l t ; M e a s u r e s \ E x p e c t e d   F F S _ i n f & g t ; \ M E A S U R E < / K e y > < / a : K e y > < a : V a l u e   i : t y p e = " M e a s u r e G r i d V i e w S t a t e I D i a g r a m L i n k E n d p o i n t " / > < / a : K e y V a l u e O f D i a g r a m O b j e c t K e y a n y T y p e z b w N T n L X > < a : K e y V a l u e O f D i a g r a m O b j e c t K e y a n y T y p e z b w N T n L X > < a : K e y > < K e y > L i n k s \ & l t ; C o l u m n s \ S u m   o f   P A U   S h a r e d   S a v i n g s & g t ; - & l t ; M e a s u r e s \ P A U   S h a r e d   S a v i n g s & g t ; < / K e y > < / a : K e y > < a : V a l u e   i : t y p e = " M e a s u r e G r i d V i e w S t a t e I D i a g r a m L i n k " / > < / a : K e y V a l u e O f D i a g r a m O b j e c t K e y a n y T y p e z b w N T n L X > < a : K e y V a l u e O f D i a g r a m O b j e c t K e y a n y T y p e z b w N T n L X > < a : K e y > < K e y > L i n k s \ & l t ; C o l u m n s \ S u m   o f   P A U   S h a r e d   S a v i n g s & g t ; - & l t ; M e a s u r e s \ P A U   S h a r e d   S a v i n g s & g t ; \ C O L U M N < / K e y > < / a : K e y > < a : V a l u e   i : t y p e = " M e a s u r e G r i d V i e w S t a t e I D i a g r a m L i n k E n d p o i n t " / > < / a : K e y V a l u e O f D i a g r a m O b j e c t K e y a n y T y p e z b w N T n L X > < a : K e y V a l u e O f D i a g r a m O b j e c t K e y a n y T y p e z b w N T n L X > < a : K e y > < K e y > L i n k s \ & l t ; C o l u m n s \ S u m   o f   P A U   S h a r e d   S a v i n g s & g t ; - & l t ; M e a s u r e s \ P A U   S h a r e d   S a v i n g s & g t ; \ M E A S U R E < / K e y > < / a : K e y > < a : V a l u e   i : t y p e = " M e a s u r e G r i d V i e w S t a t e I D i a g r a m L i n k E n d p o i n t " / > < / a : K e y V a l u e O f D i a g r a m O b j e c t K e y a n y T y p e z b w N T n L X > < a : K e y V a l u e O f D i a g r a m O b j e c t K e y a n y T y p e z b w N T n L X > < a : K e y > < K e y > L i n k s \ & l t ; C o l u m n s \ S u m   o f   P A U   S h a r e d   S a v i n g s _ i n f & g t ; - & l t ; M e a s u r e s \ P A U   S h a r e d   S a v i n g s _ i n f & g t ; < / K e y > < / a : K e y > < a : V a l u e   i : t y p e = " M e a s u r e G r i d V i e w S t a t e I D i a g r a m L i n k " / > < / a : K e y V a l u e O f D i a g r a m O b j e c t K e y a n y T y p e z b w N T n L X > < a : K e y V a l u e O f D i a g r a m O b j e c t K e y a n y T y p e z b w N T n L X > < a : K e y > < K e y > L i n k s \ & l t ; C o l u m n s \ S u m   o f   P A U   S h a r e d   S a v i n g s _ i n f & g t ; - & l t ; M e a s u r e s \ P A U   S h a r e d   S a v i n g s _ i n f & g t ; \ C O L U M N < / K e y > < / a : K e y > < a : V a l u e   i : t y p e = " M e a s u r e G r i d V i e w S t a t e I D i a g r a m L i n k E n d p o i n t " / > < / a : K e y V a l u e O f D i a g r a m O b j e c t K e y a n y T y p e z b w N T n L X > < a : K e y V a l u e O f D i a g r a m O b j e c t K e y a n y T y p e z b w N T n L X > < a : K e y > < K e y > L i n k s \ & l t ; C o l u m n s \ S u m   o f   P A U   S h a r e d   S a v i n g s _ i n f & g t ; - & l t ; M e a s u r e s \ P A U   S h a r e d   S a v i n g s _ i n f & g t ; \ M E A S U R E < / K e y > < / a : K e y > < a : V a l u e   i : t y p e = " M e a s u r e G r i d V i e w S t a t e I D i a g r a m L i n k E n d p o i n t " / > < / a : K e y V a l u e O f D i a g r a m O b j e c t K e y a n y T y p e z b w N T n L X > < a : K e y V a l u e O f D i a g r a m O b j e c t K e y a n y T y p e z b w N T n L X > < a : K e y > < K e y > L i n k s \ & l t ; C o l u m n s \ S u m   o f   T o t a l   P A U   R e v e n u e & g t ; - & l t ; M e a s u r e s \ T o t a l   P A U   R e v e n u e & g t ; < / K e y > < / a : K e y > < a : V a l u e   i : t y p e = " M e a s u r e G r i d V i e w S t a t e I D i a g r a m L i n k " / > < / a : K e y V a l u e O f D i a g r a m O b j e c t K e y a n y T y p e z b w N T n L X > < a : K e y V a l u e O f D i a g r a m O b j e c t K e y a n y T y p e z b w N T n L X > < a : K e y > < K e y > L i n k s \ & l t ; C o l u m n s \ S u m   o f   T o t a l   P A U   R e v e n u e & g t ; - & l t ; M e a s u r e s \ T o t a l   P A U   R e v e n u e & g t ; \ C O L U M N < / K e y > < / a : K e y > < a : V a l u e   i : t y p e = " M e a s u r e G r i d V i e w S t a t e I D i a g r a m L i n k E n d p o i n t " / > < / a : K e y V a l u e O f D i a g r a m O b j e c t K e y a n y T y p e z b w N T n L X > < a : K e y V a l u e O f D i a g r a m O b j e c t K e y a n y T y p e z b w N T n L X > < a : K e y > < K e y > L i n k s \ & l t ; C o l u m n s \ S u m   o f   T o t a l   P A U   R e v e n u e & g t ; - & l t ; M e a s u r e s \ T o t a l   P A U   R e v e n u e & g t ; \ M E A S U R E < / K e y > < / a : K e y > < a : V a l u e   i : t y p e = " M e a s u r e G r i d V i e w S t a t e I D i a g r a m L i n k E n d p o i n t " / > < / a : K e y V a l u e O f D i a g r a m O b j e c t K e y a n y T y p e z b w N T n L X > < a : K e y V a l u e O f D i a g r a m O b j e c t K e y a n y T y p e z b w N T n L X > < a : K e y > < K e y > L i n k s \ & l t ; C o l u m n s \ S u m   o f   T o t a l   P A U   R e v e n u e _ i n f & g t ; - & l t ; M e a s u r e s \ T o t a l   P A U   R e v e n u e _ i n f & g t ; < / K e y > < / a : K e y > < a : V a l u e   i : t y p e = " M e a s u r e G r i d V i e w S t a t e I D i a g r a m L i n k " / > < / a : K e y V a l u e O f D i a g r a m O b j e c t K e y a n y T y p e z b w N T n L X > < a : K e y V a l u e O f D i a g r a m O b j e c t K e y a n y T y p e z b w N T n L X > < a : K e y > < K e y > L i n k s \ & l t ; C o l u m n s \ S u m   o f   T o t a l   P A U   R e v e n u e _ i n f & g t ; - & l t ; M e a s u r e s \ T o t a l   P A U   R e v e n u e _ i n f & g t ; \ C O L U M N < / K e y > < / a : K e y > < a : V a l u e   i : t y p e = " M e a s u r e G r i d V i e w S t a t e I D i a g r a m L i n k E n d p o i n t " / > < / a : K e y V a l u e O f D i a g r a m O b j e c t K e y a n y T y p e z b w N T n L X > < a : K e y V a l u e O f D i a g r a m O b j e c t K e y a n y T y p e z b w N T n L X > < a : K e y > < K e y > L i n k s \ & l t ; C o l u m n s \ S u m   o f   T o t a l   P A U   R e v e n u e _ i n f & g t ; - & l t ; M e a s u r e s \ T o t a l   P A U   R e v e n u e _ i n f & g t ; \ M E A S U R E < / K e y > < / a : K e y > < a : V a l u e   i : t y p e = " M e a s u r e G r i d V i e w S t a t e I D i a g r a m L i n k E n d p o i n t " / > < / a : K e y V a l u e O f D i a g r a m O b j e c t K e y a n y T y p e z b w N T n L X > < a : K e y V a l u e O f D i a g r a m O b j e c t K e y a n y T y p e z b w N T n L X > < a : K e y > < K e y > L i n k s \ & l t ; C o l u m n s \ S u m   o f   O O S   P A U   R e v e n u e & g t ; - & l t ; M e a s u r e s \ O O S   P A U   R e v e n u e & g t ; < / K e y > < / a : K e y > < a : V a l u e   i : t y p e = " M e a s u r e G r i d V i e w S t a t e I D i a g r a m L i n k " / > < / a : K e y V a l u e O f D i a g r a m O b j e c t K e y a n y T y p e z b w N T n L X > < a : K e y V a l u e O f D i a g r a m O b j e c t K e y a n y T y p e z b w N T n L X > < a : K e y > < K e y > L i n k s \ & l t ; C o l u m n s \ S u m   o f   O O S   P A U   R e v e n u e & g t ; - & l t ; M e a s u r e s \ O O S   P A U   R e v e n u e & g t ; \ C O L U M N < / K e y > < / a : K e y > < a : V a l u e   i : t y p e = " M e a s u r e G r i d V i e w S t a t e I D i a g r a m L i n k E n d p o i n t " / > < / a : K e y V a l u e O f D i a g r a m O b j e c t K e y a n y T y p e z b w N T n L X > < a : K e y V a l u e O f D i a g r a m O b j e c t K e y a n y T y p e z b w N T n L X > < a : K e y > < K e y > L i n k s \ & l t ; C o l u m n s \ S u m   o f   O O S   P A U   R e v e n u e & g t ; - & l t ; M e a s u r e s \ O O S   P A U   R e v e n u e & g t ; \ M E A S U R E < / K e y > < / a : K e y > < a : V a l u e   i : t y p e = " M e a s u r e G r i d V i e w S t a t e I D i a g r a m L i n k E n d p o i n t " / > < / a : K e y V a l u e O f D i a g r a m O b j e c t K e y a n y T y p e z b w N T n L X > < a : K e y V a l u e O f D i a g r a m O b j e c t K e y a n y T y p e z b w N T n L X > < a : K e y > < K e y > L i n k s \ & l t ; C o l u m n s \ S u m   o f   O O S   P A U   R e v e n u e _ i n f & g t ; - & l t ; M e a s u r e s \ O O S   P A U   R e v e n u e _ i n f & g t ; < / K e y > < / a : K e y > < a : V a l u e   i : t y p e = " M e a s u r e G r i d V i e w S t a t e I D i a g r a m L i n k " / > < / a : K e y V a l u e O f D i a g r a m O b j e c t K e y a n y T y p e z b w N T n L X > < a : K e y V a l u e O f D i a g r a m O b j e c t K e y a n y T y p e z b w N T n L X > < a : K e y > < K e y > L i n k s \ & l t ; C o l u m n s \ S u m   o f   O O S   P A U   R e v e n u e _ i n f & g t ; - & l t ; M e a s u r e s \ O O S   P A U   R e v e n u e _ i n f & g t ; \ C O L U M N < / K e y > < / a : K e y > < a : V a l u e   i : t y p e = " M e a s u r e G r i d V i e w S t a t e I D i a g r a m L i n k E n d p o i n t " / > < / a : K e y V a l u e O f D i a g r a m O b j e c t K e y a n y T y p e z b w N T n L X > < a : K e y V a l u e O f D i a g r a m O b j e c t K e y a n y T y p e z b w N T n L X > < a : K e y > < K e y > L i n k s \ & l t ; C o l u m n s \ S u m   o f   O O S   P A U   R e v e n u e _ i n f & g t ; - & l t ; M e a s u r e s \ O O S   P A U   R e v e n u e _ i n f & g t ; \ M E A S U R E < / K e y > < / a : K e y > < a : V a l u e   i : t y p e = " M e a s u r e G r i d V i e w S t a t e I D i a g r a m L i n k E n d p o i n t " / > < / a : K e y V a l u e O f D i a g r a m O b j e c t K e y a n y T y p e z b w N T n L X > < a : K e y V a l u e O f D i a g r a m O b j e c t K e y a n y T y p e z b w N T n L X > < a : K e y > < K e y > L i n k s \ & l t ; C o l u m n s \ S u m   o f   O O S   O v e r / ( U n d e r   F u n d i n g )   -   O O S   F i l e & g t ; - & l t ; M e a s u r e s \ O O S   O v e r / ( U n d e r   F u n d i n g )   -   O O S   F i l e & g t ; < / K e y > < / a : K e y > < a : V a l u e   i : t y p e = " M e a s u r e G r i d V i e w S t a t e I D i a g r a m L i n k " / > < / a : K e y V a l u e O f D i a g r a m O b j e c t K e y a n y T y p e z b w N T n L X > < a : K e y V a l u e O f D i a g r a m O b j e c t K e y a n y T y p e z b w N T n L X > < a : K e y > < K e y > L i n k s \ & l t ; C o l u m n s \ S u m   o f   O O S   O v e r / ( U n d e r   F u n d i n g )   -   O O S   F i l e & g t ; - & l t ; M e a s u r e s \ O O S   O v e r / ( U n d e r   F u n d i n g )   -   O O S   F i l e & g t ; \ C O L U M N < / K e y > < / a : K e y > < a : V a l u e   i : t y p e = " M e a s u r e G r i d V i e w S t a t e I D i a g r a m L i n k E n d p o i n t " / > < / a : K e y V a l u e O f D i a g r a m O b j e c t K e y a n y T y p e z b w N T n L X > < a : K e y V a l u e O f D i a g r a m O b j e c t K e y a n y T y p e z b w N T n L X > < a : K e y > < K e y > L i n k s \ & l t ; C o l u m n s \ S u m   o f   O O S   O v e r / ( U n d e r   F u n d i n g )   -   O O S   F i l e & g t ; - & l t ; M e a s u r e s \ O O S   O v e r / ( U n d e r   F u n d i n g )   -   O O S   F i l e & g t ; \ M E A S U R E < / K e y > < / a : K e y > < a : V a l u e   i : t y p e = " M e a s u r e G r i d V i e w S t a t e I D i a g r a m L i n k E n d p o i n t " / > < / a : K e y V a l u e O f D i a g r a m O b j e c t K e y a n y T y p e z b w N T n L X > < a : K e y V a l u e O f D i a g r a m O b j e c t K e y a n y T y p e z b w N T n L X > < a : K e y > < K e y > L i n k s \ & l t ; C o l u m n s \ S u m   o f   O O S   O v e r / ( U n d e r   F u n d i n g )   -   O O S   F i l e _ i n f & g t ; - & l t ; M e a s u r e s \ O O S   O v e r / ( U n d e r   F u n d i n g )   -   O O S   F i l e _ i n f & g t ; < / K e y > < / a : K e y > < a : V a l u e   i : t y p e = " M e a s u r e G r i d V i e w S t a t e I D i a g r a m L i n k " / > < / a : K e y V a l u e O f D i a g r a m O b j e c t K e y a n y T y p e z b w N T n L X > < a : K e y V a l u e O f D i a g r a m O b j e c t K e y a n y T y p e z b w N T n L X > < a : K e y > < K e y > L i n k s \ & l t ; C o l u m n s \ S u m   o f   O O S   O v e r / ( U n d e r   F u n d i n g )   -   O O S   F i l e _ i n f & g t ; - & l t ; M e a s u r e s \ O O S   O v e r / ( U n d e r   F u n d i n g )   -   O O S   F i l e _ i n f & g t ; \ C O L U M N < / K e y > < / a : K e y > < a : V a l u e   i : t y p e = " M e a s u r e G r i d V i e w S t a t e I D i a g r a m L i n k E n d p o i n t " / > < / a : K e y V a l u e O f D i a g r a m O b j e c t K e y a n y T y p e z b w N T n L X > < a : K e y V a l u e O f D i a g r a m O b j e c t K e y a n y T y p e z b w N T n L X > < a : K e y > < K e y > L i n k s \ & l t ; C o l u m n s \ S u m   o f   O O S   O v e r / ( U n d e r   F u n d i n g )   -   O O S   F i l e _ i n f & g t ; - & l t ; M e a s u r e s \ O O S   O v e r / ( U n d e r   F u n d i n g )   -   O O S   F i l e _ i n f & g t ; \ M E A S U R E < / K e y > < / a : K e y > < a : V a l u e   i : t y p e = " M e a s u r e G r i d V i e w S t a t e I D i a g r a m L i n k E n d p o i n t " / > < / a : K e y V a l u e O f D i a g r a m O b j e c t K e y a n y T y p e z b w N T n L X > < a : K e y V a l u e O f D i a g r a m O b j e c t K e y a n y T y p e z b w N T n L X > < a : K e y > < K e y > L i n k s \ & l t ; C o l u m n s \ S u m   o f   D e m o g r a p h i c   A d j u s t m e n t s _ i n f & g t ; - & l t ; M e a s u r e s \ D e m o g r a p h i c   A d j u s t m e n t s _ i n f & g t ; < / K e y > < / a : K e y > < a : V a l u e   i : t y p e = " M e a s u r e G r i d V i e w S t a t e I D i a g r a m L i n k " / > < / a : K e y V a l u e O f D i a g r a m O b j e c t K e y a n y T y p e z b w N T n L X > < a : K e y V a l u e O f D i a g r a m O b j e c t K e y a n y T y p e z b w N T n L X > < a : K e y > < K e y > L i n k s \ & l t ; C o l u m n s \ S u m   o f   D e m o g r a p h i c   A d j u s t m e n t s _ i n f & g t ; - & l t ; M e a s u r e s \ D e m o g r a p h i c   A d j u s t m e n t s _ i n f & g t ; \ C O L U M N < / K e y > < / a : K e y > < a : V a l u e   i : t y p e = " M e a s u r e G r i d V i e w S t a t e I D i a g r a m L i n k E n d p o i n t " / > < / a : K e y V a l u e O f D i a g r a m O b j e c t K e y a n y T y p e z b w N T n L X > < a : K e y V a l u e O f D i a g r a m O b j e c t K e y a n y T y p e z b w N T n L X > < a : K e y > < K e y > L i n k s \ & l t ; C o l u m n s \ S u m   o f   D e m o g r a p h i c   A d j u s t m e n t s _ i n f & g t ; - & l t ; M e a s u r e s \ D e m o g r a p h i c   A d j u s t m e n t s _ i n f & g t ; \ M E A S U R E < / K e y > < / a : K e y > < a : V a l u e   i : t y p e = " M e a s u r e G r i d V i e w S t a t e I D i a g r a m L i n k E n d p o i n t " / > < / a : K e y V a l u e O f D i a g r a m O b j e c t K e y a n y T y p e z b w N T n L X > < a : K e y V a l u e O f D i a g r a m O b j e c t K e y a n y T y p e z b w N T n L X > < a : K e y > < K e y > L i n k s \ & l t ; C o l u m n s \ S u m   o f   O b s e r v e d   G B R   V o l u m e   P o l i c i e s _ i n f & g t ; - & l t ; M e a s u r e s \ O b s e r v e d   G B R   V o l u m e   P o l i c i e s _ i n f & g t ; < / K e y > < / a : K e y > < a : V a l u e   i : t y p e = " M e a s u r e G r i d V i e w S t a t e I D i a g r a m L i n k " / > < / a : K e y V a l u e O f D i a g r a m O b j e c t K e y a n y T y p e z b w N T n L X > < a : K e y V a l u e O f D i a g r a m O b j e c t K e y a n y T y p e z b w N T n L X > < a : K e y > < K e y > L i n k s \ & l t ; C o l u m n s \ S u m   o f   O b s e r v e d   G B R   V o l u m e   P o l i c i e s _ i n f & g t ; - & l t ; M e a s u r e s \ O b s e r v e d   G B R   V o l u m e   P o l i c i e s _ i n f & g t ; \ C O L U M N < / K e y > < / a : K e y > < a : V a l u e   i : t y p e = " M e a s u r e G r i d V i e w S t a t e I D i a g r a m L i n k E n d p o i n t " / > < / a : K e y V a l u e O f D i a g r a m O b j e c t K e y a n y T y p e z b w N T n L X > < a : K e y V a l u e O f D i a g r a m O b j e c t K e y a n y T y p e z b w N T n L X > < a : K e y > < K e y > L i n k s \ & l t ; C o l u m n s \ S u m   o f   O b s e r v e d   G B R   V o l u m e   P o l i c i e s _ i n f & g t ; - & l t ; M e a s u r e s \ O b s e r v e d   G B R   V o l u m e   P o l i c i e s _ i n f & g t ; \ M E A S U R E < / K e y > < / a : K e y > < a : V a l u e   i : t y p e = " M e a s u r e G r i d V i e w S t a t e I D i a g r a m L i n k E n d p o i n t " / > < / a : K e y V a l u e O f D i a g r a m O b j e c t K e y a n y T y p e z b w N T n L X > < a : K e y V a l u e O f D i a g r a m O b j e c t K e y a n y T y p e z b w N T n L X > < a : K e y > < K e y > L i n k s \ & l t ; C o l u m n s \ S u m   o f   O v e r   ( U n d e r )   F u n d i n g   R e l a t i v e   t o   V o l u m e   V a r i a b l e   S y s t e m   w i t h   M S   & a m p ;   D e m o g r a p h i c _ i n f & g t ; - & l t ; M e a s u r e s \ O v e r   ( U n d e r )   F u n d i n g   R e l a t i v e   t o   V o l u m e   V a r i a b l e   S y s t e m   w i t h   M S   & a m p ;   D e m o g r a p h i c _ i n f & g t ; < / K e y > < / a : K e y > < a : V a l u e   i : t y p e = " M e a s u r e G r i d V i e w S t a t e I D i a g r a m L i n k " / > < / a : K e y V a l u e O f D i a g r a m O b j e c t K e y a n y T y p e z b w N T n L X > < a : K e y V a l u e O f D i a g r a m O b j e c t K e y a n y T y p e z b w N T n L X > < a : K e y > < K e y > L i n k s \ & l t ; C o l u m n s \ S u m   o f   O v e r   ( U n d e r )   F u n d i n g   R e l a t i v e   t o   V o l u m e   V a r i a b l e   S y s t e m   w i t h   M S   & a m p ;   D e m o g r a p h i c _ i n f & g t ; - & l t ; M e a s u r e s \ O v e r   ( U n d e r )   F u n d i n g   R e l a t i v e   t o   V o l u m e   V a r i a b l e   S y s t e m   w i t h   M S   & a m p ;   D e m o g r a p h i c _ i n f & g t ; \ C O L U M N < / K e y > < / a : K e y > < a : V a l u e   i : t y p e = " M e a s u r e G r i d V i e w S t a t e I D i a g r a m L i n k E n d p o i n t " / > < / a : K e y V a l u e O f D i a g r a m O b j e c t K e y a n y T y p e z b w N T n L X > < a : K e y V a l u e O f D i a g r a m O b j e c t K e y a n y T y p e z b w N T n L X > < a : K e y > < K e y > L i n k s \ & l t ; C o l u m n s \ S u m   o f   O v e r   ( U n d e r )   F u n d i n g   R e l a t i v e   t o   V o l u m e   V a r i a b l e   S y s t e m   w i t h   M S   & a m p ;   D e m o g r a p h i c _ i n f & g t ; - & l t ; M e a s u r e s \ O v e r   ( U n d e r )   F u n d i n g   R e l a t i v e   t o   V o l u m e   V a r i a b l e   S y s t e m   w i t h   M S   & a m p ;   D e m o g r a p h i c _ i n f & g t ; \ M E A S U R E < / K e y > < / a : K e y > < a : V a l u e   i : t y p e = " M e a s u r e G r i d V i e w S t a t e I D i a g r a m L i n k E n d p o i n t " / > < / a : K e y V a l u e O f D i a g r a m O b j e c t K e y a n y T y p e z b w N T n L X > < a : K e y V a l u e O f D i a g r a m O b j e c t K e y a n y T y p e z b w N T n L X > < a : K e y > < K e y > L i n k s \ & l t ; C o l u m n s \ S u m   o f   P A U   V o l u m e _ i n f & g t ; - & l t ; M e a s u r e s \ P A U   V o l u m e _ i n f & g t ; < / K e y > < / a : K e y > < a : V a l u e   i : t y p e = " M e a s u r e G r i d V i e w S t a t e I D i a g r a m L i n k " / > < / a : K e y V a l u e O f D i a g r a m O b j e c t K e y a n y T y p e z b w N T n L X > < a : K e y V a l u e O f D i a g r a m O b j e c t K e y a n y T y p e z b w N T n L X > < a : K e y > < K e y > L i n k s \ & l t ; C o l u m n s \ S u m   o f   P A U   V o l u m e _ i n f & g t ; - & l t ; M e a s u r e s \ P A U   V o l u m e _ i n f & g t ; \ C O L U M N < / K e y > < / a : K e y > < a : V a l u e   i : t y p e = " M e a s u r e G r i d V i e w S t a t e I D i a g r a m L i n k E n d p o i n t " / > < / a : K e y V a l u e O f D i a g r a m O b j e c t K e y a n y T y p e z b w N T n L X > < a : K e y V a l u e O f D i a g r a m O b j e c t K e y a n y T y p e z b w N T n L X > < a : K e y > < K e y > L i n k s \ & l t ; C o l u m n s \ S u m   o f   P A U   V o l u m e _ i n f & g t ; - & l t ; M e a s u r e s \ P A U   V o l u m e _ i n f & g t ; \ M E A S U R E < / K e y > < / a : K e y > < a : V a l u e   i : t y p e = " M e a s u r e G r i d V i e w S t a t e I D i a g r a m L i n k E n d p o i n t " / > < / a : K e y V a l u e O f D i a g r a m O b j e c t K e y a n y T y p e z b w N T n L X > < a : K e y V a l u e O f D i a g r a m O b j e c t K e y a n y T y p e z b w N T n L X > < a : K e y > < K e y > L i n k s \ & l t ; C o l u m n s \ S u m   o f   P A U   M a r k e t s h i f t _ i n f & g t ; - & l t ; M e a s u r e s \ P A U   M a r k e t s h i f t _ i n f & g t ; < / K e y > < / a : K e y > < a : V a l u e   i : t y p e = " M e a s u r e G r i d V i e w S t a t e I D i a g r a m L i n k " / > < / a : K e y V a l u e O f D i a g r a m O b j e c t K e y a n y T y p e z b w N T n L X > < a : K e y V a l u e O f D i a g r a m O b j e c t K e y a n y T y p e z b w N T n L X > < a : K e y > < K e y > L i n k s \ & l t ; C o l u m n s \ S u m   o f   P A U   M a r k e t s h i f t _ i n f & g t ; - & l t ; M e a s u r e s \ P A U   M a r k e t s h i f t _ i n f & g t ; \ C O L U M N < / K e y > < / a : K e y > < a : V a l u e   i : t y p e = " M e a s u r e G r i d V i e w S t a t e I D i a g r a m L i n k E n d p o i n t " / > < / a : K e y V a l u e O f D i a g r a m O b j e c t K e y a n y T y p e z b w N T n L X > < a : K e y V a l u e O f D i a g r a m O b j e c t K e y a n y T y p e z b w N T n L X > < a : K e y > < K e y > L i n k s \ & l t ; C o l u m n s \ S u m   o f   P A U   M a r k e t s h i f t _ i n f & g t ; - & l t ; M e a s u r e s \ P A U   M a r k e t s h i f t _ i n f & g t ; \ M E A S U R E < / K e y > < / a : K e y > < a : V a l u e   i : t y p e = " M e a s u r e G r i d V i e w S t a t e I D i a g r a m L i n k E n d p o i n t " / > < / a : K e y V a l u e O f D i a g r a m O b j e c t K e y a n y T y p e z b w N T n L X > < a : K e y V a l u e O f D i a g r a m O b j e c t K e y a n y T y p e z b w N T n L X > < a : K e y > < K e y > L i n k s \ & l t ; C o l u m n s \ S u m   o f   P A U   U n r e c o g n i z e d   -   M S _ i n f & g t ; - & l t ; M e a s u r e s \ P A U   U n r e c o g n i z e d   -   M S _ i n f & g t ; < / K e y > < / a : K e y > < a : V a l u e   i : t y p e = " M e a s u r e G r i d V i e w S t a t e I D i a g r a m L i n k " / > < / a : K e y V a l u e O f D i a g r a m O b j e c t K e y a n y T y p e z b w N T n L X > < a : K e y V a l u e O f D i a g r a m O b j e c t K e y a n y T y p e z b w N T n L X > < a : K e y > < K e y > L i n k s \ & l t ; C o l u m n s \ S u m   o f   P A U   U n r e c o g n i z e d   -   M S _ i n f & g t ; - & l t ; M e a s u r e s \ P A U   U n r e c o g n i z e d   -   M S _ i n f & g t ; \ C O L U M N < / K e y > < / a : K e y > < a : V a l u e   i : t y p e = " M e a s u r e G r i d V i e w S t a t e I D i a g r a m L i n k E n d p o i n t " / > < / a : K e y V a l u e O f D i a g r a m O b j e c t K e y a n y T y p e z b w N T n L X > < a : K e y V a l u e O f D i a g r a m O b j e c t K e y a n y T y p e z b w N T n L X > < a : K e y > < K e y > L i n k s \ & l t ; C o l u m n s \ S u m   o f   P A U   U n r e c o g n i z e d   -   M S _ i n f & g t ; - & l t ; M e a s u r e s \ P A U   U n r e c o g n i z e d   -   M S _ i n f & g t ; \ M E A S U R E < / K e y > < / a : K e y > < a : V a l u e   i : t y p e = " M e a s u r e G r i d V i e w S t a t e I D i a g r a m L i n k E n d p o i n t " / > < / a : K e y V a l u e O f D i a g r a m O b j e c t K e y a n y T y p e z b w N T n L X > < a : K e y V a l u e O f D i a g r a m O b j e c t K e y a n y T y p e z b w N T n L X > < a : K e y > < K e y > L i n k s \ & l t ; C o l u m n s \ S u m   o f   T o t a l   A n t i c i p a t e d   I n s t a t e   P A U   A d j u s t m e n t   u n d e r   F F S _ i n f & g t ; - & l t ; M e a s u r e s \ T o t a l   A n t i c i p a t e d   I n s t a t e   P A U   A d j u s t m e n t   u n d e r   F F S _ i n f & g t ; < / K e y > < / a : K e y > < a : V a l u e   i : t y p e = " M e a s u r e G r i d V i e w S t a t e I D i a g r a m L i n k " / > < / a : K e y V a l u e O f D i a g r a m O b j e c t K e y a n y T y p e z b w N T n L X > < a : K e y V a l u e O f D i a g r a m O b j e c t K e y a n y T y p e z b w N T n L X > < a : K e y > < K e y > L i n k s \ & l t ; C o l u m n s \ S u m   o f   T o t a l   A n t i c i p a t e d   I n s t a t e   P A U   A d j u s t m e n t   u n d e r   F F S _ i n f & g t ; - & l t ; M e a s u r e s \ T o t a l   A n t i c i p a t e d   I n s t a t e   P A U   A d j u s t m e n t   u n d e r   F F S _ i n f & g t ; \ C O L U M N < / K e y > < / a : K e y > < a : V a l u e   i : t y p e = " M e a s u r e G r i d V i e w S t a t e I D i a g r a m L i n k E n d p o i n t " / > < / a : K e y V a l u e O f D i a g r a m O b j e c t K e y a n y T y p e z b w N T n L X > < a : K e y V a l u e O f D i a g r a m O b j e c t K e y a n y T y p e z b w N T n L X > < a : K e y > < K e y > L i n k s \ & l t ; C o l u m n s \ S u m   o f   T o t a l   A n t i c i p a t e d   I n s t a t e   P A U   A d j u s t m e n t   u n d e r   F F S _ i n f & g t ; - & l t ; M e a s u r e s \ T o t a l   A n t i c i p a t e d   I n s t a t e   P A U   A d j u s t m e n t   u n d e r   F F S _ i n f & g t ; \ M E A S U R E < / K e y > < / a : K e y > < a : V a l u e   i : t y p e = " M e a s u r e G r i d V i e w S t a t e I D i a g r a m L i n k E n d p o i n t " / > < / a : K e y V a l u e O f D i a g r a m O b j e c t K e y a n y T y p e z b w N T n L X > < a : K e y V a l u e O f D i a g r a m O b j e c t K e y a n y T y p e z b w N T n L X > < a : K e y > < K e y > L i n k s \ & l t ; C o l u m n s \ S u m   o f   P A U   I S   S h a r e d   S a v i n g s _ i n f & g t ; - & l t ; M e a s u r e s \ P A U   I S   S h a r e d   S a v i n g s _ i n f & g t ; < / K e y > < / a : K e y > < a : V a l u e   i : t y p e = " M e a s u r e G r i d V i e w S t a t e I D i a g r a m L i n k " / > < / a : K e y V a l u e O f D i a g r a m O b j e c t K e y a n y T y p e z b w N T n L X > < a : K e y V a l u e O f D i a g r a m O b j e c t K e y a n y T y p e z b w N T n L X > < a : K e y > < K e y > L i n k s \ & l t ; C o l u m n s \ S u m   o f   P A U   I S   S h a r e d   S a v i n g s _ i n f & g t ; - & l t ; M e a s u r e s \ P A U   I S   S h a r e d   S a v i n g s _ i n f & g t ; \ C O L U M N < / K e y > < / a : K e y > < a : V a l u e   i : t y p e = " M e a s u r e G r i d V i e w S t a t e I D i a g r a m L i n k E n d p o i n t " / > < / a : K e y V a l u e O f D i a g r a m O b j e c t K e y a n y T y p e z b w N T n L X > < a : K e y V a l u e O f D i a g r a m O b j e c t K e y a n y T y p e z b w N T n L X > < a : K e y > < K e y > L i n k s \ & l t ; C o l u m n s \ S u m   o f   P A U   I S   S h a r e d   S a v i n g s _ i n f & g t ; - & l t ; M e a s u r e s \ P A U   I S   S h a r e d   S a v i n g s _ i n f & g t ; \ M E A S U R E < / K e y > < / a : K e y > < a : V a l u e   i : t y p e = " M e a s u r e G r i d V i e w S t a t e I D i a g r a m L i n k E n d p o i n t " / > < / a : K e y V a l u e O f D i a g r a m O b j e c t K e y a n y T y p e z b w N T n L X > < a : K e y V a l u e O f D i a g r a m O b j e c t K e y a n y T y p e z b w N T n L X > < a : K e y > < K e y > L i n k s \ & l t ; C o l u m n s \ S u m   o f   O v e r   /   ( U n d e r )   F u n d i n g   f o r   I n - S t a t e   P A U _ i n f & g t ; - & l t ; M e a s u r e s \ O v e r   /   ( U n d e r )   F u n d i n g   f o r   I n - S t a t e   P A U _ i n f & g t ; < / K e y > < / a : K e y > < a : V a l u e   i : t y p e = " M e a s u r e G r i d V i e w S t a t e I D i a g r a m L i n k " / > < / a : K e y V a l u e O f D i a g r a m O b j e c t K e y a n y T y p e z b w N T n L X > < a : K e y V a l u e O f D i a g r a m O b j e c t K e y a n y T y p e z b w N T n L X > < a : K e y > < K e y > L i n k s \ & l t ; C o l u m n s \ S u m   o f   O v e r   /   ( U n d e r )   F u n d i n g   f o r   I n - S t a t e   P A U _ i n f & g t ; - & l t ; M e a s u r e s \ O v e r   /   ( U n d e r )   F u n d i n g   f o r   I n - S t a t e   P A U _ i n f & g t ; \ C O L U M N < / K e y > < / a : K e y > < a : V a l u e   i : t y p e = " M e a s u r e G r i d V i e w S t a t e I D i a g r a m L i n k E n d p o i n t " / > < / a : K e y V a l u e O f D i a g r a m O b j e c t K e y a n y T y p e z b w N T n L X > < a : K e y V a l u e O f D i a g r a m O b j e c t K e y a n y T y p e z b w N T n L X > < a : K e y > < K e y > L i n k s \ & l t ; C o l u m n s \ S u m   o f   O v e r   /   ( U n d e r )   F u n d i n g   f o r   I n - S t a t e   P A U _ i n f & g t ; - & l t ; M e a s u r e s \ O v e r   /   ( U n d e r )   F u n d i n g   f o r   I n - S t a t e   P A U _ i n f & g t ; \ M E A S U R E < / K e y > < / a : K e y > < a : V a l u e   i : t y p e = " M e a s u r e G r i d V i e w S t a t e I D i a g r a m L i n k E n d p o i n t " / > < / a : K e y V a l u e O f D i a g r a m O b j e c t K e y a n y T y p e z b w N T n L X > < a : K e y V a l u e O f D i a g r a m O b j e c t K e y a n y T y p e z b w N T n L X > < a : K e y > < K e y > L i n k s \ & l t ; C o l u m n s \ S u m   o f   O v e r   ( u n d e r )   f u n d i n g   w i t h   M a r k e t s h i f t   a n d   I n S t a t e   P A U _ i n f & g t ; - & l t ; M e a s u r e s \ O v e r   ( u n d e r )   f u n d i n g   w i t h   M a r k e t s h i f t   a n d   I n S t a t e   P A U _ i n f & g t ; < / K e y > < / a : K e y > < a : V a l u e   i : t y p e = " M e a s u r e G r i d V i e w S t a t e I D i a g r a m L i n k " / > < / a : K e y V a l u e O f D i a g r a m O b j e c t K e y a n y T y p e z b w N T n L X > < a : K e y V a l u e O f D i a g r a m O b j e c t K e y a n y T y p e z b w N T n L X > < a : K e y > < K e y > L i n k s \ & l t ; C o l u m n s \ S u m   o f   O v e r   ( u n d e r )   f u n d i n g   w i t h   M a r k e t s h i f t   a n d   I n S t a t e   P A U _ i n f & g t ; - & l t ; M e a s u r e s \ O v e r   ( u n d e r )   f u n d i n g   w i t h   M a r k e t s h i f t   a n d   I n S t a t e   P A U _ i n f & g t ; \ C O L U M N < / K e y > < / a : K e y > < a : V a l u e   i : t y p e = " M e a s u r e G r i d V i e w S t a t e I D i a g r a m L i n k E n d p o i n t " / > < / a : K e y V a l u e O f D i a g r a m O b j e c t K e y a n y T y p e z b w N T n L X > < a : K e y V a l u e O f D i a g r a m O b j e c t K e y a n y T y p e z b w N T n L X > < a : K e y > < K e y > L i n k s \ & l t ; C o l u m n s \ S u m   o f   O v e r   ( u n d e r )   f u n d i n g   w i t h   M a r k e t s h i f t   a n d   I n S t a t e   P A U _ i n f & g t ; - & l t ; M e a s u r e s \ O v e r   ( u n d e r )   f u n d i n g   w i t h   M a r k e t s h i f t   a n d   I n S t a t e   P A U _ i n f & g t ; \ M E A S U R E < / K e y > < / a : K e y > < a : V a l u e   i : t y p e = " M e a s u r e G r i d V i e w S t a t e I D i a g r a m L i n k E n d p o i n t " / > < / a : K e y V a l u e O f D i a g r a m O b j e c t K e y a n y T y p e z b w N T n L X > < a : K e y V a l u e O f D i a g r a m O b j e c t K e y a n y T y p e z b w N T n L X > < a : K e y > < K e y > L i n k s \ & l t ; C o l u m n s \ S u m   o f   T o t a l   V o l u m e   E f f i c a c y _ i n f & g t ; - & l t ; M e a s u r e s \ T o t a l   V o l u m e   E f f i c a c y _ i n f & g t ; < / K e y > < / a : K e y > < a : V a l u e   i : t y p e = " M e a s u r e G r i d V i e w S t a t e I D i a g r a m L i n k " / > < / a : K e y V a l u e O f D i a g r a m O b j e c t K e y a n y T y p e z b w N T n L X > < a : K e y V a l u e O f D i a g r a m O b j e c t K e y a n y T y p e z b w N T n L X > < a : K e y > < K e y > L i n k s \ & l t ; C o l u m n s \ S u m   o f   T o t a l   V o l u m e   E f f i c a c y _ i n f & g t ; - & l t ; M e a s u r e s \ T o t a l   V o l u m e   E f f i c a c y _ i n f & g t ; \ C O L U M N < / K e y > < / a : K e y > < a : V a l u e   i : t y p e = " M e a s u r e G r i d V i e w S t a t e I D i a g r a m L i n k E n d p o i n t " / > < / a : K e y V a l u e O f D i a g r a m O b j e c t K e y a n y T y p e z b w N T n L X > < a : K e y V a l u e O f D i a g r a m O b j e c t K e y a n y T y p e z b w N T n L X > < a : K e y > < K e y > L i n k s \ & l t ; C o l u m n s \ S u m   o f   T o t a l   V o l u m e   E f f i c a c y _ i n f & g t ; - & l t ; M e a s u r e s \ T o t a l   V o l u m e   E f f i c a c y _ i n f & g t ; \ M E A S U R E < / K e y > < / a : K e y > < a : V a l u e   i : t y p e = " M e a s u r e G r i d V i e w S t a t e I D i a g r a m L i n k E n d p o i n t " / > < / a : K e y V a l u e O f D i a g r a m O b j e c t K e y a n y T y p e z b w N T n L X > < a : K e y V a l u e O f D i a g r a m O b j e c t K e y a n y T y p e z b w N T n L X > < a : K e y > < K e y > L i n k s \ & l t ; C o l u m n s \ S u m   o f   O t h e r   V o l u m e   A d j u s t m e n t s   ( D e r e g / O t h e r   F Y   D a t a ) _ i n f & g t ; - & l t ; M e a s u r e s \ O t h e r   V o l u m e   A d j u s t m e n t s   ( D e r e g / O t h e r   F Y   D a t a ) _ i n f & g t ; < / K e y > < / a : K e y > < a : V a l u e   i : t y p e = " M e a s u r e G r i d V i e w S t a t e I D i a g r a m L i n k " / > < / a : K e y V a l u e O f D i a g r a m O b j e c t K e y a n y T y p e z b w N T n L X > < a : K e y V a l u e O f D i a g r a m O b j e c t K e y a n y T y p e z b w N T n L X > < a : K e y > < K e y > L i n k s \ & l t ; C o l u m n s \ S u m   o f   O t h e r   V o l u m e   A d j u s t m e n t s   ( D e r e g / O t h e r   F Y   D a t a ) _ i n f & g t ; - & l t ; M e a s u r e s \ O t h e r   V o l u m e   A d j u s t m e n t s   ( D e r e g / O t h e r   F Y   D a t a ) _ i n f & g t ; \ C O L U M N < / K e y > < / a : K e y > < a : V a l u e   i : t y p e = " M e a s u r e G r i d V i e w S t a t e I D i a g r a m L i n k E n d p o i n t " / > < / a : K e y V a l u e O f D i a g r a m O b j e c t K e y a n y T y p e z b w N T n L X > < a : K e y V a l u e O f D i a g r a m O b j e c t K e y a n y T y p e z b w N T n L X > < a : K e y > < K e y > L i n k s \ & l t ; C o l u m n s \ S u m   o f   O t h e r   V o l u m e   A d j u s t m e n t s   ( D e r e g / O t h e r   F Y   D a t a ) _ i n f & g t ; - & l t ; M e a s u r e s \ O t h e r   V o l u m e   A d j u s t m e n t s   ( D e r e g / O t h e r   F Y   D a t a ) _ i n f & g t ; \ M E A S U R E < / K e y > < / a : K e y > < a : V a l u e   i : t y p e = " M e a s u r e G r i d V i e w S t a t e I D i a g r a m L i n k E n d p o i n t " / > < / a : K e y V a l u e O f D i a g r a m O b j e c t K e y a n y T y p e z b w N T n L X > < a : K e y V a l u e O f D i a g r a m O b j e c t K e y a n y T y p e z b w N T n L X > < a : K e y > < K e y > L i n k s \ & l t ; C o l u m n s \ S u m   o f   T o t a l   V o l u m e   E f f i c a c y   w i t h   O t h e r   V o l u m e   A d j u s t m e n t s _ i n f & g t ; - & l t ; M e a s u r e s \ T o t a l   V o l u m e   E f f i c a c y   w i t h   O t h e r   V o l u m e   A d j u s t m e n t s _ i n f & g t ; < / K e y > < / a : K e y > < a : V a l u e   i : t y p e = " M e a s u r e G r i d V i e w S t a t e I D i a g r a m L i n k " / > < / a : K e y V a l u e O f D i a g r a m O b j e c t K e y a n y T y p e z b w N T n L X > < a : K e y V a l u e O f D i a g r a m O b j e c t K e y a n y T y p e z b w N T n L X > < a : K e y > < K e y > L i n k s \ & l t ; C o l u m n s \ S u m   o f   T o t a l   V o l u m e   E f f i c a c y   w i t h   O t h e r   V o l u m e   A d j u s t m e n t s _ i n f & g t ; - & l t ; M e a s u r e s \ T o t a l   V o l u m e   E f f i c a c y   w i t h   O t h e r   V o l u m e   A d j u s t m e n t s _ i n f & g t ; \ C O L U M N < / K e y > < / a : K e y > < a : V a l u e   i : t y p e = " M e a s u r e G r i d V i e w S t a t e I D i a g r a m L i n k E n d p o i n t " / > < / a : K e y V a l u e O f D i a g r a m O b j e c t K e y a n y T y p e z b w N T n L X > < a : K e y V a l u e O f D i a g r a m O b j e c t K e y a n y T y p e z b w N T n L X > < a : K e y > < K e y > L i n k s \ & l t ; C o l u m n s \ S u m   o f   T o t a l   V o l u m e   E f f i c a c y   w i t h   O t h e r   V o l u m e   A d j u s t m e n t s _ i n f & g t ; - & l t ; M e a s u r e s \ T o t a l   V o l u m e   E f f i c a c y   w i t h   O t h e r   V o l u m e   A d j u s t m e n t s _ i n f & g t ; \ M E A S U R E < / K e y > < / a : K e y > < a : V a l u e   i : t y p e = " M e a s u r e G r i d V i e w S t a t e I D i a g r a m L i n k E n d p o i n t " / > < / a : K e y V a l u e O f D i a g r a m O b j e c t K e y a n y T y p e z b w N T n L X > < a : K e y V a l u e O f D i a g r a m O b j e c t K e y a n y T y p e z b w N T n L X > < a : K e y > < K e y > L i n k s \ & l t ; C o l u m n s \ S u m   o f   E f f i c i e n c y   A d j u s t m e n t s _ i n f & g t ; - & l t ; M e a s u r e s \ E f f i c i e n c y   A d j u s t m e n t s _ i n f & g t ; < / K e y > < / a : K e y > < a : V a l u e   i : t y p e = " M e a s u r e G r i d V i e w S t a t e I D i a g r a m L i n k " / > < / a : K e y V a l u e O f D i a g r a m O b j e c t K e y a n y T y p e z b w N T n L X > < a : K e y V a l u e O f D i a g r a m O b j e c t K e y a n y T y p e z b w N T n L X > < a : K e y > < K e y > L i n k s \ & l t ; C o l u m n s \ S u m   o f   E f f i c i e n c y   A d j u s t m e n t s _ i n f & g t ; - & l t ; M e a s u r e s \ E f f i c i e n c y   A d j u s t m e n t s _ i n f & g t ; \ C O L U M N < / K e y > < / a : K e y > < a : V a l u e   i : t y p e = " M e a s u r e G r i d V i e w S t a t e I D i a g r a m L i n k E n d p o i n t " / > < / a : K e y V a l u e O f D i a g r a m O b j e c t K e y a n y T y p e z b w N T n L X > < a : K e y V a l u e O f D i a g r a m O b j e c t K e y a n y T y p e z b w N T n L X > < a : K e y > < K e y > L i n k s \ & l t ; C o l u m n s \ S u m   o f   E f f i c i e n c y   A d j u s t m e n t s _ i n f & g t ; - & l t ; M e a s u r e s \ E f f i c i e n c y   A d j u s t m e n t s _ i n f & g t ; \ M E A S U R E < / K e y > < / a : K e y > < a : V a l u e   i : t y p e = " M e a s u r e G r i d V i e w S t a t e I D i a g r a m L i n k E n d p o i n t " / > < / a : K e y V a l u e O f D i a g r a m O b j e c t K e y a n y T y p e z b w N T n L X > < a : K e y V a l u e O f D i a g r a m O b j e c t K e y a n y T y p e z b w N T n L X > < a : K e y > < K e y > L i n k s \ & l t ; C o l u m n s \ S u m   o f   T o t a l   V o l u m e   E f f i c a c y   w i t h   O t h e r   V o l u m e   A d j u s t m e n t s   & a m p ;   E f f i c i e n c y   A d j u s t m e n t s _ i n f & g t ; - & l t ; M e a s u r e s \ T o t a l   V o l u m e   E f f i c a c y   w i t h   O t h e r   V o l u m e   A d j u s t m e n t s   & a m p ;   E f f i c i e n c y   A d j u s t m e n t s _ i n f & g t ; < / K e y > < / a : K e y > < a : V a l u e   i : t y p e = " M e a s u r e G r i d V i e w S t a t e I D i a g r a m L i n k " / > < / a : K e y V a l u e O f D i a g r a m O b j e c t K e y a n y T y p e z b w N T n L X > < a : K e y V a l u e O f D i a g r a m O b j e c t K e y a n y T y p e z b w N T n L X > < a : K e y > < K e y > L i n k s \ & l t ; C o l u m n s \ S u m   o f   T o t a l   V o l u m e   E f f i c a c y   w i t h   O t h e r   V o l u m e   A d j u s t m e n t s   & a m p ;   E f f i c i e n c y   A d j u s t m e n t s _ i n f & g t ; - & l t ; M e a s u r e s \ T o t a l   V o l u m e   E f f i c a c y   w i t h   O t h e r   V o l u m e   A d j u s t m e n t s   & a m p ;   E f f i c i e n c y   A d j u s t m e n t s _ i n f & g t ; \ C O L U M N < / K e y > < / a : K e y > < a : V a l u e   i : t y p e = " M e a s u r e G r i d V i e w S t a t e I D i a g r a m L i n k E n d p o i n t " / > < / a : K e y V a l u e O f D i a g r a m O b j e c t K e y a n y T y p e z b w N T n L X > < a : K e y V a l u e O f D i a g r a m O b j e c t K e y a n y T y p e z b w N T n L X > < a : K e y > < K e y > L i n k s \ & l t ; C o l u m n s \ S u m   o f   T o t a l   V o l u m e   E f f i c a c y   w i t h   O t h e r   V o l u m e   A d j u s t m e n t s   & a m p ;   E f f i c i e n c y   A d j u s t m e n t s _ i n f & g t ; - & l t ; M e a s u r e s \ T o t a l   V o l u m e   E f f i c a c y   w i t h   O t h e r   V o l u m e   A d j u s t m e n t s   & a m p ;   E f f i c i e n c y   A d j u s t m e n t s _ i n f & g t ; \ M E A S U R E < / K e y > < / a : K e y > < a : V a l u e   i : t y p e = " M e a s u r e G r i d V i e w S t a t e I D i a g r a m L i n k E n d p o i n t " / > < / a : K e y V a l u e O f D i a g r a m O b j e c t K e y a n y T y p e z b w N T n L X > < a : K e y V a l u e O f D i a g r a m O b j e c t K e y a n y T y p e z b w N T n L X > < a : K e y > < K e y > L i n k s \ & l t ; C o l u m n s \ S u m   o f   O t h e r   V o l u m e   A d j u s t m e n t s   ( D e r e g / O t h e r   F Y   D a t a ) & g t ; - & l t ; M e a s u r e s \ O t h e r   V o l u m e   A d j u s t m e n t s   ( D e r e g / O t h e r   F Y   D a t a ) & g t ; < / K e y > < / a : K e y > < a : V a l u e   i : t y p e = " M e a s u r e G r i d V i e w S t a t e I D i a g r a m L i n k " / > < / a : K e y V a l u e O f D i a g r a m O b j e c t K e y a n y T y p e z b w N T n L X > < a : K e y V a l u e O f D i a g r a m O b j e c t K e y a n y T y p e z b w N T n L X > < a : K e y > < K e y > L i n k s \ & l t ; C o l u m n s \ S u m   o f   O t h e r   V o l u m e   A d j u s t m e n t s   ( D e r e g / O t h e r   F Y   D a t a ) & g t ; - & l t ; M e a s u r e s \ O t h e r   V o l u m e   A d j u s t m e n t s   ( D e r e g / O t h e r   F Y   D a t a ) & g t ; \ C O L U M N < / K e y > < / a : K e y > < a : V a l u e   i : t y p e = " M e a s u r e G r i d V i e w S t a t e I D i a g r a m L i n k E n d p o i n t " / > < / a : K e y V a l u e O f D i a g r a m O b j e c t K e y a n y T y p e z b w N T n L X > < a : K e y V a l u e O f D i a g r a m O b j e c t K e y a n y T y p e z b w N T n L X > < a : K e y > < K e y > L i n k s \ & l t ; C o l u m n s \ S u m   o f   O t h e r   V o l u m e   A d j u s t m e n t s   ( D e r e g / O t h e r   F Y   D a t a ) & g t ; - & l t ; M e a s u r e s \ O t h e r   V o l u m e   A d j u s t m e n t s   ( D e r e g / O t h e r   F Y   D a t a ) & g t ; \ M E A S U R E < / K e y > < / a : K e y > < a : V a l u e   i : t y p e = " M e a s u r e G r i d V i e w S t a t e I D i a g r a m L i n k E n d p o i n t " / > < / a : K e y V a l u e O f D i a g r a m O b j e c t K e y a n y T y p e z b w N T n L X > < a : K e y V a l u e O f D i a g r a m O b j e c t K e y a n y T y p e z b w N T n L X > < a : K e y > < K e y > L i n k s \ & l t ; C o l u m n s \ S u m   o f   E f f i c i e n c y   A d j u s t m e n t s & g t ; - & l t ; M e a s u r e s \ E f f i c i e n c y   A d j u s t m e n t s & g t ; < / K e y > < / a : K e y > < a : V a l u e   i : t y p e = " M e a s u r e G r i d V i e w S t a t e I D i a g r a m L i n k " / > < / a : K e y V a l u e O f D i a g r a m O b j e c t K e y a n y T y p e z b w N T n L X > < a : K e y V a l u e O f D i a g r a m O b j e c t K e y a n y T y p e z b w N T n L X > < a : K e y > < K e y > L i n k s \ & l t ; C o l u m n s \ S u m   o f   E f f i c i e n c y   A d j u s t m e n t s & g t ; - & l t ; M e a s u r e s \ E f f i c i e n c y   A d j u s t m e n t s & g t ; \ C O L U M N < / K e y > < / a : K e y > < a : V a l u e   i : t y p e = " M e a s u r e G r i d V i e w S t a t e I D i a g r a m L i n k E n d p o i n t " / > < / a : K e y V a l u e O f D i a g r a m O b j e c t K e y a n y T y p e z b w N T n L X > < a : K e y V a l u e O f D i a g r a m O b j e c t K e y a n y T y p e z b w N T n L X > < a : K e y > < K e y > L i n k s \ & l t ; C o l u m n s \ S u m   o f   E f f i c i e n c y   A d j u s t m e n t s & g t ; - & l t ; M e a s u r e s \ E f f i c i e n c y   A d j u s t m e n t s & g t ; \ M E A S U R E < / K e y > < / a : K e y > < a : V a l u e   i : t y p e = " M e a s u r e G r i d V i e w S t a t e I D i a g r a m L i n k E n d p o i n t " / > < / a : K e y V a l u e O f D i a g r a m O b j e c t K e y a n y T y p e z b w N T n L X > < a : K e y V a l u e O f D i a g r a m O b j e c t K e y a n y T y p e z b w N T n L X > < a : K e y > < K e y > L i n k s \ & l t ; C o l u m n s \ S u m   o f   D e m o g r a p h i c   A d j u s t m e n t & g t ; - & l t ; M e a s u r e s \ D e m o g r a p h i c   A d j u s t m e n t & g t ; < / K e y > < / a : K e y > < a : V a l u e   i : t y p e = " M e a s u r e G r i d V i e w S t a t e I D i a g r a m L i n k " / > < / a : K e y V a l u e O f D i a g r a m O b j e c t K e y a n y T y p e z b w N T n L X > < a : K e y V a l u e O f D i a g r a m O b j e c t K e y a n y T y p e z b w N T n L X > < a : K e y > < K e y > L i n k s \ & l t ; C o l u m n s \ S u m   o f   D e m o g r a p h i c   A d j u s t m e n t & g t ; - & l t ; M e a s u r e s \ D e m o g r a p h i c   A d j u s t m e n t & g t ; \ C O L U M N < / K e y > < / a : K e y > < a : V a l u e   i : t y p e = " M e a s u r e G r i d V i e w S t a t e I D i a g r a m L i n k E n d p o i n t " / > < / a : K e y V a l u e O f D i a g r a m O b j e c t K e y a n y T y p e z b w N T n L X > < a : K e y V a l u e O f D i a g r a m O b j e c t K e y a n y T y p e z b w N T n L X > < a : K e y > < K e y > L i n k s \ & l t ; C o l u m n s \ S u m   o f   D e m o g r a p h i c   A d j u s t m e n t & g t ; - & l t ; M e a s u r e s \ D e m o g r a p h i c   A d j u s t m e n t & g t ; \ M E A S U R E < / K e y > < / a : K e y > < a : V a l u e   i : t y p e = " M e a s u r e G r i d V i e w S t a t e I D i a g r a m L i n k E n d p o i n t " / > < / a : K e y V a l u e O f D i a g r a m O b j e c t K e y a n y T y p e z b w N T n L X > < a : K e y V a l u e O f D i a g r a m O b j e c t K e y a n y T y p e z b w N T n L X > < a : K e y > < K e y > L i n k s \ & l t ; C o l u m n s \ S u m   o f   P A U   V o l u m e & g t ; - & l t ; M e a s u r e s \ P A U   V o l u m e & g t ; < / K e y > < / a : K e y > < a : V a l u e   i : t y p e = " M e a s u r e G r i d V i e w S t a t e I D i a g r a m L i n k " / > < / a : K e y V a l u e O f D i a g r a m O b j e c t K e y a n y T y p e z b w N T n L X > < a : K e y V a l u e O f D i a g r a m O b j e c t K e y a n y T y p e z b w N T n L X > < a : K e y > < K e y > L i n k s \ & l t ; C o l u m n s \ S u m   o f   P A U   V o l u m e & g t ; - & l t ; M e a s u r e s \ P A U   V o l u m e & g t ; \ C O L U M N < / K e y > < / a : K e y > < a : V a l u e   i : t y p e = " M e a s u r e G r i d V i e w S t a t e I D i a g r a m L i n k E n d p o i n t " / > < / a : K e y V a l u e O f D i a g r a m O b j e c t K e y a n y T y p e z b w N T n L X > < a : K e y V a l u e O f D i a g r a m O b j e c t K e y a n y T y p e z b w N T n L X > < a : K e y > < K e y > L i n k s \ & l t ; C o l u m n s \ S u m   o f   P A U   V o l u m e & g t ; - & l t ; M e a s u r e s \ P A U   V o l u m e & g t ; \ M E A S U R E < / K e y > < / a : K e y > < a : V a l u e   i : t y p e = " M e a s u r e G r i d V i e w S t a t e I D i a g r a m L i n k E n d p o i n t " / > < / a : K e y V a l u e O f D i a g r a m O b j e c t K e y a n y T y p e z b w N T n L X > < a : K e y V a l u e O f D i a g r a m O b j e c t K e y a n y T y p e z b w N T n L X > < a : K e y > < K e y > L i n k s \ & l t ; C o l u m n s \ S u m   o f   P A U   M a r k e t s h i f t & g t ; - & l t ; M e a s u r e s \ P A U   M a r k e t s h i f t & g t ; < / K e y > < / a : K e y > < a : V a l u e   i : t y p e = " M e a s u r e G r i d V i e w S t a t e I D i a g r a m L i n k " / > < / a : K e y V a l u e O f D i a g r a m O b j e c t K e y a n y T y p e z b w N T n L X > < a : K e y V a l u e O f D i a g r a m O b j e c t K e y a n y T y p e z b w N T n L X > < a : K e y > < K e y > L i n k s \ & l t ; C o l u m n s \ S u m   o f   P A U   M a r k e t s h i f t & g t ; - & l t ; M e a s u r e s \ P A U   M a r k e t s h i f t & g t ; \ C O L U M N < / K e y > < / a : K e y > < a : V a l u e   i : t y p e = " M e a s u r e G r i d V i e w S t a t e I D i a g r a m L i n k E n d p o i n t " / > < / a : K e y V a l u e O f D i a g r a m O b j e c t K e y a n y T y p e z b w N T n L X > < a : K e y V a l u e O f D i a g r a m O b j e c t K e y a n y T y p e z b w N T n L X > < a : K e y > < K e y > L i n k s \ & l t ; C o l u m n s \ S u m   o f   P A U   M a r k e t s h i f t & g t ; - & l t ; M e a s u r e s \ P A U   M a r k e t s h i f t & g t ; \ M E A S U R E < / K e y > < / a : K e y > < a : V a l u e   i : t y p e = " M e a s u r e G r i d V i e w S t a t e I D i a g r a m L i n k E n d p o i n t " / > < / a : K e y V a l u e O f D i a g r a m O b j e c t K e y a n y T y p e z b w N T n L X > < a : K e y V a l u e O f D i a g r a m O b j e c t K e y a n y T y p e z b w N T n L X > < a : K e y > < K e y > L i n k s \ & l t ; C o l u m n s \ S u m   o f   P A U   U n r e c o g n i z e d   -   M S & g t ; - & l t ; M e a s u r e s \ P A U   U n r e c o g n i z e d   -   M S & g t ; < / K e y > < / a : K e y > < a : V a l u e   i : t y p e = " M e a s u r e G r i d V i e w S t a t e I D i a g r a m L i n k " / > < / a : K e y V a l u e O f D i a g r a m O b j e c t K e y a n y T y p e z b w N T n L X > < a : K e y V a l u e O f D i a g r a m O b j e c t K e y a n y T y p e z b w N T n L X > < a : K e y > < K e y > L i n k s \ & l t ; C o l u m n s \ S u m   o f   P A U   U n r e c o g n i z e d   -   M S & g t ; - & l t ; M e a s u r e s \ P A U   U n r e c o g n i z e d   -   M S & g t ; \ C O L U M N < / K e y > < / a : K e y > < a : V a l u e   i : t y p e = " M e a s u r e G r i d V i e w S t a t e I D i a g r a m L i n k E n d p o i n t " / > < / a : K e y V a l u e O f D i a g r a m O b j e c t K e y a n y T y p e z b w N T n L X > < a : K e y V a l u e O f D i a g r a m O b j e c t K e y a n y T y p e z b w N T n L X > < a : K e y > < K e y > L i n k s \ & l t ; C o l u m n s \ S u m   o f   P A U   U n r e c o g n i z e d   -   M S & g t ; - & l t ; M e a s u r e s \ P A U   U n r e c o g n i z e d   -   M S & g t ; \ M E A S U R E < / K e y > < / a : K e y > < a : V a l u e   i : t y p e = " M e a s u r e G r i d V i e w S t a t e I D i a g r a m L i n k E n d p o i n t " / > < / a : K e y V a l u e O f D i a g r a m O b j e c t K e y a n y T y p e z b w N T n L X > < a : K e y V a l u e O f D i a g r a m O b j e c t K e y a n y T y p e z b w N T n L X > < a : K e y > < K e y > L i n k s \ & l t ; C o l u m n s \ S u m   o f   O b s e r v e d   G B R   V o l u m e   P o l i c i e s & g t ; - & l t ; M e a s u r e s \ O b s e r v e d   G B R   V o l u m e   P o l i c i e s & g t ; < / K e y > < / a : K e y > < a : V a l u e   i : t y p e = " M e a s u r e G r i d V i e w S t a t e I D i a g r a m L i n k " / > < / a : K e y V a l u e O f D i a g r a m O b j e c t K e y a n y T y p e z b w N T n L X > < a : K e y V a l u e O f D i a g r a m O b j e c t K e y a n y T y p e z b w N T n L X > < a : K e y > < K e y > L i n k s \ & l t ; C o l u m n s \ S u m   o f   O b s e r v e d   G B R   V o l u m e   P o l i c i e s & g t ; - & l t ; M e a s u r e s \ O b s e r v e d   G B R   V o l u m e   P o l i c i e s & g t ; \ C O L U M N < / K e y > < / a : K e y > < a : V a l u e   i : t y p e = " M e a s u r e G r i d V i e w S t a t e I D i a g r a m L i n k E n d p o i n t " / > < / a : K e y V a l u e O f D i a g r a m O b j e c t K e y a n y T y p e z b w N T n L X > < a : K e y V a l u e O f D i a g r a m O b j e c t K e y a n y T y p e z b w N T n L X > < a : K e y > < K e y > L i n k s \ & l t ; C o l u m n s \ S u m   o f   O b s e r v e d   G B R   V o l u m e   P o l i c i e s & g t ; - & l t ; M e a s u r e s \ O b s e r v e d   G B R   V o l u m e   P o l i c i e s & g t ; \ M E A S U R E < / K e y > < / a : K e y > < a : V a l u e   i : t y p e = " M e a s u r e G r i d V i e w S t a t e I D i a g r a m L i n k E n d p o i n t " / > < / a : K e y V a l u e O f D i a g r a m O b j e c t K e y a n y T y p e z b w N T n L X > < a : K e y V a l u e O f D i a g r a m O b j e c t K e y a n y T y p e z b w N T n L X > < a : K e y > < K e y > L i n k s \ & l t ; C o l u m n s \ S u m   o f   O v e r   ( U n d e r )   F u n d i n g   R e l a t i v e   t o   V o l u m e   V a r i a b l e   S y s t e m   w i t h   M S   & a m p ;   D e m o g r a p h i c   A d & g t ; - & l t ; M e a s u r e s \ O v e r   ( U n d e r )   F u n d i n g   R e l a t i v e   t o   V o l u m e   V a r i a b l e   S y s t e m   w i t h   M S   & a m p ;   D e m o g r a p h i c   A d & g t ; < / K e y > < / a : K e y > < a : V a l u e   i : t y p e = " M e a s u r e G r i d V i e w S t a t e I D i a g r a m L i n k " / > < / a : K e y V a l u e O f D i a g r a m O b j e c t K e y a n y T y p e z b w N T n L X > < a : K e y V a l u e O f D i a g r a m O b j e c t K e y a n y T y p e z b w N T n L X > < a : K e y > < K e y > L i n k s \ & l t ; C o l u m n s \ S u m   o f   O v e r   ( U n d e r )   F u n d i n g   R e l a t i v e   t o   V o l u m e   V a r i a b l e   S y s t e m   w i t h   M S   & a m p ;   D e m o g r a p h i c   A d & g t ; - & l t ; M e a s u r e s \ O v e r   ( U n d e r )   F u n d i n g   R e l a t i v e   t o   V o l u m e   V a r i a b l e   S y s t e m   w i t h   M S   & a m p ;   D e m o g r a p h i c   A d & g t ; \ C O L U M N < / K e y > < / a : K e y > < a : V a l u e   i : t y p e = " M e a s u r e G r i d V i e w S t a t e I D i a g r a m L i n k E n d p o i n t " / > < / a : K e y V a l u e O f D i a g r a m O b j e c t K e y a n y T y p e z b w N T n L X > < a : K e y V a l u e O f D i a g r a m O b j e c t K e y a n y T y p e z b w N T n L X > < a : K e y > < K e y > L i n k s \ & l t ; C o l u m n s \ S u m   o f   O v e r   ( U n d e r )   F u n d i n g   R e l a t i v e   t o   V o l u m e   V a r i a b l e   S y s t e m   w i t h   M S   & a m p ;   D e m o g r a p h i c   A d & g t ; - & l t ; M e a s u r e s \ O v e r   ( U n d e r )   F u n d i n g   R e l a t i v e   t o   V o l u m e   V a r i a b l e   S y s t e m   w i t h   M S   & a m p ;   D e m o g r a p h i c   A d & g t ; \ M E A S U R E < / K e y > < / a : K e y > < a : V a l u e   i : t y p e = " M e a s u r e G r i d V i e w S t a t e I D i a g r a m L i n k E n d p o i n t " / > < / a : K e y V a l u e O f D i a g r a m O b j e c t K e y a n y T y p e z b w N T n L X > < a : K e y V a l u e O f D i a g r a m O b j e c t K e y a n y T y p e z b w N T n L X > < a : K e y > < K e y > L i n k s \ & l t ; C o l u m n s \ S u m   o f   T o t a l   A n t i c i p a t e d   I n s t a t e   P A U   A d j u s t m e n t   u n d e r   F F S & g t ; - & l t ; M e a s u r e s \ T o t a l   A n t i c i p a t e d   I n s t a t e   P A U   A d j u s t m e n t   u n d e r   F F S & g t ; < / K e y > < / a : K e y > < a : V a l u e   i : t y p e = " M e a s u r e G r i d V i e w S t a t e I D i a g r a m L i n k " / > < / a : K e y V a l u e O f D i a g r a m O b j e c t K e y a n y T y p e z b w N T n L X > < a : K e y V a l u e O f D i a g r a m O b j e c t K e y a n y T y p e z b w N T n L X > < a : K e y > < K e y > L i n k s \ & l t ; C o l u m n s \ S u m   o f   T o t a l   A n t i c i p a t e d   I n s t a t e   P A U   A d j u s t m e n t   u n d e r   F F S & g t ; - & l t ; M e a s u r e s \ T o t a l   A n t i c i p a t e d   I n s t a t e   P A U   A d j u s t m e n t   u n d e r   F F S & g t ; \ C O L U M N < / K e y > < / a : K e y > < a : V a l u e   i : t y p e = " M e a s u r e G r i d V i e w S t a t e I D i a g r a m L i n k E n d p o i n t " / > < / a : K e y V a l u e O f D i a g r a m O b j e c t K e y a n y T y p e z b w N T n L X > < a : K e y V a l u e O f D i a g r a m O b j e c t K e y a n y T y p e z b w N T n L X > < a : K e y > < K e y > L i n k s \ & l t ; C o l u m n s \ S u m   o f   T o t a l   A n t i c i p a t e d   I n s t a t e   P A U   A d j u s t m e n t   u n d e r   F F S & g t ; - & l t ; M e a s u r e s \ T o t a l   A n t i c i p a t e d   I n s t a t e   P A U   A d j u s t m e n t   u n d e r   F F S & g t ; \ M E A S U R E < / K e y > < / a : K e y > < a : V a l u e   i : t y p e = " M e a s u r e G r i d V i e w S t a t e I D i a g r a m L i n k E n d p o i n t " / > < / a : K e y V a l u e O f D i a g r a m O b j e c t K e y a n y T y p e z b w N T n L X > < a : K e y V a l u e O f D i a g r a m O b j e c t K e y a n y T y p e z b w N T n L X > < a : K e y > < K e y > L i n k s \ & l t ; C o l u m n s \ S u m   o f   %   A t t r i b u t a b l e   t o   O O S & g t ; - & l t ; M e a s u r e s \ %   A t t r i b u t a b l e   t o   O O S & g t ; < / K e y > < / a : K e y > < a : V a l u e   i : t y p e = " M e a s u r e G r i d V i e w S t a t e I D i a g r a m L i n k " / > < / a : K e y V a l u e O f D i a g r a m O b j e c t K e y a n y T y p e z b w N T n L X > < a : K e y V a l u e O f D i a g r a m O b j e c t K e y a n y T y p e z b w N T n L X > < a : K e y > < K e y > L i n k s \ & l t ; C o l u m n s \ S u m   o f   %   A t t r i b u t a b l e   t o   O O S & g t ; - & l t ; M e a s u r e s \ %   A t t r i b u t a b l e   t o   O O S & g t ; \ C O L U M N < / K e y > < / a : K e y > < a : V a l u e   i : t y p e = " M e a s u r e G r i d V i e w S t a t e I D i a g r a m L i n k E n d p o i n t " / > < / a : K e y V a l u e O f D i a g r a m O b j e c t K e y a n y T y p e z b w N T n L X > < a : K e y V a l u e O f D i a g r a m O b j e c t K e y a n y T y p e z b w N T n L X > < a : K e y > < K e y > L i n k s \ & l t ; C o l u m n s \ S u m   o f   %   A t t r i b u t a b l e   t o   O O S & g t ; - & l t ; M e a s u r e s \ %   A t t r i b u t a b l e   t o   O O S & g t ; \ M E A S U R E < / K e y > < / a : K e y > < a : V a l u e   i : t y p e = " M e a s u r e G r i d V i e w S t a t e I D i a g r a m L i n k E n d p o i n t " / > < / a : K e y V a l u e O f D i a g r a m O b j e c t K e y a n y T y p e z b w N T n L X > < a : K e y V a l u e O f D i a g r a m O b j e c t K e y a n y T y p e z b w N T n L X > < a : K e y > < K e y > L i n k s \ & l t ; C o l u m n s \ S u m   o f   %   A t t r i b u t a b l e   t o   O O S _ i n f & g t ; - & l t ; M e a s u r e s \ %   A t t r i b u t a b l e   t o   O O S _ i n f & g t ; < / K e y > < / a : K e y > < a : V a l u e   i : t y p e = " M e a s u r e G r i d V i e w S t a t e I D i a g r a m L i n k " / > < / a : K e y V a l u e O f D i a g r a m O b j e c t K e y a n y T y p e z b w N T n L X > < a : K e y V a l u e O f D i a g r a m O b j e c t K e y a n y T y p e z b w N T n L X > < a : K e y > < K e y > L i n k s \ & l t ; C o l u m n s \ S u m   o f   %   A t t r i b u t a b l e   t o   O O S _ i n f & g t ; - & l t ; M e a s u r e s \ %   A t t r i b u t a b l e   t o   O O S _ i n f & g t ; \ C O L U M N < / K e y > < / a : K e y > < a : V a l u e   i : t y p e = " M e a s u r e G r i d V i e w S t a t e I D i a g r a m L i n k E n d p o i n t " / > < / a : K e y V a l u e O f D i a g r a m O b j e c t K e y a n y T y p e z b w N T n L X > < a : K e y V a l u e O f D i a g r a m O b j e c t K e y a n y T y p e z b w N T n L X > < a : K e y > < K e y > L i n k s \ & l t ; C o l u m n s \ S u m   o f   %   A t t r i b u t a b l e   t o   O O S _ i n f & g t ; - & l t ; M e a s u r e s \ %   A t t r i b u t a b l e   t o   O O S _ i n f & g t ; \ M E A S U R E < / K e y > < / a : K e y > < a : V a l u e   i : t y p e = " M e a s u r e G r i d V i e w S t a t e I D i a g r a m L i n k E n d p o i n t " / > < / a : K e y V a l u e O f D i a g r a m O b j e c t K e y a n y T y p e z b w N T n L X > < a : K e y V a l u e O f D i a g r a m O b j e c t K e y a n y T y p e z b w N T n L X > < a : K e y > < K e y > L i n k s \ & l t ; C o l u m n s \ S u m   o f   P A U   I S   S h a r e d   S a v i n g s & g t ; - & l t ; M e a s u r e s \ P A U   I S   S h a r e d   S a v i n g s & g t ; < / K e y > < / a : K e y > < a : V a l u e   i : t y p e = " M e a s u r e G r i d V i e w S t a t e I D i a g r a m L i n k " / > < / a : K e y V a l u e O f D i a g r a m O b j e c t K e y a n y T y p e z b w N T n L X > < a : K e y V a l u e O f D i a g r a m O b j e c t K e y a n y T y p e z b w N T n L X > < a : K e y > < K e y > L i n k s \ & l t ; C o l u m n s \ S u m   o f   P A U   I S   S h a r e d   S a v i n g s & g t ; - & l t ; M e a s u r e s \ P A U   I S   S h a r e d   S a v i n g s & g t ; \ C O L U M N < / K e y > < / a : K e y > < a : V a l u e   i : t y p e = " M e a s u r e G r i d V i e w S t a t e I D i a g r a m L i n k E n d p o i n t " / > < / a : K e y V a l u e O f D i a g r a m O b j e c t K e y a n y T y p e z b w N T n L X > < a : K e y V a l u e O f D i a g r a m O b j e c t K e y a n y T y p e z b w N T n L X > < a : K e y > < K e y > L i n k s \ & l t ; C o l u m n s \ S u m   o f   P A U   I S   S h a r e d   S a v i n g s & g t ; - & l t ; M e a s u r e s \ P A U   I S   S h a r e d   S a v i n g s & g t ; \ M E A S U R E < / K e y > < / a : K e y > < a : V a l u e   i : t y p e = " M e a s u r e G r i d V i e w S t a t e I D i a g r a m L i n k E n d p o i n t " / > < / a : K e y V a l u e O f D i a g r a m O b j e c t K e y a n y T y p e z b w N T n L X > < a : K e y V a l u e O f D i a g r a m O b j e c t K e y a n y T y p e z b w N T n L X > < a : K e y > < K e y > L i n k s \ & l t ; C o l u m n s \ S u m   o f   O v e r   /   ( U n d e r )   F u n d i n g   f o r   I n - S t a t e   P A U & g t ; - & l t ; M e a s u r e s \ O v e r   /   ( U n d e r )   F u n d i n g   f o r   I n - S t a t e   P A U & g t ; < / K e y > < / a : K e y > < a : V a l u e   i : t y p e = " M e a s u r e G r i d V i e w S t a t e I D i a g r a m L i n k " / > < / a : K e y V a l u e O f D i a g r a m O b j e c t K e y a n y T y p e z b w N T n L X > < a : K e y V a l u e O f D i a g r a m O b j e c t K e y a n y T y p e z b w N T n L X > < a : K e y > < K e y > L i n k s \ & l t ; C o l u m n s \ S u m   o f   O v e r   /   ( U n d e r )   F u n d i n g   f o r   I n - S t a t e   P A U & g t ; - & l t ; M e a s u r e s \ O v e r   /   ( U n d e r )   F u n d i n g   f o r   I n - S t a t e   P A U & g t ; \ C O L U M N < / K e y > < / a : K e y > < a : V a l u e   i : t y p e = " M e a s u r e G r i d V i e w S t a t e I D i a g r a m L i n k E n d p o i n t " / > < / a : K e y V a l u e O f D i a g r a m O b j e c t K e y a n y T y p e z b w N T n L X > < a : K e y V a l u e O f D i a g r a m O b j e c t K e y a n y T y p e z b w N T n L X > < a : K e y > < K e y > L i n k s \ & l t ; C o l u m n s \ S u m   o f   O v e r   /   ( U n d e r )   F u n d i n g   f o r   I n - S t a t e   P A U & g t ; - & l t ; M e a s u r e s \ O v e r   /   ( U n d e r )   F u n d i n g   f o r   I n - S t a t e   P A U & g t ; \ M E A S U R E < / K e y > < / a : K e y > < a : V a l u e   i : t y p e = " M e a s u r e G r i d V i e w S t a t e I D i a g r a m L i n k E n d p o i n t " / > < / a : K e y V a l u e O f D i a g r a m O b j e c t K e y a n y T y p e z b w N T n L X > < a : K e y V a l u e O f D i a g r a m O b j e c t K e y a n y T y p e z b w N T n L X > < a : K e y > < K e y > L i n k s \ & l t ; C o l u m n s \ S u m   o f   P A U   O O S   S h a r e d   S a v i n g s & g t ; - & l t ; M e a s u r e s \ P A U   O O S   S h a r e d   S a v i n g s & g t ; < / K e y > < / a : K e y > < a : V a l u e   i : t y p e = " M e a s u r e G r i d V i e w S t a t e I D i a g r a m L i n k " / > < / a : K e y V a l u e O f D i a g r a m O b j e c t K e y a n y T y p e z b w N T n L X > < a : K e y V a l u e O f D i a g r a m O b j e c t K e y a n y T y p e z b w N T n L X > < a : K e y > < K e y > L i n k s \ & l t ; C o l u m n s \ S u m   o f   P A U   O O S   S h a r e d   S a v i n g s & g t ; - & l t ; M e a s u r e s \ P A U   O O S   S h a r e d   S a v i n g s & g t ; \ C O L U M N < / K e y > < / a : K e y > < a : V a l u e   i : t y p e = " M e a s u r e G r i d V i e w S t a t e I D i a g r a m L i n k E n d p o i n t " / > < / a : K e y V a l u e O f D i a g r a m O b j e c t K e y a n y T y p e z b w N T n L X > < a : K e y V a l u e O f D i a g r a m O b j e c t K e y a n y T y p e z b w N T n L X > < a : K e y > < K e y > L i n k s \ & l t ; C o l u m n s \ S u m   o f   P A U   O O S   S h a r e d   S a v i n g s & g t ; - & l t ; M e a s u r e s \ P A U   O O S   S h a r e d   S a v i n g s & g t ; \ M E A S U R E < / K e y > < / a : K e y > < a : V a l u e   i : t y p e = " M e a s u r e G r i d V i e w S t a t e I D i a g r a m L i n k E n d p o i n t " / > < / a : K e y V a l u e O f D i a g r a m O b j e c t K e y a n y T y p e z b w N T n L X > < a : K e y V a l u e O f D i a g r a m O b j e c t K e y a n y T y p e z b w N T n L X > < a : K e y > < K e y > L i n k s \ & l t ; C o l u m n s \ S u m   o f   P A U   O O S   S h a r e d   S a v i n g s _ i n f & g t ; - & l t ; M e a s u r e s \ P A U   O O S   S h a r e d   S a v i n g s _ i n f & g t ; < / K e y > < / a : K e y > < a : V a l u e   i : t y p e = " M e a s u r e G r i d V i e w S t a t e I D i a g r a m L i n k " / > < / a : K e y V a l u e O f D i a g r a m O b j e c t K e y a n y T y p e z b w N T n L X > < a : K e y V a l u e O f D i a g r a m O b j e c t K e y a n y T y p e z b w N T n L X > < a : K e y > < K e y > L i n k s \ & l t ; C o l u m n s \ S u m   o f   P A U   O O S   S h a r e d   S a v i n g s _ i n f & g t ; - & l t ; M e a s u r e s \ P A U   O O S   S h a r e d   S a v i n g s _ i n f & g t ; \ C O L U M N < / K e y > < / a : K e y > < a : V a l u e   i : t y p e = " M e a s u r e G r i d V i e w S t a t e I D i a g r a m L i n k E n d p o i n t " / > < / a : K e y V a l u e O f D i a g r a m O b j e c t K e y a n y T y p e z b w N T n L X > < a : K e y V a l u e O f D i a g r a m O b j e c t K e y a n y T y p e z b w N T n L X > < a : K e y > < K e y > L i n k s \ & l t ; C o l u m n s \ S u m   o f   P A U   O O S   S h a r e d   S a v i n g s _ i n f & g t ; - & l t ; M e a s u r e s \ P A U   O O S   S h a r e d   S a v i n g s _ i n f & g t ; \ M E A S U R E < / K e y > < / a : K e y > < a : V a l u e   i : t y p e = " M e a s u r e G r i d V i e w S t a t e I D i a g r a m L i n k E n d p o i n t " / > < / a : K e y V a l u e O f D i a g r a m O b j e c t K e y a n y T y p e z b w N T n L X > < a : K e y V a l u e O f D i a g r a m O b j e c t K e y a n y T y p e z b w N T n L X > < a : K e y > < K e y > L i n k s \ & l t ; C o l u m n s \ S u m   o f   O v e r   /   ( U n d e r )   F u n d i n g   f o r   O O S   P A U & g t ; - & l t ; M e a s u r e s \ O v e r   /   ( U n d e r )   F u n d i n g   f o r   O O S   P A U & g t ; < / K e y > < / a : K e y > < a : V a l u e   i : t y p e = " M e a s u r e G r i d V i e w S t a t e I D i a g r a m L i n k " / > < / a : K e y V a l u e O f D i a g r a m O b j e c t K e y a n y T y p e z b w N T n L X > < a : K e y V a l u e O f D i a g r a m O b j e c t K e y a n y T y p e z b w N T n L X > < a : K e y > < K e y > L i n k s \ & l t ; C o l u m n s \ S u m   o f   O v e r   /   ( U n d e r )   F u n d i n g   f o r   O O S   P A U & g t ; - & l t ; M e a s u r e s \ O v e r   /   ( U n d e r )   F u n d i n g   f o r   O O S   P A U & g t ; \ C O L U M N < / K e y > < / a : K e y > < a : V a l u e   i : t y p e = " M e a s u r e G r i d V i e w S t a t e I D i a g r a m L i n k E n d p o i n t " / > < / a : K e y V a l u e O f D i a g r a m O b j e c t K e y a n y T y p e z b w N T n L X > < a : K e y V a l u e O f D i a g r a m O b j e c t K e y a n y T y p e z b w N T n L X > < a : K e y > < K e y > L i n k s \ & l t ; C o l u m n s \ S u m   o f   O v e r   /   ( U n d e r )   F u n d i n g   f o r   O O S   P A U & g t ; - & l t ; M e a s u r e s \ O v e r   /   ( U n d e r )   F u n d i n g   f o r   O O S   P A U & g t ; \ M E A S U R E < / K e y > < / a : K e y > < a : V a l u e   i : t y p e = " M e a s u r e G r i d V i e w S t a t e I D i a g r a m L i n k E n d p o i n t " / > < / a : K e y V a l u e O f D i a g r a m O b j e c t K e y a n y T y p e z b w N T n L X > < a : K e y V a l u e O f D i a g r a m O b j e c t K e y a n y T y p e z b w N T n L X > < a : K e y > < K e y > L i n k s \ & l t ; C o l u m n s \ S u m   o f   O v e r   /   ( U n d e r )   F u n d i n g   f o r   O O S   P A U _ i n f & g t ; - & l t ; M e a s u r e s \ O v e r   /   ( U n d e r )   F u n d i n g   f o r   O O S   P A U _ i n f & g t ; < / K e y > < / a : K e y > < a : V a l u e   i : t y p e = " M e a s u r e G r i d V i e w S t a t e I D i a g r a m L i n k " / > < / a : K e y V a l u e O f D i a g r a m O b j e c t K e y a n y T y p e z b w N T n L X > < a : K e y V a l u e O f D i a g r a m O b j e c t K e y a n y T y p e z b w N T n L X > < a : K e y > < K e y > L i n k s \ & l t ; C o l u m n s \ S u m   o f   O v e r   /   ( U n d e r )   F u n d i n g   f o r   O O S   P A U _ i n f & g t ; - & l t ; M e a s u r e s \ O v e r   /   ( U n d e r )   F u n d i n g   f o r   O O S   P A U _ i n f & g t ; \ C O L U M N < / K e y > < / a : K e y > < a : V a l u e   i : t y p e = " M e a s u r e G r i d V i e w S t a t e I D i a g r a m L i n k E n d p o i n t " / > < / a : K e y V a l u e O f D i a g r a m O b j e c t K e y a n y T y p e z b w N T n L X > < a : K e y V a l u e O f D i a g r a m O b j e c t K e y a n y T y p e z b w N T n L X > < a : K e y > < K e y > L i n k s \ & l t ; C o l u m n s \ S u m   o f   O v e r   /   ( U n d e r )   F u n d i n g   f o r   O O S   P A U _ i n f & g t ; - & l t ; M e a s u r e s \ O v e r   /   ( U n d e r )   F u n d i n g   f o r   O O S   P A U _ i n f & g t ; \ M E A S U R E < / K e y > < / a : K e y > < a : V a l u e   i : t y p e = " M e a s u r e G r i d V i e w S t a t e I D i a g r a m L i n k E n d p o i n t " / > < / a : K e y V a l u e O f D i a g r a m O b j e c t K e y a n y T y p e z b w N T n L X > < a : K e y V a l u e O f D i a g r a m O b j e c t K e y a n y T y p e z b w N T n L X > < a : K e y > < K e y > L i n k s \ & l t ; C o l u m n s \ S u m   o f   O v e r   ( u n d e r )   f u n d i n g   w i t h   M a r k e t s h i f t   a n d   I n S t a t e   P A U & g t ; - & l t ; M e a s u r e s \ O v e r   ( u n d e r )   f u n d i n g   w i t h   M a r k e t s h i f t   a n d   I n S t a t e   P A U & g t ; < / K e y > < / a : K e y > < a : V a l u e   i : t y p e = " M e a s u r e G r i d V i e w S t a t e I D i a g r a m L i n k " / > < / a : K e y V a l u e O f D i a g r a m O b j e c t K e y a n y T y p e z b w N T n L X > < a : K e y V a l u e O f D i a g r a m O b j e c t K e y a n y T y p e z b w N T n L X > < a : K e y > < K e y > L i n k s \ & l t ; C o l u m n s \ S u m   o f   O v e r   ( u n d e r )   f u n d i n g   w i t h   M a r k e t s h i f t   a n d   I n S t a t e   P A U & g t ; - & l t ; M e a s u r e s \ O v e r   ( u n d e r )   f u n d i n g   w i t h   M a r k e t s h i f t   a n d   I n S t a t e   P A U & g t ; \ C O L U M N < / K e y > < / a : K e y > < a : V a l u e   i : t y p e = " M e a s u r e G r i d V i e w S t a t e I D i a g r a m L i n k E n d p o i n t " / > < / a : K e y V a l u e O f D i a g r a m O b j e c t K e y a n y T y p e z b w N T n L X > < a : K e y V a l u e O f D i a g r a m O b j e c t K e y a n y T y p e z b w N T n L X > < a : K e y > < K e y > L i n k s \ & l t ; C o l u m n s \ S u m   o f   O v e r   ( u n d e r )   f u n d i n g   w i t h   M a r k e t s h i f t   a n d   I n S t a t e   P A U & g t ; - & l t ; M e a s u r e s \ O v e r   ( u n d e r )   f u n d i n g   w i t h   M a r k e t s h i f t   a n d   I n S t a t e   P A U & g t ; \ M E A S U R E < / K e y > < / a : K e y > < a : V a l u e   i : t y p e = " M e a s u r e G r i d V i e w S t a t e I D i a g r a m L i n k E n d p o i n t " / > < / a : K e y V a l u e O f D i a g r a m O b j e c t K e y a n y T y p e z b w N T n L X > < a : K e y V a l u e O f D i a g r a m O b j e c t K e y a n y T y p e z b w N T n L X > < a : K e y > < K e y > L i n k s \ & l t ; C o l u m n s \ S u m   o f   O O S   F u n d i n g   E x c e s s   o r   D e f i c i t   +   O O S   P A U & g t ; - & l t ; M e a s u r e s \ O O S   F u n d i n g   E x c e s s   o r   D e f i c i t   +   O O S   P A U & g t ; < / K e y > < / a : K e y > < a : V a l u e   i : t y p e = " M e a s u r e G r i d V i e w S t a t e I D i a g r a m L i n k " / > < / a : K e y V a l u e O f D i a g r a m O b j e c t K e y a n y T y p e z b w N T n L X > < a : K e y V a l u e O f D i a g r a m O b j e c t K e y a n y T y p e z b w N T n L X > < a : K e y > < K e y > L i n k s \ & l t ; C o l u m n s \ S u m   o f   O O S   F u n d i n g   E x c e s s   o r   D e f i c i t   +   O O S   P A U & g t ; - & l t ; M e a s u r e s \ O O S   F u n d i n g   E x c e s s   o r   D e f i c i t   +   O O S   P A U & g t ; \ C O L U M N < / K e y > < / a : K e y > < a : V a l u e   i : t y p e = " M e a s u r e G r i d V i e w S t a t e I D i a g r a m L i n k E n d p o i n t " / > < / a : K e y V a l u e O f D i a g r a m O b j e c t K e y a n y T y p e z b w N T n L X > < a : K e y V a l u e O f D i a g r a m O b j e c t K e y a n y T y p e z b w N T n L X > < a : K e y > < K e y > L i n k s \ & l t ; C o l u m n s \ S u m   o f   O O S   F u n d i n g   E x c e s s   o r   D e f i c i t   +   O O S   P A U & g t ; - & l t ; M e a s u r e s \ O O S   F u n d i n g   E x c e s s   o r   D e f i c i t   +   O O S   P A U & g t ; \ M E A S U R E < / K e y > < / a : K e y > < a : V a l u e   i : t y p e = " M e a s u r e G r i d V i e w S t a t e I D i a g r a m L i n k E n d p o i n t " / > < / a : K e y V a l u e O f D i a g r a m O b j e c t K e y a n y T y p e z b w N T n L X > < a : K e y V a l u e O f D i a g r a m O b j e c t K e y a n y T y p e z b w N T n L X > < a : K e y > < K e y > L i n k s \ & l t ; C o l u m n s \ S u m   o f   O O S   F u n d i n g   E x c e s s   o r   D e f i c i t   +   O O S   P A U _ i n f & g t ; - & l t ; M e a s u r e s \ O O S   F u n d i n g   E x c e s s   o r   D e f i c i t   +   O O S   P A U _ i n f & g t ; < / K e y > < / a : K e y > < a : V a l u e   i : t y p e = " M e a s u r e G r i d V i e w S t a t e I D i a g r a m L i n k " / > < / a : K e y V a l u e O f D i a g r a m O b j e c t K e y a n y T y p e z b w N T n L X > < a : K e y V a l u e O f D i a g r a m O b j e c t K e y a n y T y p e z b w N T n L X > < a : K e y > < K e y > L i n k s \ & l t ; C o l u m n s \ S u m   o f   O O S   F u n d i n g   E x c e s s   o r   D e f i c i t   +   O O S   P A U _ i n f & g t ; - & l t ; M e a s u r e s \ O O S   F u n d i n g   E x c e s s   o r   D e f i c i t   +   O O S   P A U _ i n f & g t ; \ C O L U M N < / K e y > < / a : K e y > < a : V a l u e   i : t y p e = " M e a s u r e G r i d V i e w S t a t e I D i a g r a m L i n k E n d p o i n t " / > < / a : K e y V a l u e O f D i a g r a m O b j e c t K e y a n y T y p e z b w N T n L X > < a : K e y V a l u e O f D i a g r a m O b j e c t K e y a n y T y p e z b w N T n L X > < a : K e y > < K e y > L i n k s \ & l t ; C o l u m n s \ S u m   o f   O O S   F u n d i n g   E x c e s s   o r   D e f i c i t   +   O O S   P A U _ i n f & g t ; - & l t ; M e a s u r e s \ O O S   F u n d i n g   E x c e s s   o r   D e f i c i t   +   O O S   P A U _ i n f & g t ; \ M E A S U R E < / K e y > < / a : K e y > < a : V a l u e   i : t y p e = " M e a s u r e G r i d V i e w S t a t e I D i a g r a m L i n k E n d p o i n t " / > < / a : K e y V a l u e O f D i a g r a m O b j e c t K e y a n y T y p e z b w N T n L X > < a : K e y V a l u e O f D i a g r a m O b j e c t K e y a n y T y p e z b w N T n L X > < a : K e y > < K e y > L i n k s \ & l t ; C o l u m n s \ S u m   o f   T o t a l   V o l u m e   E f f i c a c y & g t ; - & l t ; M e a s u r e s \ T o t a l   V o l u m e   E f f i c a c y & g t ; < / K e y > < / a : K e y > < a : V a l u e   i : t y p e = " M e a s u r e G r i d V i e w S t a t e I D i a g r a m L i n k " / > < / a : K e y V a l u e O f D i a g r a m O b j e c t K e y a n y T y p e z b w N T n L X > < a : K e y V a l u e O f D i a g r a m O b j e c t K e y a n y T y p e z b w N T n L X > < a : K e y > < K e y > L i n k s \ & l t ; C o l u m n s \ S u m   o f   T o t a l   V o l u m e   E f f i c a c y & g t ; - & l t ; M e a s u r e s \ T o t a l   V o l u m e   E f f i c a c y & g t ; \ C O L U M N < / K e y > < / a : K e y > < a : V a l u e   i : t y p e = " M e a s u r e G r i d V i e w S t a t e I D i a g r a m L i n k E n d p o i n t " / > < / a : K e y V a l u e O f D i a g r a m O b j e c t K e y a n y T y p e z b w N T n L X > < a : K e y V a l u e O f D i a g r a m O b j e c t K e y a n y T y p e z b w N T n L X > < a : K e y > < K e y > L i n k s \ & l t ; C o l u m n s \ S u m   o f   T o t a l   V o l u m e   E f f i c a c y & g t ; - & l t ; M e a s u r e s \ T o t a l   V o l u m e   E f f i c a c y & g t ; \ M E A S U R E < / K e y > < / a : K e y > < a : V a l u e   i : t y p e = " M e a s u r e G r i d V i e w S t a t e I D i a g r a m L i n k E n d p o i n t " / > < / a : K e y V a l u e O f D i a g r a m O b j e c t K e y a n y T y p e z b w N T n L X > < a : K e y V a l u e O f D i a g r a m O b j e c t K e y a n y T y p e z b w N T n L X > < a : K e y > < K e y > L i n k s \ & l t ; C o l u m n s \ S u m   o f   T o t a l   V o l u m e   E f f i c a c y   w i t h   O t h e r   V o l u m e   A d j u s t m e n t s & g t ; - & l t ; M e a s u r e s \ T o t a l   V o l u m e   E f f i c a c y   w i t h   O t h e r   V o l u m e   A d j u s t m e n t s & g t ; < / K e y > < / a : K e y > < a : V a l u e   i : t y p e = " M e a s u r e G r i d V i e w S t a t e I D i a g r a m L i n k " / > < / a : K e y V a l u e O f D i a g r a m O b j e c t K e y a n y T y p e z b w N T n L X > < a : K e y V a l u e O f D i a g r a m O b j e c t K e y a n y T y p e z b w N T n L X > < a : K e y > < K e y > L i n k s \ & l t ; C o l u m n s \ S u m   o f   T o t a l   V o l u m e   E f f i c a c y   w i t h   O t h e r   V o l u m e   A d j u s t m e n t s & g t ; - & l t ; M e a s u r e s \ T o t a l   V o l u m e   E f f i c a c y   w i t h   O t h e r   V o l u m e   A d j u s t m e n t s & g t ; \ C O L U M N < / K e y > < / a : K e y > < a : V a l u e   i : t y p e = " M e a s u r e G r i d V i e w S t a t e I D i a g r a m L i n k E n d p o i n t " / > < / a : K e y V a l u e O f D i a g r a m O b j e c t K e y a n y T y p e z b w N T n L X > < a : K e y V a l u e O f D i a g r a m O b j e c t K e y a n y T y p e z b w N T n L X > < a : K e y > < K e y > L i n k s \ & l t ; C o l u m n s \ S u m   o f   T o t a l   V o l u m e   E f f i c a c y   w i t h   O t h e r   V o l u m e   A d j u s t m e n t s & g t ; - & l t ; M e a s u r e s \ T o t a l   V o l u m e   E f f i c a c y   w i t h   O t h e r   V o l u m e   A d j u s t m e n t s & g t ; \ M E A S U R E < / K e y > < / a : K e y > < a : V a l u e   i : t y p e = " M e a s u r e G r i d V i e w S t a t e I D i a g r a m L i n k E n d p o i n t " / > < / a : K e y V a l u e O f D i a g r a m O b j e c t K e y a n y T y p e z b w N T n L X > < a : K e y V a l u e O f D i a g r a m O b j e c t K e y a n y T y p e z b w N T n L X > < a : K e y > < K e y > L i n k s \ & l t ; C o l u m n s \ S u m   o f   T o t a l   V o l u m e   E f f i c a c y   w i t h   O t h e r   V o l u m e   A d j u s t m e n t s   & a m p ;   E f f i c i e n c y   A d j u s t m e n t s & g t ; - & l t ; M e a s u r e s \ T o t a l   V o l u m e   E f f i c a c y   w i t h   O t h e r   V o l u m e   A d j u s t m e n t s   & a m p ;   E f f i c i e n c y   A d j u s t m e n t s & g t ; < / K e y > < / a : K e y > < a : V a l u e   i : t y p e = " M e a s u r e G r i d V i e w S t a t e I D i a g r a m L i n k " / > < / a : K e y V a l u e O f D i a g r a m O b j e c t K e y a n y T y p e z b w N T n L X > < a : K e y V a l u e O f D i a g r a m O b j e c t K e y a n y T y p e z b w N T n L X > < a : K e y > < K e y > L i n k s \ & l t ; C o l u m n s \ S u m   o f   T o t a l   V o l u m e   E f f i c a c y   w i t h   O t h e r   V o l u m e   A d j u s t m e n t s   & a m p ;   E f f i c i e n c y   A d j u s t m e n t s & g t ; - & l t ; M e a s u r e s \ T o t a l   V o l u m e   E f f i c a c y   w i t h   O t h e r   V o l u m e   A d j u s t m e n t s   & a m p ;   E f f i c i e n c y   A d j u s t m e n t s & g t ; \ C O L U M N < / K e y > < / a : K e y > < a : V a l u e   i : t y p e = " M e a s u r e G r i d V i e w S t a t e I D i a g r a m L i n k E n d p o i n t " / > < / a : K e y V a l u e O f D i a g r a m O b j e c t K e y a n y T y p e z b w N T n L X > < a : K e y V a l u e O f D i a g r a m O b j e c t K e y a n y T y p e z b w N T n L X > < a : K e y > < K e y > L i n k s \ & l t ; C o l u m n s \ S u m   o f   T o t a l   V o l u m e   E f f i c a c y   w i t h   O t h e r   V o l u m e   A d j u s t m e n t s   & a m p ;   E f f i c i e n c y   A d j u s t m e n t s & g t ; - & l t ; M e a s u r e s \ T o t a l   V o l u m e   E f f i c a c y   w i t h   O t h e r   V o l u m e   A d j u s t m e n t s   & a m p ;   E f f i c i e n c y   A d j u s t m e n t s & g t ; \ M E A S U R E 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7 d c f d c d d - 4 1 8 7 - 4 7 d 2 - a 7 8 c - 2 f c f 9 6 8 c 2 7 8 3 " > < C u s t o m C o n t e n t > < ! [ C D A T A [ < ? x m l   v e r s i o n = " 1 . 0 "   e n c o d i n g = " u t f - 1 6 " ? > < S e t t i n g s > < C a l c u l a t e d F i e l d s > < i t e m > < M e a s u r e N a m e > g e t _ %   A t t r i b u t a b l e   t o   O O S < / M e a s u r e N a m e > < D i s p l a y N a m e > g e t _ %   A t t r i b u t a b l e   t o   O O S < / D i s p l a y N a m e > < V i s i b l e > F a l s e < / V i s i b l e > < / i t e m > < i t e m > < M e a s u r e N a m e > S t a r t   Y e a r < / M e a s u r e N a m e > < D i s p l a y N a m e > S t a r t   Y e a r < / D i s p l a y N a m e > < V i s i b l e > F a l s e < / V i s i b l e > < / i t e m > < i t e m > < M e a s u r e N a m e > E n d   Y e a r < / M e a s u r e N a m e > < D i s p l a y N a m e > E n d   Y e a r < / D i s p l a y N a m e > < V i s i b l e > F a l s e < / V i s i b l e > < / i t e m > < / C a l c u l a t e d F i e l d s > < S A H o s t H a s h > 0 < / S A H o s t H a s h > < G e m i n i F i e l d L i s t V i s i b l e > T r u e < / G e m i n i F i e l d L i s t V i s i b l e > < / S e t t i n g s > ] ] > < / 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 1 3 8 < / H e i g h t > < / S a n d b o x E d i t o r . F o r m u l a B a r S t a t e > ] ] > < / C u s t o m C o n t e n t > < / G e m i n i > 
</file>

<file path=customXml/item8.xml>��< ? x m l   v e r s i o n = " 1 . 0 "   e n c o d i n g = " u t f - 1 6 " ? > < D a t a M a s h u p   s q m i d = " 9 4 f 4 9 7 f 9 - 8 9 c 1 - 4 d f 7 - 9 b 9 9 - e 3 a 7 6 a f f a b 4 b "   x m l n s = " h t t p : / / s c h e m a s . m i c r o s o f t . c o m / D a t a M a s h u p " > A A A A A B 8 h A A B Q S w M E F A A C A A g A q V g j W S 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q V g j 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K l Y I 1 m X i I h 8 I h 4 A A M k t A Q A T A B w A R m 9 y b X V s Y X M v U 2 V j d G l v b j E u b S C i G A A o o B Q A A A A A A A A A A A A A A A A A A A A A A A A A A A D t X W 1 z 2 7 a y / t 6 Z / g e M P L c j t Y o j 0 s 6 L z 6 k 7 4 8 p x 4 3 s a 2 y d y c i b X 1 X g U i b Z 5 K 5 E e k n L i + u a / X w B 8 w 8 s u C F J y 4 y T s h 3 M c A g I W i 8 X u g 8 V i E X v T x A 8 D M k r / 3 / n n d 9 / F V 5 P I m 5 H X 7 7 x J 5 A 6 c p 2 S X z L 3 k + + 8 I / W 8 U L q O p R 7 + 8 + D j 1 5 p v / C a M / 3 4 f h n 9 0 D f + 5 t D s M g 8 Y I k 7 n Z G / / h j O I m 9 h f + R v E n 8 u f / X h H f y 2 r s O o y T + Y 7 i M I l q R v P W i m H 7 / 4 2 0 4 X y 4 8 8 u L i w p 9 O p r d / D N + 5 W / R / n O 1 H 7 C 9 C D o N H o 2 S S e E S p S P a C y f w 2 9 m P a 8 g 3 5 4 C d X 5 G T v D b l 5 / s d J + M G L y L + X X n R L f 3 2 9 p J 2 + f k f e B J P Z / y 7 j h I 5 u d O V f J D E Z h o t r f 5 5 S 1 1 1 e k y Q k M 9 b R T U p Z b / P j P P 7 Y 6 f V J s J z P + y S J l l 6 v n 7 K i 4 M / 5 6 e T 9 n P E k Z c 7 d 2 W H i L X Y 7 R X m n / y 8 / m O 1 2 e L X O + N P Z / i S Z j L N W N j r D q 0 l w S S k 6 v b 3 2 O r Q V X m 3 z N J o E 8 U U Y L Y Z s y A E r j L t K l / 2 7 u 8 5 w M v e C 2 S Q i t 7 S o 0 6 e D T Z 5 u b 7 L q n / r k r j O 5 m Y Z x c v 7 + l p U l 9 C s d y O K 9 F 4 m F i 7 J w E t z y k p P X x / v n w 7 3 T / H v i f U x 4 w V / + 9 T S c e W r 9 l 8 e j k 8 N 9 v X v + / X T v 9 6 O 9 V y + 0 t k a 3 d C Y W 2 m f 2 L 7 3 u 3 u h 8 e P z m 6 P S d V v S v v c P R i 9 f n J w C 1 L 4 a v 9 v a R w e / 7 8 Z Q K + q X 3 + K 0 f + z m L F P q T M D m f X l 0 i T a T N L 6 y a X 5 i a t 2 q C / B a F H 5 I r v R V v u p j M y l K 1 G d o J 7 Q M v Z 1 P q J 7 f Q V A e T h T 4 V d I X p N A z p o r k M I 7 o q 5 3 r h c T A 9 D 4 O p X n A V x t c x W 4 g A W d c h H b N / 4 5 0 v Y l X a A u 9 y g h S 9 G u 0 B b b 0 c / u Z F i 0 m Q h B + C c z o u 7 W d v g s i b h p e E s z I G W s g q n F 8 s A 6 3 8 U 6 4 R h l S 1 h A u n W M O v v U V 4 4 6 U L O O 4 q K 7 2 v L E 5 5 N Q o L r V w n 8 i q Q B V + S d U S 4 F X G W 5 B c R W E V E c Z n U x E y Q K 0 G U p C l X 5 l i Z V 3 D W 1 J k q e L / R e e 2 x P m Y k 4 3 d H m A Z W k E 9 D N k m Q 7 i w / M D 3 b + S Q 0 T o e 1 v G Z G M f w g t M y / d v W u 0 x U h t k U b F 3 R q q S 9 V D Z l r v 2 y V K e u q W E l M J r W F 7 0 2 m V + R 3 P 0 4 2 R 8 t F 9 0 w s H f c K k Z 3 P u b U S Z D t d M 8 q v 6 U f j j 9 Q F o f x c K k Y b + t T 7 / j s / A H m s 4 5 B n L Q 4 x 4 p B n F T j k 2 f p x y L M W h 7 Q 4 5 N v D I U I p A E U 0 z W q D R h S C W j z S 4 p E W j z x s P P K 8 x S N G P P K 8 A o 8 8 X z 8 e e d 7 i k R a P t H i k x S M t H m n x y L e G R 3 Z a P G L E I z s V e G R n / X h k p 8 U j L R 5 p 8 U i L R 1 o 8 0 u K R b w y P u I M W j 5 j w i D s w 4 x F 3 s H Y 8 k n f Z 4 p E W j 7 R 4 5 E v H I + o q b Q F J C 0 h a Q I I C E q e F I w Y 4 4 h j B i L N u K O K 0 Q A Q B I k r / L R J p k Y h F H G s x t B a I t E C k B S I P G o i 4 L R A x A B H X C E T c d Q M R 9 7 6 A i F D 4 G b B I 3 l Q L R V o o 8 p m h y H k L R b 4 U K H L e Q p F v C 4 p s O z s t H D H C E c 4 h I y T h N d Y N S 4 R u o T U l K 9 o W m b T I p E U m L T J p k U m L T L 4 G Z O I O 3 G 3 X a Y E J C k x y B q G 4 J K + w T l g i d 9 q i k h a V t K i k R S U t K m l R y b e A S j Y 6 e / M 5 5 y L n v I 5 L 0 r m g Z v 2 9 H 3 j d u y J T V 7 / M z 1 H + + b z 8 c 6 d f B o T m f z r 5 H 2 5 f d E P 0 B d M v i V w Y z b w I F j p e l E t d S m z / z j D z m s D Y i Q L 9 M 5 1 A Z U o E M i l S S 7 z o n L K x p G 9 v N k t p 6 0 L D o K 2 l P / o H Y b / K p t e / I N 0 z R t V 4 t 3 N 4 0 i F h R P J / H p 9 0 e t S U z 8 g Z p X a 8 O 0 j / F k j O v 3 X P M s L H P / / i s B a O u C h s H s Z H k 6 O y s M c b z / 9 F K N x j s t M j y Z U X E I d 4 8 9 g j A 3 E i r u e T K R 3 A 2 8 l 8 6 Y m z w L / z r 9 2 S D X 0 O 7 Q b 9 r D i S 6 v W 1 h W X L Y K 5 P Y R Y L U y D w N v 1 B y d 1 7 Y B i f B 7 G F d J I y X T Q m P / 9 C O o d B E N 5 w Q N z 5 / j u E w / v L 6 z k l K y m E p B x n U a S O N h + e L t r S B / K I 7 M f T 6 D q 5 6 f R A g O x W I G S I O k m / K 7 2 I 5 l 9 a z c x e g 2 s Z N + Q u u 5 2 i 2 A 1 R M D 4 S u R B Z g H L P A M u 4 i G R T f x C F i 1 N K f J e J z A Y 6 T L o s n R 1 y Q 6 j i c t P F a q z r O k V d L g O d 9 G 8 u C K Z f 9 u B J 2 6 q c N J 0 5 2 q T J 0 F F f c X T D + P z c d W C u y t Q I y y 7 / l a j W l A F S h v A 8 E w D X e J H r 9 F A V J 6 p A C 3 0 p L U W h O b b f n i / Z l j Q + Z 7 + 2 r 3 0 M 1 z 7 Z P 4 S / / x v + / t q b z B Z + H B v 1 Q j E R 2 C w o M y V N g z Q H C J 9 b N s t s 3 q p g s 8 b j r U o e b 9 n y E D X t F n S 7 5 8 O 5 T + 3 Q S X w 7 v a o a g 7 J c l R 9 X j c e 9 9 / F Q N L h 9 7 u y c 3 5 y 7 L j Q W Z N j C o F g L x N m 5 Y Z 6 i e x + O A i T o h 3 X j i J 9 / E V G E X s i Y 4 E + B A s 4 X f 5 J E t 2 w 9 o X w 3 7 7 + g W Q H 3 Y D g i M A B z G Q l r 4 A 0 w K 6 q K U 5 e j S b Q h C U m 3 e 6 v s 0 8 j B K v u 0 w u m 1 2 m Z T s N 9 S a 6 A y k G a 8 c F a k z P F m O Q V n Y k P j H 2 s h I i 5 q Z x s Q w 8 e p A H Z T T C 4 0 R k W W 4 4 J s k a k l 7 g A t c d A S F y 3 Z 0 m h M h W 6 c r w 8 B e + 1 7 d G f s k X A + S y s x M G n A s P J 0 3 u l S L V U o Z o 6 K G z h b c O / p 1 k m f N C a 0 5 E f y 1 c 8 W 0 x g V c 8 U Y a p o p W t 5 P l 3 4 x B 9 m a D f y / 6 P K o m I y i + X L 7 y n + n z 4 m k K L 7 p 2 V F 2 Y w 4 2 N S I / + 9 q Z B 2 Y 2 7 s 9 K l F N c a H t 0 9 k x O L A f 1 Y g G 8 0 X a / k i n V l L a q D x C h r O / W B c f B 9 p M 6 C a J m E 7 q U n Z F q t 6 I / 8 v X k A 9 2 W X s D e y C / v l J Q O J T 0 O j Q 1 H n 7 T S + e j K 8 x L t z J N x I j v s 5 B X 0 w 8 6 T K F y E z D f z k m 5 1 v E i Y w 6 w k + 9 4 t O u l T k J g W 0 d U z o i B 2 E s W 7 j J w x 7 G y o 9 D V o J D D R 0 D 0 M / P j N m y c T P r / 6 O R D 6 N V 1 f e x d U l p A K p y G h X P E 6 y O F R Q / c T X 3 + 8 5 C l f 7 v z P Z / y k R h i G S q H Q K 7 U b r E 9 + K G L t n H r l R Z f e Y e G 5 d K S V I 7 U o L h t G B F 0 J 2 T k 7 4 s x v l 0 + 7 f L 6 5 5 V M 0 x 0 t m X L 5 8 T x j D k c c i W P 4 7 9 F m L U p / 8 A C 9 r j z K r N E 5 K A R v D J k M Z r B E m b p s H V E i P l 3 Q 8 w q 7 s 4 z W F T 7 T x t H L R f f q d / 1 2 M S y F V 6 K G Q D G n i P u U F v I 5 Y R D 8 0 s f c K s b l E p s 2 X e i b z y S t y l N Z 6 E 8 x C c h B G g l q S T n 1 F T i P u T f 3 o l 1 N B U l x R o G u F n v E v u 2 f 8 / 1 X P k u b i G F E s P 0 3 Y t 6 5 K T 9 Z 2 9 0 z o c E x / y P V O f T i r k t C / E w R V G l S j E 1 A E O y r z l P W U S Y g q Q 9 i U l f S M q B 3 Q e U g / w s e c d x A F x 6 z W 5 l 4 8 p a j W D y 4 x g Q A d f z I F s i C m A 0 r l Q R j V + P E Z M K g x O o E u P o E y e f 2 7 Z j w U W 0 G 8 z R p J b K S 5 Q h K P q k 5 D f l C l y X + P / K B W S b + D U + l o c y n T y O c x 7 9 4 w f Q r Z W z g n p c 7 7 R e u 4 n n J M G x O l V 1 j s O v v h f A 7 F n o g G y 6 k 0 1 R p d S m + 6 D Z Y 3 P n J v I n 5 7 G c b X f j K Z k 8 P 9 R 0 c s n K e N x m g S j W E N V C B 9 J U U R W Z N U N 5 4 h J 7 E 4 V h e o 3 P f j x A + m C Q B t m s A i o Q u j f z 4 z o 5 J f p 4 m N k 8 G T 4 e i + F j 4 G T F v t 8 A P Z u F c d a H + x M Q L N r J n u a M K c W a p Y O T a i 6 3 Y U 5 4 / e i u Q A 8 q Z s m 9 k q x A e m E J s F U 7 Y K s l W Q D 0 h B m o + 6 1 S 1 g s W T T M 2 J w x P y Y 9 t X k Y 1 c T D 8 y Z Y u W H U E 5 o R e W h C E 0 f Q o 8 V v 4 B + U P g u f v c u E s x 3 A W n l O m 4 M n N B c s + h X X H B t Z r B v O M X A s o P M U 9 G F a J u 4 Z 5 N J S T B b L r 4 W H + v w n c m 5 S k s R 5 y o t W Z d z t e j E x r l q 4 8 z R f a q g D m c x Y m z I 0 M E m j x 8 T r E q D I F 3 R V V E / S t d e 2 K E I X V P c r E C b g z A Q c E J k D j G D o s 0 C + q S Q X M 7 Z W r 8 h d j 9 i U m F V 8 W J C D U R h A 9 S L R H q M X O m a e G h G j v X G u z X O Q g 8 J G q 7 A E d D d H f g U o j A s 8 n X F T N G q 3 7 m m e j W J / v S k W 2 l S s X h Q r V Y 4 Y B V + Z Q T R c Z z w S 0 t M R V L F 5 g V L 7 d L k P p X b y 2 h y f e V P q a J m l 1 M X t L Z d L Q b 0 t 7 o s s o P y h r C v J L 9 E F f d M T Q y 9 I F 7 G h E L g 6 d X y W q 3 J N G + m n 6 E i z p o E 5 A 0 r l g J S H p F X I 6 j S K D V Q o 8 m N H 1 x q r 4 C f h s z + s X o Z 0 2 g 7 p 9 T O z G L m d N Z Y e H w 8 s q / M K h 6 O F A L o T 6 g I T Z d z r p L 8 g C 6 b a H 7 L b 4 L F f U K r z g i 7 f 8 e L W J 3 0 k p h G 9 z F d A F H O u n K a Y t L d p 6 v 0 8 n F a f v C O + V 4 n 2 g R x W + h 7 A b O G 5 W / F W r W O m j T 4 K 3 l k F d v x y N H V + I s o C i N t A 8 Y 0 z X + o f U 5 L o Q M o y D t q v a e T u u 4 L j t z q Z Y U v p Y b L x 7 x k l G U C L A 1 0 O c B L w E L s K 0 V 9 3 e J d X 6 R x M e b E H 9 / Q 6 o 9 J 9 w 2 d x o h H J l E C e 5 R A V p g P I h U I d y D L k M W l L u C A t e J y l 6 7 s A Q W v A m 6 J k h J u 8 x 9 + L R C b N n X i 3 4 R J N g o D 4 O Y 4 2 E E w d 1 q 4 L t g t d v X 3 h D U 0 y m l Q k c E S S V d 9 + u 5 E b w r N w W C 8 a w / e z m c e r v 1 o e Q k Q h C d W q J s X 4 H 8 O T 4 b H + y 8 6 i m 1 r n o T C d N n e I u 8 B n A T A l H J g D b m d v / k X T U z Z J l Y C M W J Q b K q f O u K 9 P b a E h E s x 2 T + t L 8 W c 5 U u E f W h 0 9 0 Q D Q x Y u 9 E x J Q G N L 3 X h r u G y x 8 s 3 + l W 6 M N D 6 + l p 2 K x a 2 X 1 C R O b 7 V 3 X w o y 5 R o N Q 1 R k W v t A i o j q a 0 K S o K o z q Z 4 s H M B X y c 2 e I + i + f u H 5 A M h g Q U E O f g R X J y A I o h 4 R Z H g B O f o K 0 i P k 7 P l u s 1 y k K 0 I W A l v b + e 0 o 6 1 4 m n n u / Z a 9 s l e u b u y 3 t v N 2 s a k 0 H d 9 q 6 L R B O a 8 a b Y O 3 s s w K d V 4 j l 4 7 T p M 4 r F 7 B u I k y 4 a y B U V V w 5 2 B w H f z h q O z 7 R 4 Q N N J Q c M I I u X 0 7 B Z y 1 y r k W + 6 k 1 N C h i q 0 U P C s 1 b n l Y b b L Y 6 m E H 4 + z 0 2 3 X p f p p b b t 4 k 3 d h M I 4 / u n r 6 e g 4 6 0 P V d 0 L J T j z b 0 K + b D D w L B L 4 3 z L W 4 O Y l u 6 q O s C p i f F n 6 9 r a 2 d L 3 e b d 9 r 0 Y v D w 9 O c z e z D O 0 N q B / c j 2 X x C D W 2 d Q y e z s A d H L p N p D a P h B e k Y p e U 1 Y I 3 S 1 m h V d Y z O 8 i i o P o M r Q i 8 Z R i F r / M U x + s l L L 8 E U u J 2 j 0 J y f H J + M n o 3 f P l / w 9 8 P j w 6 H h s r H w f x W q 9 6 r s 0 e p P D o D z 2 D 4 0 c i v H p V H b 9 + b + w u f t p F + 5 N c K y m 8 S 2 d z O s g X e 6 V I i f 3 I H g w F M 6 j Z M q 7 I / E e V 5 s 4 g h 5 1 S c R v 4 C J l I l i F F i A N i u A W H L F E s R R / J K U 9 L b Z S E 8 e U Q P E M q T L R M p I A h e C 7 L w Y 9 J u F / l S n Z s I Y I 9 9 n h u L G w h K N q J U y M l o + V 5 c a 4 1 l r 8 t F r 9 d p d K F A i + A T p 3 h 9 S E g V a b m b e u H 7 O g a S r + 4 y t a I k r p F 5 t o t o s d 1 U h w F u i V x 4 7 Z P Z g N l w x G w b t u l t 8 L p 6 c h u W r E N P b c O + 6 o l t 6 F c x r Q 3 m W b G 4 a a B c a Z A v R R O u y p H U M P J x 1 6 5 w O V x Y H 4 y t k D l Y T 8 o V Y G o L F u 0 W O V F Y y 8 L n I i O K P + W z g B X z h C l o R j x 7 p 9 W W c T u q 6 x N s O V T M j M 1 O H V D X 9 f 1 b p X J f J T E K Z B T + B m + X n V V Y y a V 1 7 z N d 6 f U i Z q 8 X H u + D u L 3 U q K h d U u R u A 0 p c B y 1 x 6 y S o 0 S N x p O 3 w h U W m G k h F 8 f W c l t r o K T W p B T w l R Z q L I h I V n N o y D B X L 8 w J M L J z e 5 f M O E O n c S V s b V H L B M t U K S 8 5 S L 6 8 K Z 4 s a h 1 v T N v X q 8 Q R h B h 2 w 3 o z I h e r M K J a J U a y U w f r s z E p + Z 4 N X V r F e 2 g K H H c 5 F N T X a O r N f m s B I B z V F K f R r o 9 x p B z Z y N U P s d 6 1 8 M I o b v D o Z D M C 9 z 5 Q T B q I E T Q 2 z o i v 1 A X l S X e e H d O U M j 9 8 e 7 p O R F 9 3 4 U 4 / K S + B 9 N S k 5 h u 8 I G y Y 8 y C 8 z r k V t 2 D G 4 V Y H I 8 u o O z B s G v X s x n p a U 9 0 + o Z D 1 m Q k a 4 l D m P n R 3 Z i G b T 2 g 1 z y 8 a U N q v M N 0 M 9 X X 1 t r N 5 m o e y U i M p i n e h x j 7 y A f + Z r S M f q a x r s o K 4 j V a U 5 h x n r Y B O L R B 8 0 9 K m r R 8 V r 4 Q 5 6 p t 8 g F h b y 0 M q Q v 9 7 W T b k n Z 7 9 1 s z R d 6 r 5 t L Q y 1 O O p s l v M E Q j K I o w d x v K k X 2 1 C T q L Z d Z z O s J c g Q N R i 0 I 1 7 Z L j f y c U J 5 S h R K 8 1 t / z R P 5 a W k i r L H b i n y w B F A 6 c n s g G O p X C n f o A r S 6 7 S 0 + X t K 3 O 8 n u V 8 O 0 P g + 0 s X y e J r v b D a V D l q 6 O 2 g f R Q L s I + + A z u 1 8 r M R o 1 9 z S o e 8 5 S + m R b X 0 P u V P H K 9 7 s 1 U 4 Z J R L L l 9 / G a Q g D 6 5 e B g 1 M l a Y v + V / p a f J J 4 I u K 5 Z S j G D q D D p H F H r d k k b q K o r V 7 V K P S b 8 o n Z c k x V Z V h d L L K 9 r d P Q L G v k n q 2 s P D / n u B n 6 3 p r w G k / / L 6 h Z M F o S V T 9 I m 4 H 4 u y g Q / T P m x e t q E y v A M C h X A y R T K g X l V S u 1 u t s g k r T z b K h 2 1 Z 1 z 4 M T 7 5 Q i V c D p S h l S K h F C j S o Z Q C g o L p a w d V 2 J D 6 y H b 4 p p t A r W h 9 u 6 L F D Q j J F I 2 F H a b C V x i R T f H 8 / y z 9 N s 4 v 6 q d u 9 e x j d t S g q T b V Q m e A U i d C I l P d o s h 0 q F n P B W q U 0 y 6 N K H P e G H L 8 + 7 7 I J D X O o x i B 4 k I H 9 b l B 6 6 M R N + l u h c g 0 Q J E h G a V l Q F 8 a E C I A X Y C B 1 p G z b o W / l + / N a q J F + T S k A I 0 S 4 t P O l 7 l X I K 7 0 U a j U 9 + 9 K 6 F h P / Q n O D F K 2 o R h 0 U C 9 a / R J S m F Y / 1 D W p 9 c 9 s V K z 1 s N e h e + 0 o r 6 u U r V p F t b X V r 1 E 1 b s 2 + Q r 9 b / 0 J W / N Y / g + 5 m m 1 6 Y s 4 l q z R Z j p o j l C G x r d x / k P 7 W w k 0 i J w e N o d D y p d x f w i R I 3 A Y b e X O v e H K g 7 Y F 8 h f j J 0 v G X d s Q t 1 j N 7 h B y D F S s 5 T / t D H 8 f v Y i 9 h R 9 G + / v s 7 X 9 k k 4 Z 0 s y x r b 7 8 M y P V / O 5 c p 2 Y a s R e r h K p b p 3 z Z 5 l J E u b E v Z 1 E P v e w p B e b 0 / O 4 V y P y A 5 H J 0 o k 3 D X X 8 6 E w 0 e 8 h Y b A M F U 5 u y F y S 0 7 W u u h Q + D m B 8 t s n k U c k I s U w M A e V Y 2 N J G j N G 4 g g j B G h X E b F 0 Y g k X H V R g P 4 a l g I T 6 w X w r b a P b i N 0 T 8 a O n 9 q 3 f k T t X P E r Y J 1 b B E J r 9 F G m / w v s p c k k f 9 + m X B x p h J O O w G k V u 5 5 / P h M Y w M i r U + q p X U b 9 Q R p h A A o n 2 U K L W u l a F + X k P G P X Y d J L j z e c U / o J 0 9 V u G 6 A g 2 e j t A s g f 9 L p 3 w P s Q k T o K S Z C 2 m M O E o w s l S b L L 1 P E M v D L C 6 p M g f S P 6 Q D O 6 m s u X P U 8 t 1 M 9 T 6 H l Z + W E y C s + N l T D F u o z q 4 X 6 P F 8 f r L 3 a C 4 Q / c K o u k A 3 r a S v 0 v b 4 4 x 8 q i M U c 8 Z s 2 o b R i a L w L w Q N 4 9 r 1 Y s z y r k M 9 N q l k x 0 F S Y + c n 5 k 0 R k 2 8 0 / h y g Y 2 g 5 r u Q d g I z a F N 1 + Q n 0 q W k 1 i A A 4 / h O N c e f l y B q m f L 7 I u N 3 i p C U O 5 2 H A a 4 f 7 C a h j i T / l F d e J 8 B T F w F y 6 O 8 M q p m 3 k 6 u T n C 4 W e B b H L P R z 3 2 P 7 0 4 T O 5 c O U W W z U y B 5 A 4 U y B q p S Y t x V k w p K L b H U U U l F X Y t W p N 8 s i 1 K W N 1 I o U r l N u U Y u 5 Y 2 c x H W 3 D W t 9 f X v M X 6 E 7 T 7 i 7 b D i p o K Z s w a q B t U U 3 K s 1 m E p R y f C l F r G O d C 2 8 P j x w 9 I C c p b 9 A U c l d J m z K W S i d G q c x 2 p a e J u x d Q a e G 9 w F C k M U n h f f Z Z W U Q O 7 T 1 X 7 7 Z s s 2 l s K n t D C 6 M 3 O F 7 3 6 2 l 0 k W h d N P B d a I 8 j O V q u H b D z h c d v s c 8 A e I O h e p 4 v C 7 C P z U R t t 6 e 3 Y A g 9 k u j T b b V e v S v W u o x W D j r F 8 C A q K f y M s J y z + D m 4 Z J 4 e E I g l G S 4 h F w q L V e O C R + o J o 8 d Z g 9 s C h U l j E G x 0 G A f b M o f o i q W 3 A E X c x Q v S I r 3 j 1 t f f f P l l U a R q g j g 4 L C u 8 b C D F 6 A y j i L v 2 o 6 M 6 B X b r r A Z 7 1 e Q C n e y 5 K d L d f + b 0 K s h d 1 6 w K x g T k b 8 8 C c t r s c b X E 6 U n 6 S T z D K 7 9 A B w 8 D G H g 3 u y w o N m t u e g d H i D I x 2 Z l D T u g z M N q W y u V K P D 1 a y H 4 O a V m N g t B W G 0 k o L 0 f i 3 J r s g X U x J n z j 2 z p F N v H 4 n p U J F n P v s E U I F 3 y b R L b + M a l Y u Y + b J U T T m m I R s h B 9 8 e S e e U 2 1 I U F I O r F + p 1 m q E 8 B Y 9 Z 8 H n 6 H D 5 T e k z e T j I a C y O F t V U P 1 K U N E q D F D d c S c x K N z o E Y 4 L S w 5 n C S p W Q Z v 7 J h h r b 8 0 H d P O E 8 g g 5 U 6 k + b R Y a m L f C I D S d M P 4 Z q Q J f t G Z V i m 3 G q 1 O O y R l K F H M E o R 0 J W B x A g p b n C s X I G N h o B c r y h n L v U d Q O Z l G d d t 4 x x W G S 1 g w f Y t O D U w / U b k W j r q Y c h n Y F G J O i i C Y 3 W H v E S W J r 1 U 1 q n G S 3 W f m o F 0 p o p E i o 2 I 8 v G s D h o Z I 5 p o S A R H N V U N v J L A b 5 K G 4 A E 5 o u A S 3 R T r y e K 1 6 w v 6 K m B T C L i h N B s A e h U s a t l p c H 1 X z b Q n D p j D I p K z 4 d v U h k g Q 8 W 1 C 1 b Q 1 h N Y C x F v m 0 T 7 m A 9 b v S N t 2 n k a M W w G 1 w y 8 s b K X j g V A c r b W H q d m w D E V D F E C 1 u w H a o G 4 n O 1 m Q W z W K j m b N E Q X 8 m Z s t i I W M M 1 5 g o Z a g d T 6 F 3 n u 1 M P 4 a H L U V f E k p x w I w e L f e 3 K O p 1 o / X U M q A C e N p K l e S v d 7 s G D U 2 / X F y e 5 0 o Y Z G Q q C x k v Q A C Y u z E h o k V A 6 N k O M S Y I q S S 1 d E n k E N j t 7 S 8 Y M s j g + G K l Q z W a B 7 p y q u S P T Y w V s v b Y W j 8 0 x V b D O h V R T B / X Q h s r F p H g r K c j k r o + z c g q 5 M K Q c I 6 p U i 1 D l q 5 x d t 7 B K t 4 Q 1 F H a E N f a D r d n / a 4 X M B k E M I H I L c O M Z G Q T W C o m v A 5 m Y 4 2 Q y M K 5 C w D n 0 R r G s E t z Z 2 9 F 4 M Z 3 N L a T S N J n t W U 6 X a R x 6 v L 3 M 5 h z a m I T Q M G q g B H B D X j p Y E H d a B D Z E D E n + K L G U e w 2 0 d 4 Z b + Z P V Q Y r F r f I r K P K m V w O S r H H Q u V c h B h o V P z t m x M 6 S Q q J X / s h S 6 5 v G r 6 c B / O s P X g X X g d Z 1 4 6 4 z f W c y 1 q f M i 1 t p G D r 8 F P q C n a x b O W X f Q G L f B c r q q p A q / p / 8 1 V w z s v / U H A I P q Z 9 B E E r / I c W J + 7 K 1 a n g 7 X K e A A Z m g b R P g Z n S O N R N s G V r j I S Y P M H f s d D o g z 6 q + p + 1 B 2 t Y T 9 P g n A p H C 7 n h S m x y m 1 5 s V K I i x 8 5 t v o x v P v U q o 1 R o 0 r m y a r S l E q 5 b + s L o G o T d S 5 E Y L / d r 1 a c z 3 W o J 2 g + 5 s g T I E 8 q a d A 0 v s L h m V s p S 6 Q o y u Z r m Z + q p o 7 i d p h I M C E o d z Q v K r 3 2 1 m 5 X Q N Y b n G I 5 u I q u q F v 0 D w Z 6 l x g U S 3 p S S E 2 9 m p x U K f h / v p R Z 6 B W k m F l u t b s 5 m 5 d t K 2 L 9 o G 7 a I 2 b I / v d 0 E r b n 5 r Y 2 G g J m 5 u v e 9 D C i F / 7 a X 2 / t o N D A K u x 3 e c d r R o Y B A n F k J l D Z + I o Z C p 3 z h 9 q 0 a + Z K i j 3 T N D C 0 m 3 R h o + + u k 8 l O 6 B q e d 0 M q P Q S w H Z Y G g P N h u T p F 0 U z o e d i B O y G m p K b g J Y E y S N t s D B w j m n c 8 E D p p z F r Z J e r x b J e 2 W b d y 1 Y N T Z 0 h V X W F G T S k s q 4 y k U q u a 8 B k Q v m v M T u K Z Z B D S 0 o m m + + E W R n h + 8 j u t u 5 G l V V Q 8 x r a C p A A z Q S G l U h T C t 1 r M w O J G n m j 7 O t K N I E B I B W I x D J A p A Z y a R 5 M s h r o q R O L U h c h 4 c E r Z v D U N L Z l F d S 1 9 s C Y + 8 V x o z B i i 1 Z J u U o / 2 r + j f s w q b e 7 F U 4 / P p 3 K p X e x A f h d P f H X i 6 3 g D z / T S H S 1 F n r m j J e t 6 4 6 7 o x O b 9 O Z t 8 u 8 D D d u A D w H k m 9 u x d b r W s 0 y m 7 3 V 9 e U y v J T U U q V m X X R V G B p J U k v V A y c / E D t e H 7 8 T S 6 T m 4 6 I n C W U g h K s F m + n K q T p r 3 R V P 8 J Z a X z j I H 8 m T 2 E 9 J R l c r 8 p Z 2 v 9 h t j 9 i E m F V c W L y T z 2 C v d U F p t h + V A z + B h c 5 r g 7 o D J 2 6 n 1 M u M f f Q M N u x 9 k h N / w J u f S N d m N d 1 y n q c s d d J / 2 b e + 9 Y b 7 x b 4 y y I 7 / D W u H y U M a b i g T o p b 3 / x V K L 4 x K P 6 n W s q b o d z 1 K s X K / s o q U J l D g m p N g r g L W q R 1 7 S r b j i f c X j C v p L r M P Y Z P I 1 7 p i a G X h A v Y z K c J N O r 5 b V a s 9 w J E K h I 3 h F o x d A m Q K s E J 8 z J a 2 h b Q t r O K b U z s z j f y E n V l T 2 h u T I I X Z u / S y Q T U n f D K P 3 a n M h G H K x N 9 l L 0 C W R J T T 7 D d b R 8 h Y r K P S 9 x B 3 U f / F L 6 Y z o q v 8 Y P W b h H j k 6 s n i O G f W c 6 j y X q S U v B p 7 7 S P / H h 4 6 N X u u 7 D j V m / 1 a z k 1 r 0 z r H t s r T 8 i L 6 k c D p k Y / h 3 P N l t Q g d N a o Z d M u q h u y n n 1 P T m U r 6 Y 0 k 0 X 8 W 5 P x K N c D 5 f G M i w S S F g z F 8 0 g b E n 0 o u S g e x M z V e Z h B G W c e e F U a I P G f T M f 9 h m Y 0 t E s W 6 c h t m k V j I N + 5 2 9 C J w S d t y 2 7 S + G u t + h i b P T y h E J B z 0 / z a h J m r d m k i X a D d K t Y y b K l / d y C W a 9 T i b N + 2 Y / t W z n a d E c 2 e 3 l C I y F l v / 9 6 G e R r s U v 9 v o a 0 L k 7 H y b C C k 6 6 9 r c b D M R h H M l o t 6 S f G 3 8 / l B O m N A Q k P q A D r H Z 9 P w d o W R / P J E z Y Q 6 o e c k b N C q 8 S 0 I R c q e m A C M 9 g J G u e M x P a 1 s f F l Z 6 d 3 8 s v J 9 v 0 W 6 Z i i / 1 i d G s c 2 u C a E 0 f n 0 U l Y + n J v n Q b 0 C h V D d 4 t l K j p A p w t i / X f p a X a w 1 P g z u d f / 4 / U E s B A i 0 A F A A C A A g A q V g j W S 3 e 0 R a k A A A A 9 g A A A B I A A A A A A A A A A A A A A A A A A A A A A E N v b m Z p Z y 9 Q Y W N r Y W d l L n h t b F B L A Q I t A B Q A A g A I A K l Y I 1 l T c j g s m w A A A O E A A A A T A A A A A A A A A A A A A A A A A P A A A A B b Q 2 9 u d G V u d F 9 U e X B l c 1 0 u e G 1 s U E s B A i 0 A F A A C A A g A q V g j W Z e I i H w i H g A A y S 0 B A B M A A A A A A A A A A A A A A A A A 2 A E A A E Z v c m 1 1 b G F z L 1 N l Y 3 R p b 2 4 x L m 1 Q S w U G A A A A A A M A A w D C A A A A R y A 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m Y j A g A A A A A A R C M C 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l u Z i U y M E N v b n Z l c n N p b 2 5 z 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Y T U x O G Y 3 Y T M t Y 2 R i N i 0 0 M z k w L W E 3 Z m E t O G J l Y 2 Z j M T Y x Z j h l I i A v P j x F b n R y e S B U e X B l P S J R d W V y e U l E I i B W Y W x 1 Z T 0 i c z I 5 M m I 2 Z T U y L T F m M G U t N D M 0 Z C 0 4 Z T U 1 L T I 3 Y z c y Z D U y Y j U x M C 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M b 2 F k Z W R U b 0 F u Y W x 5 c 2 l z U 2 V y d m l j Z X M i I F Z h b H V l P S J s M C I g L z 4 8 R W 5 0 c n k g V H l w Z T 0 i R m l s b E V y c m 9 y Q 2 9 k Z S I g V m F s d W U 9 I n N V b m t u b 3 d u I i A v P j x F b n R y e S B U e X B l P S J B Z G R l Z F R v R G F 0 Y U 1 v Z G V s I i B W Y W x 1 Z T 0 i b D A i I C 8 + P E V u d H J 5 I F R 5 c G U 9 I k Z p b G x M Y X N 0 V X B k Y X R l Z C I g V m F s d W U 9 I m Q y M D I 0 L T A 5 L T A z V D E 1 O j A z O j E 1 L j I 0 N j U z O T V a 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S Y X c g S W 5 m b G F 0 a W 9 u L 0 N o Y W 5 n Z W Q g V H l w Z S 5 7 W W V h c i w w f S Z x d W 9 0 O y w m c X V v d D t T Z W N 0 a W 9 u M S 9 S Y X c g S W 5 m b G F 0 a W 9 u L 0 N o Y W 5 n Z W Q g V H l w Z S 5 7 S W 5 m b G F 0 a W 9 u L D F 9 J n F 1 b 3 Q 7 L C Z x d W 9 0 O 1 N l Y 3 R p b 2 4 x L 1 J h d y B J b m Z s Y X R p b 2 4 v T W V y Z 2 V J R C 5 7 T W V y Z 2 V B b G w s M n 0 m c X V v d D t d L C Z x d W 9 0 O 0 N v b H V t b k N v d W 5 0 J n F 1 b 3 Q 7 O j M s J n F 1 b 3 Q 7 S 2 V 5 Q 2 9 s d W 1 u T m F t Z X M m c X V v d D s 6 W 1 0 s J n F 1 b 3 Q 7 Q 2 9 s d W 1 u S W R l b n R p d G l l c y Z x d W 9 0 O z p b J n F 1 b 3 Q 7 U 2 V j d G l v b j E v U m F 3 I E l u Z m x h d G l v b i 9 D a G F u Z 2 V k I F R 5 c G U u e 1 l l Y X I s M H 0 m c X V v d D s s J n F 1 b 3 Q 7 U 2 V j d G l v b j E v U m F 3 I E l u Z m x h d G l v b i 9 D a G F u Z 2 V k I F R 5 c G U u e 0 l u Z m x h d G l v b i w x f S Z x d W 9 0 O y w m c X V v d D t T Z W N 0 a W 9 u M S 9 S Y X c g S W 5 m b G F 0 a W 9 u L 0 1 l c m d l S U Q u e 0 1 l c m d l Q W x s L D J 9 J n F 1 b 3 Q 7 X S w m c X V v d D t S Z W x h d G l v b n N o a X B J b m Z v J n F 1 b 3 Q 7 O l t d f S I g L z 4 8 L 1 N 0 Y W J s Z U V u d H J p Z X M + P C 9 J d G V t P j x J d G V t P j x J d G V t T G 9 j Y X R p b 2 4 + P E l 0 Z W 1 U e X B l P k Z v c m 1 1 b G E 8 L 0 l 0 Z W 1 U e X B l P j x J d G V t U G F 0 a D 5 T Z W N 0 a W 9 u M S 9 S W W V h c j I w M T Y 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l F 1 Z X J 5 R 3 J v d X B J R C I g V m F s d W U 9 I n M 5 Z G Q 2 N z B k N y 0 1 O W N i L T R j Z T A t O D Q x N C 1 j N m U z M D V j M T I 5 M z M i I C 8 + P E V u d H J 5 I F R 5 c G U 9 I l F 1 Z X J 5 S U Q i I F Z h b H V l P S J z N W Y x O G R l M j Y t M 2 R l Z C 0 0 Y m U 5 L W E z Y j E t N T c y Z j Y 0 Y W E 1 Y T Q w I i A v P j x F b n R y e S B U e X B l P S J S Z X N 1 b H R U e X B l I i B W Y W x 1 Z T 0 i c 1 R h Y m x l I i A v P j x F b n R y e S B U e X B l P S J O Y X Z p Z 2 F 0 a W 9 u U 3 R l c E 5 h b W U i I F Z h b H V l P S J z T m F 2 a W d h d G l v b i I g L z 4 8 R W 5 0 c n k g V H l w Z T 0 i R m l s b E 9 i a m V j d F R 5 c G U i I F Z h b H V l P S J z Q 2 9 u b m V j d G l v b k 9 u b H k i I C 8 + P E V u d H J 5 I F R 5 c G U 9 I k 5 h b W V V c G R h d G V k Q W Z 0 Z X J G a W x s I i B W Y W x 1 Z T 0 i b D E i I C 8 + P E V u d H J 5 I F R 5 c G U 9 I k Z p b G x F c n J v c k N v Z G U i I F Z h b H V l P S J z V W 5 r b m 9 3 b i I g L z 4 8 R W 5 0 c n k g V H l w Z T 0 i Q W R k Z W R U b 0 R h d G F N b 2 R l b C I g V m F s d W U 9 I m w w I i A v P j x F b n R y e S B U e X B l P S J G a W x s T G F z d F V w Z G F 0 Z W Q i I F Z h b H V l P S J k M j A y N C 0 w O S 0 w M 1 Q x N T o w M z o x N C 4 4 N T U y N j A 3 W i I g L z 4 8 R W 5 0 c n k g V H l w Z T 0 i R m l s b F N 0 Y X R 1 c y I g V m F s d W U 9 I n N D b 2 1 w b G V 0 Z S I g L z 4 8 R W 5 0 c n k g V H l w Z T 0 i U m V s Y X R p b 2 5 z a G l w S W 5 m b 0 N v b n R h a W 5 l c i I g V m F s d W U 9 I n N 7 J n F 1 b 3 Q 7 Y 2 9 s d W 1 u Q 2 9 1 b n Q m c X V v d D s 6 M z I s J n F 1 b 3 Q 7 a 2 V 5 Q 2 9 s d W 1 u T m F t Z X M m c X V v d D s 6 W 1 0 s J n F 1 b 3 Q 7 c X V l c n l S Z W x h d G l v b n N o a X B z J n F 1 b 3 Q 7 O l t d L C Z x d W 9 0 O 2 N v b H V t b k l k Z W 5 0 a X R p Z X M m c X V v d D s 6 W y Z x d W 9 0 O 1 N l Y 3 R p b 2 4 x L 1 J Z Z W F y M j A x N i 9 D a G F u Z 2 V k I F R 5 c G U u e 0 N h b G V u Z G F y I H l l Y X I s M H 0 m c X V v d D s s J n F 1 b 3 Q 7 U 2 V j d G l v b j E v U l l l Y X I y M D E 2 L 0 N o Y W 5 n Z W Q g V H l w Z S 5 7 Y X Z j b 3 N 0 X 2 J 5 c i w x f S Z x d W 9 0 O y w m c X V v d D t T Z W N 0 a W 9 u M S 9 S W W V h c j I w M T Y v Q 2 h h b m d l Z C B U e X B l L n t h d m N v c 3 R f b X l y L D J 9 J n F 1 b 3 Q 7 L C Z x d W 9 0 O 1 N l Y 3 R p b 2 4 x L 1 J Z Z W F y M j A x N i 9 D a G F u Z 2 V k I F R 5 c G U u e 1 B S T 0 R f Q 0 F U L D N 9 J n F 1 b 3 Q 7 L C Z x d W 9 0 O 1 N l Y 3 R p b 2 4 x L 1 J Z Z W F y M j A x N i 9 D a G F u Z 2 V k I F R 5 c G U u e 3 p p c G N v Z G U s N H 0 m c X V v d D s s J n F 1 b 3 Q 7 U 2 V j d G l v b j E v U l l l Y X I y M D E 2 L 0 N o Y W 5 n Z W Q g V H l w Z S 5 7 S E 9 T U E l E L D V 9 J n F 1 b 3 Q 7 L C Z x d W 9 0 O 1 N l Y 3 R p b 2 4 x L 1 J Z Z W F y M j A x N i 9 D a G F u Z 2 V k I F R 5 c G U u e 0 h P U 1 B J V E F M T k F N R S w 2 f S Z x d W 9 0 O y w m c X V v d D t T Z W N 0 a W 9 u M S 9 S W W V h c j I w M T Y v Q 2 h h b m d l Z C B U e X B l L n t T e X N 0 Z W 0 s N 3 0 m c X V v d D s s J n F 1 b 3 Q 7 U 2 V j d G l v b j E v U l l l Y X I y M D E 2 L 0 N o Y W 5 n Z W Q g V H l w Z S 5 7 d H l w Z S w 4 f S Z x d W 9 0 O y w m c X V v d D t T Z W N 0 a W 9 u M S 9 S W W V h c j I w M T Y v Q 2 h h b m d l Z C B U e X B l L n t T Q V N f Q 0 9 V T l R Z L D l 9 J n F 1 b 3 Q 7 L C Z x d W 9 0 O 1 N l Y 3 R p b 2 4 x L 1 J Z Z W F y M j A x N i 9 D a G F u Z 2 V k I F R 5 c G U u e 0 t B S V N F U l 9 Q Q V Q s M T B 9 J n F 1 b 3 Q 7 L C Z x d W 9 0 O 1 N l Y 3 R p b 2 4 x L 1 J Z Z W F y M j A x N i 9 D a G F u Z 2 V k I F R 5 c G U u e 0 V D T U F E X 2 J 5 c i w x M X 0 m c X V v d D s s J n F 1 b 3 Q 7 U 2 V j d G l v b j E v U l l l Y X I y M D E 2 L 0 N o Y W 5 n Z W Q g V H l w Z S 5 7 R G l z Y 2 h h c m d l L 1 Z p c 2 l 0 X 2 J 5 c i w x M n 0 m c X V v d D s s J n F 1 b 3 Q 7 U 2 V j d G l v b j E v U l l l Y X I y M D E 2 L 0 N o Y W 5 n Z W Q g V H l w Z S 5 7 d G 9 0 X 2 N o Z 1 9 i e X I s M T N 9 J n F 1 b 3 Q 7 L C Z x d W 9 0 O 1 N l Y 3 R p b 2 4 x L 1 J Z Z W F y M j A x N i 9 D a G F u Z 2 V k I F R 5 c G U u e 0 V D T U F E X 2 1 5 c i w x N H 0 m c X V v d D s s J n F 1 b 3 Q 7 U 2 V j d G l v b j E v U l l l Y X I y M D E 2 L 0 N o Y W 5 n Z W Q g V H l w Z S 5 7 R G l z Y 2 h h c m d l L 1 Z p c 2 l 0 X 2 1 5 c i w x N X 0 m c X V v d D s s J n F 1 b 3 Q 7 U 2 V j d G l v b j E v U l l l Y X I y M D E 2 L 0 N o Y W 5 n Z W Q g V H l w Z S 5 7 d G 9 0 X 2 N o Z 1 9 t e X I s M T Z 9 J n F 1 b 3 Q 7 L C Z x d W 9 0 O 1 N l Y 3 R p b 2 4 x L 1 J Z Z W F y M j A x N i 9 D a G F u Z 2 V k I F R 5 c G U u e 0 R p c 2 N o Y X J n Z S 9 W a X N p d C B H c m 9 3 d G g s M T d 9 J n F 1 b 3 Q 7 L C Z x d W 9 0 O 1 N l Y 3 R p b 2 4 x L 1 J Z Z W F y M j A x N i 9 D a G F u Z 2 V k I F R 5 c G U u e 2 V j b W F k I E d y b 3 d 0 a C w x O H 0 m c X V v d D s s J n F 1 b 3 Q 7 U 2 V j d G l v b j E v U l l l Y X I y M D E 2 L 0 N o Y W 5 n Z W Q g V H l w Z S 5 7 d G 9 0 Y 2 h n I E d y b 3 d 0 a C w x O X 0 m c X V v d D s s J n F 1 b 3 Q 7 U 2 V j d G l v b j E v U l l l Y X I y M D E 2 L 0 N o Y W 5 n Z W Q g V H l w Z S 5 7 e m l w Y 2 l 0 e S w y M H 0 m c X V v d D s s J n F 1 b 3 Q 7 U 2 V j d G l v b j E v U l l l Y X I y M D E 2 L 0 N o Y W 5 n Z W Q g V H l w Z S 5 7 e m l w b m F t Z S w y M X 0 m c X V v d D s s J n F 1 b 3 Q 7 U 2 V j d G l v b j E v U l l l Y X I y M D E 2 L 0 N o Y W 5 n Z W Q g V H l w Z S 5 7 U E F V L D I y f S Z x d W 9 0 O y w m c X V v d D t T Z W N 0 a W 9 u M S 9 S W W V h c j I w M T Y v Q 2 h h b m d l Z C B U e X B l L n t D Y X R l Z 2 9 y a W N h b C w y M 3 0 m c X V v d D s s J n F 1 b 3 Q 7 U 2 V j d G l v b j E v U l l l Y X I y M D E 2 L 0 N o Y W 5 n Z W Q g V H l w Z S 5 7 T 2 5 j X 2 9 u Y y w y N H 0 m c X V v d D s s J n F 1 b 3 Q 7 U 2 V j d G l v b j E v U l l l Y X I y M D E 2 L 0 N o Y W 5 n Z W Q g V H l w Z S 5 7 a G 9 z c H N o a W Z 0 L D I 1 f S Z x d W 9 0 O y w m c X V v d D t T Z W N 0 a W 9 u M S 9 S W W V h c j I w M T Y v Q 2 h h b m d l Z C B U e X B l L n t w b 3 N p d G l 2 Z V 9 t c y w y N n 0 m c X V v d D s s J n F 1 b 3 Q 7 U 2 V j d G l v b j E v U l l l Y X I y M D E 2 L 0 N o Y W 5 n Z W Q g V H l w Z S 5 7 b m V n Y X R p d m V f b X M s M j d 9 J n F 1 b 3 Q 7 L C Z x d W 9 0 O 1 N l Y 3 R p b 2 4 x L 1 J Z Z W F y M j A x N i 9 D a G F u Z 2 V k I F R 5 c G U u e 0 1 T Q S w y O H 0 m c X V v d D s s J n F 1 b 3 Q 7 U 2 V j d G l v b j E v U l l l Y X I y M D E 2 L 0 N o Y W 5 n Z W Q g V H l w Z S 5 7 S E N H Z X J t Y W 5 0 b 3 d u X 3 p p c H M s M j l 9 J n F 1 b 3 Q 7 L C Z x d W 9 0 O 1 N l Y 3 R p b 2 4 x L 1 J Z Z W F y M j A x N i 9 D a G F u Z 2 V k I F R 5 c G U u e 1 V u c m V j b 2 c g Z W N t Y W R z L D M w f S Z x d W 9 0 O y w m c X V v d D t T Z W N 0 a W 9 u M S 9 S W W V h c j I w M T Y v Q 2 h h b m d l Z C B U e X B l L n t V b n J l Y 2 9 n X 2 Z 1 b m R z L D M x f S Z x d W 9 0 O 1 0 s J n F 1 b 3 Q 7 Q 2 9 s d W 1 u Q 2 9 1 b n Q m c X V v d D s 6 M z I s J n F 1 b 3 Q 7 S 2 V 5 Q 2 9 s d W 1 u T m F t Z X M m c X V v d D s 6 W 1 0 s J n F 1 b 3 Q 7 Q 2 9 s d W 1 u S W R l b n R p d G l l c y Z x d W 9 0 O z p b J n F 1 b 3 Q 7 U 2 V j d G l v b j E v U l l l Y X I y M D E 2 L 0 N o Y W 5 n Z W Q g V H l w Z S 5 7 Q 2 F s Z W 5 k Y X I g e W V h c i w w f S Z x d W 9 0 O y w m c X V v d D t T Z W N 0 a W 9 u M S 9 S W W V h c j I w M T Y v Q 2 h h b m d l Z C B U e X B l L n t h d m N v c 3 R f Y n l y L D F 9 J n F 1 b 3 Q 7 L C Z x d W 9 0 O 1 N l Y 3 R p b 2 4 x L 1 J Z Z W F y M j A x N i 9 D a G F u Z 2 V k I F R 5 c G U u e 2 F 2 Y 2 9 z d F 9 t e X I s M n 0 m c X V v d D s s J n F 1 b 3 Q 7 U 2 V j d G l v b j E v U l l l Y X I y M D E 2 L 0 N o Y W 5 n Z W Q g V H l w Z S 5 7 U F J P R F 9 D Q V Q s M 3 0 m c X V v d D s s J n F 1 b 3 Q 7 U 2 V j d G l v b j E v U l l l Y X I y M D E 2 L 0 N o Y W 5 n Z W Q g V H l w Z S 5 7 e m l w Y 2 9 k Z S w 0 f S Z x d W 9 0 O y w m c X V v d D t T Z W N 0 a W 9 u M S 9 S W W V h c j I w M T Y v Q 2 h h b m d l Z C B U e X B l L n t I T 1 N Q S U Q s N X 0 m c X V v d D s s J n F 1 b 3 Q 7 U 2 V j d G l v b j E v U l l l Y X I y M D E 2 L 0 N o Y W 5 n Z W Q g V H l w Z S 5 7 S E 9 T U E l U Q U x O Q U 1 F L D Z 9 J n F 1 b 3 Q 7 L C Z x d W 9 0 O 1 N l Y 3 R p b 2 4 x L 1 J Z Z W F y M j A x N i 9 D a G F u Z 2 V k I F R 5 c G U u e 1 N 5 c 3 R l b S w 3 f S Z x d W 9 0 O y w m c X V v d D t T Z W N 0 a W 9 u M S 9 S W W V h c j I w M T Y v Q 2 h h b m d l Z C B U e X B l L n t 0 e X B l L D h 9 J n F 1 b 3 Q 7 L C Z x d W 9 0 O 1 N l Y 3 R p b 2 4 x L 1 J Z Z W F y M j A x N i 9 D a G F u Z 2 V k I F R 5 c G U u e 1 N B U 1 9 D T 1 V O V F k s O X 0 m c X V v d D s s J n F 1 b 3 Q 7 U 2 V j d G l v b j E v U l l l Y X I y M D E 2 L 0 N o Y W 5 n Z W Q g V H l w Z S 5 7 S 0 F J U 0 V S X 1 B B V C w x M H 0 m c X V v d D s s J n F 1 b 3 Q 7 U 2 V j d G l v b j E v U l l l Y X I y M D E 2 L 0 N o Y W 5 n Z W Q g V H l w Z S 5 7 R U N N Q U R f Y n l y L D E x f S Z x d W 9 0 O y w m c X V v d D t T Z W N 0 a W 9 u M S 9 S W W V h c j I w M T Y v Q 2 h h b m d l Z C B U e X B l L n t E a X N j a G F y Z 2 U v V m l z a X R f Y n l y L D E y f S Z x d W 9 0 O y w m c X V v d D t T Z W N 0 a W 9 u M S 9 S W W V h c j I w M T Y v Q 2 h h b m d l Z C B U e X B l L n t 0 b 3 R f Y 2 h n X 2 J 5 c i w x M 3 0 m c X V v d D s s J n F 1 b 3 Q 7 U 2 V j d G l v b j E v U l l l Y X I y M D E 2 L 0 N o Y W 5 n Z W Q g V H l w Z S 5 7 R U N N Q U R f b X l y L D E 0 f S Z x d W 9 0 O y w m c X V v d D t T Z W N 0 a W 9 u M S 9 S W W V h c j I w M T Y v Q 2 h h b m d l Z C B U e X B l L n t E a X N j a G F y Z 2 U v V m l z a X R f b X l y L D E 1 f S Z x d W 9 0 O y w m c X V v d D t T Z W N 0 a W 9 u M S 9 S W W V h c j I w M T Y v Q 2 h h b m d l Z C B U e X B l L n t 0 b 3 R f Y 2 h n X 2 1 5 c i w x N n 0 m c X V v d D s s J n F 1 b 3 Q 7 U 2 V j d G l v b j E v U l l l Y X I y M D E 2 L 0 N o Y W 5 n Z W Q g V H l w Z S 5 7 R G l z Y 2 h h c m d l L 1 Z p c 2 l 0 I E d y b 3 d 0 a C w x N 3 0 m c X V v d D s s J n F 1 b 3 Q 7 U 2 V j d G l v b j E v U l l l Y X I y M D E 2 L 0 N o Y W 5 n Z W Q g V H l w Z S 5 7 Z W N t Y W Q g R 3 J v d 3 R o L D E 4 f S Z x d W 9 0 O y w m c X V v d D t T Z W N 0 a W 9 u M S 9 S W W V h c j I w M T Y v Q 2 h h b m d l Z C B U e X B l L n t 0 b 3 R j a G c g R 3 J v d 3 R o L D E 5 f S Z x d W 9 0 O y w m c X V v d D t T Z W N 0 a W 9 u M S 9 S W W V h c j I w M T Y v Q 2 h h b m d l Z C B U e X B l L n t 6 a X B j a X R 5 L D I w f S Z x d W 9 0 O y w m c X V v d D t T Z W N 0 a W 9 u M S 9 S W W V h c j I w M T Y v Q 2 h h b m d l Z C B U e X B l L n t 6 a X B u Y W 1 l L D I x f S Z x d W 9 0 O y w m c X V v d D t T Z W N 0 a W 9 u M S 9 S W W V h c j I w M T Y v Q 2 h h b m d l Z C B U e X B l L n t Q Q V U s M j J 9 J n F 1 b 3 Q 7 L C Z x d W 9 0 O 1 N l Y 3 R p b 2 4 x L 1 J Z Z W F y M j A x N i 9 D a G F u Z 2 V k I F R 5 c G U u e 0 N h d G V n b 3 J p Y 2 F s L D I z f S Z x d W 9 0 O y w m c X V v d D t T Z W N 0 a W 9 u M S 9 S W W V h c j I w M T Y v Q 2 h h b m d l Z C B U e X B l L n t P b m N f b 2 5 j L D I 0 f S Z x d W 9 0 O y w m c X V v d D t T Z W N 0 a W 9 u M S 9 S W W V h c j I w M T Y v Q 2 h h b m d l Z C B U e X B l L n t o b 3 N w c 2 h p Z n Q s M j V 9 J n F 1 b 3 Q 7 L C Z x d W 9 0 O 1 N l Y 3 R p b 2 4 x L 1 J Z Z W F y M j A x N i 9 D a G F u Z 2 V k I F R 5 c G U u e 3 B v c 2 l 0 a X Z l X 2 1 z L D I 2 f S Z x d W 9 0 O y w m c X V v d D t T Z W N 0 a W 9 u M S 9 S W W V h c j I w M T Y v Q 2 h h b m d l Z C B U e X B l L n t u Z W d h d G l 2 Z V 9 t c y w y N 3 0 m c X V v d D s s J n F 1 b 3 Q 7 U 2 V j d G l v b j E v U l l l Y X I y M D E 2 L 0 N o Y W 5 n Z W Q g V H l w Z S 5 7 T V N B L D I 4 f S Z x d W 9 0 O y w m c X V v d D t T Z W N 0 a W 9 u M S 9 S W W V h c j I w M T Y v Q 2 h h b m d l Z C B U e X B l L n t I Q 0 d l c m 1 h b n R v d 2 5 f e m l w c y w y O X 0 m c X V v d D s s J n F 1 b 3 Q 7 U 2 V j d G l v b j E v U l l l Y X I y M D E 2 L 0 N o Y W 5 n Z W Q g V H l w Z S 5 7 V W 5 y Z W N v Z y B l Y 2 1 h Z H M s M z B 9 J n F 1 b 3 Q 7 L C Z x d W 9 0 O 1 N l Y 3 R p b 2 4 x L 1 J Z Z W F y M j A x N i 9 D a G F u Z 2 V k I F R 5 c G U u e 1 V u c m V j b 2 d f Z n V u Z H M s M z F 9 J n F 1 b 3 Q 7 X S w m c X V v d D t S Z W x h d G l v b n N o a X B J b m Z v J n F 1 b 3 Q 7 O l t d f S I g L z 4 8 L 1 N 0 Y W J s Z U V u d H J p Z X M + P C 9 J d G V t P j x J d G V t P j x J d G V t T G 9 j Y X R p b 2 4 + P E l 0 Z W 1 U e X B l P k Z v c m 1 1 b G E 8 L 0 l 0 Z W 1 U e X B l P j x J d G V t U G F 0 a D 5 T Z W N 0 a W 9 u M S 9 S W W V h c j I w M T c 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l F 1 Z X J 5 R 3 J v d X B J R C I g V m F s d W U 9 I n M 5 Z G Q 2 N z B k N y 0 1 O W N i L T R j Z T A t O D Q x N C 1 j N m U z M D V j M T I 5 M z M i I C 8 + P E V u d H J 5 I F R 5 c G U 9 I l F 1 Z X J 5 S U Q i I F Z h b H V l P S J z Z D E 2 N D Z i Z W I t M j B m Y i 0 0 O W Q 1 L W I 5 Z j M t Z G U 0 O D g w N z g 2 N T E 4 I i A v P j x F b n R y e S B U e X B l P S J S Z X N 1 b H R U e X B l I i B W Y W x 1 Z T 0 i c 1 R h Y m x l I i A v P j x F b n R y e S B U e X B l P S J O Y X Z p Z 2 F 0 a W 9 u U 3 R l c E 5 h b W U i I F Z h b H V l P S J z T m F 2 a W d h d G l v b i I g L z 4 8 R W 5 0 c n k g V H l w Z T 0 i R m l s b E 9 i a m V j d F R 5 c G U i I F Z h b H V l P S J z Q 2 9 u b m V j d G l v b k 9 u b H k i I C 8 + P E V u d H J 5 I F R 5 c G U 9 I k 5 h b W V V c G R h d G V k Q W Z 0 Z X J G a W x s I i B W Y W x 1 Z T 0 i b D E i I C 8 + P E V u d H J 5 I F R 5 c G U 9 I k Z p b G x F c n J v c k N v Z G U i I F Z h b H V l P S J z V W 5 r b m 9 3 b i I g L z 4 8 R W 5 0 c n k g V H l w Z T 0 i Q W R k Z W R U b 0 R h d G F N b 2 R l b C I g V m F s d W U 9 I m w w I i A v P j x F b n R y e S B U e X B l P S J G a W x s T G F z d F V w Z G F 0 Z W Q i I F Z h b H V l P S J k M j A y N C 0 w O S 0 w M 1 Q x N T o w M z o x N C 4 4 O T M w O T Q 0 W i I g L z 4 8 R W 5 0 c n k g V H l w Z T 0 i R m l s b F N 0 Y X R 1 c y I g V m F s d W U 9 I n N D b 2 1 w b G V 0 Z S I g L z 4 8 R W 5 0 c n k g V H l w Z T 0 i U m V s Y X R p b 2 5 z a G l w S W 5 m b 0 N v b n R h a W 5 l c i I g V m F s d W U 9 I n N 7 J n F 1 b 3 Q 7 Y 2 9 s d W 1 u Q 2 9 1 b n Q m c X V v d D s 6 M z I s J n F 1 b 3 Q 7 a 2 V 5 Q 2 9 s d W 1 u T m F t Z X M m c X V v d D s 6 W 1 0 s J n F 1 b 3 Q 7 c X V l c n l S Z W x h d G l v b n N o a X B z J n F 1 b 3 Q 7 O l t d L C Z x d W 9 0 O 2 N v b H V t b k l k Z W 5 0 a X R p Z X M m c X V v d D s 6 W y Z x d W 9 0 O 1 N l Y 3 R p b 2 4 x L 1 J Z Z W F y M j A x N y 9 D a G F u Z 2 V k I F R 5 c G U u e 0 N h b G V u Z G F y I H l l Y X I s M H 0 m c X V v d D s s J n F 1 b 3 Q 7 U 2 V j d G l v b j E v U l l l Y X I y M D E 3 L 0 N o Y W 5 n Z W Q g V H l w Z S 5 7 Y X Z j b 3 N 0 X 2 J 5 c i w x f S Z x d W 9 0 O y w m c X V v d D t T Z W N 0 a W 9 u M S 9 S W W V h c j I w M T c v Q 2 h h b m d l Z C B U e X B l L n t h d m N v c 3 R f b X l y L D J 9 J n F 1 b 3 Q 7 L C Z x d W 9 0 O 1 N l Y 3 R p b 2 4 x L 1 J Z Z W F y M j A x N y 9 D a G F u Z 2 V k I F R 5 c G U u e 1 B S T 0 R f Q 0 F U L D N 9 J n F 1 b 3 Q 7 L C Z x d W 9 0 O 1 N l Y 3 R p b 2 4 x L 1 J Z Z W F y M j A x N y 9 D a G F u Z 2 V k I F R 5 c G U u e 3 p p c G N v Z G U s N H 0 m c X V v d D s s J n F 1 b 3 Q 7 U 2 V j d G l v b j E v U l l l Y X I y M D E 3 L 0 N o Y W 5 n Z W Q g V H l w Z S 5 7 S E 9 T U E l E L D V 9 J n F 1 b 3 Q 7 L C Z x d W 9 0 O 1 N l Y 3 R p b 2 4 x L 1 J Z Z W F y M j A x N y 9 D a G F u Z 2 V k I F R 5 c G U u e 0 h P U 1 B J V E F M T k F N R S w 2 f S Z x d W 9 0 O y w m c X V v d D t T Z W N 0 a W 9 u M S 9 S W W V h c j I w M T c v Q 2 h h b m d l Z C B U e X B l L n t T e X N 0 Z W 0 s N 3 0 m c X V v d D s s J n F 1 b 3 Q 7 U 2 V j d G l v b j E v U l l l Y X I y M D E 3 L 0 N o Y W 5 n Z W Q g V H l w Z S 5 7 d H l w Z S w 4 f S Z x d W 9 0 O y w m c X V v d D t T Z W N 0 a W 9 u M S 9 S W W V h c j I w M T c v Q 2 h h b m d l Z C B U e X B l L n t T Q V N f Q 0 9 V T l R Z L D l 9 J n F 1 b 3 Q 7 L C Z x d W 9 0 O 1 N l Y 3 R p b 2 4 x L 1 J Z Z W F y M j A x N y 9 D a G F u Z 2 V k I F R 5 c G U u e 0 t B S V N F U l 9 Q Q V Q s M T B 9 J n F 1 b 3 Q 7 L C Z x d W 9 0 O 1 N l Y 3 R p b 2 4 x L 1 J Z Z W F y M j A x N y 9 D a G F u Z 2 V k I F R 5 c G U u e 0 V D T U F E X 2 J 5 c i w x M X 0 m c X V v d D s s J n F 1 b 3 Q 7 U 2 V j d G l v b j E v U l l l Y X I y M D E 3 L 0 N o Y W 5 n Z W Q g V H l w Z S 5 7 R G l z Y 2 h h c m d l L 1 Z p c 2 l 0 X 2 J 5 c i w x M n 0 m c X V v d D s s J n F 1 b 3 Q 7 U 2 V j d G l v b j E v U l l l Y X I y M D E 3 L 0 N o Y W 5 n Z W Q g V H l w Z S 5 7 d G 9 0 X 2 N o Z 1 9 i e X I s M T N 9 J n F 1 b 3 Q 7 L C Z x d W 9 0 O 1 N l Y 3 R p b 2 4 x L 1 J Z Z W F y M j A x N y 9 D a G F u Z 2 V k I F R 5 c G U u e 0 V D T U F E X 2 1 5 c i w x N H 0 m c X V v d D s s J n F 1 b 3 Q 7 U 2 V j d G l v b j E v U l l l Y X I y M D E 3 L 0 N o Y W 5 n Z W Q g V H l w Z S 5 7 R G l z Y 2 h h c m d l L 1 Z p c 2 l 0 X 2 1 5 c i w x N X 0 m c X V v d D s s J n F 1 b 3 Q 7 U 2 V j d G l v b j E v U l l l Y X I y M D E 3 L 0 N o Y W 5 n Z W Q g V H l w Z S 5 7 d G 9 0 X 2 N o Z 1 9 t e X I s M T Z 9 J n F 1 b 3 Q 7 L C Z x d W 9 0 O 1 N l Y 3 R p b 2 4 x L 1 J Z Z W F y M j A x N y 9 D a G F u Z 2 V k I F R 5 c G U u e 0 R p c 2 N o Y X J n Z S 9 W a X N p d C B H c m 9 3 d G g s M T d 9 J n F 1 b 3 Q 7 L C Z x d W 9 0 O 1 N l Y 3 R p b 2 4 x L 1 J Z Z W F y M j A x N y 9 D a G F u Z 2 V k I F R 5 c G U u e 2 V j b W F k I E d y b 3 d 0 a C w x O H 0 m c X V v d D s s J n F 1 b 3 Q 7 U 2 V j d G l v b j E v U l l l Y X I y M D E 3 L 0 N o Y W 5 n Z W Q g V H l w Z S 5 7 d G 9 0 Y 2 h n I E d y b 3 d 0 a C w x O X 0 m c X V v d D s s J n F 1 b 3 Q 7 U 2 V j d G l v b j E v U l l l Y X I y M D E 3 L 0 N o Y W 5 n Z W Q g V H l w Z S 5 7 e m l w Y 2 l 0 e S w y M H 0 m c X V v d D s s J n F 1 b 3 Q 7 U 2 V j d G l v b j E v U l l l Y X I y M D E 3 L 0 N o Y W 5 n Z W Q g V H l w Z S 5 7 e m l w b m F t Z S w y M X 0 m c X V v d D s s J n F 1 b 3 Q 7 U 2 V j d G l v b j E v U l l l Y X I y M D E 3 L 0 N o Y W 5 n Z W Q g V H l w Z S 5 7 U E F V L D I y f S Z x d W 9 0 O y w m c X V v d D t T Z W N 0 a W 9 u M S 9 S W W V h c j I w M T c v Q 2 h h b m d l Z C B U e X B l L n t D Y X R l Z 2 9 y a W N h b C w y M 3 0 m c X V v d D s s J n F 1 b 3 Q 7 U 2 V j d G l v b j E v U l l l Y X I y M D E 3 L 0 N o Y W 5 n Z W Q g V H l w Z S 5 7 T 2 5 j X 2 9 u Y y w y N H 0 m c X V v d D s s J n F 1 b 3 Q 7 U 2 V j d G l v b j E v U l l l Y X I y M D E 3 L 0 N o Y W 5 n Z W Q g V H l w Z S 5 7 a G 9 z c H N o a W Z 0 L D I 1 f S Z x d W 9 0 O y w m c X V v d D t T Z W N 0 a W 9 u M S 9 S W W V h c j I w M T c v Q 2 h h b m d l Z C B U e X B l L n t w b 3 N p d G l 2 Z V 9 t c y w y N n 0 m c X V v d D s s J n F 1 b 3 Q 7 U 2 V j d G l v b j E v U l l l Y X I y M D E 3 L 0 N o Y W 5 n Z W Q g V H l w Z S 5 7 b m V n Y X R p d m V f b X M s M j d 9 J n F 1 b 3 Q 7 L C Z x d W 9 0 O 1 N l Y 3 R p b 2 4 x L 1 J Z Z W F y M j A x N y 9 D a G F u Z 2 V k I F R 5 c G U u e 0 1 T Q S w y O H 0 m c X V v d D s s J n F 1 b 3 Q 7 U 2 V j d G l v b j E v U l l l Y X I y M D E 3 L 0 N o Y W 5 n Z W Q g V H l w Z S 5 7 S E N H Z X J t Y W 5 0 b 3 d u X 3 p p c H M s M j l 9 J n F 1 b 3 Q 7 L C Z x d W 9 0 O 1 N l Y 3 R p b 2 4 x L 1 J Z Z W F y M j A x N y 9 D a G F u Z 2 V k I F R 5 c G U u e 1 V u c m V j b 2 c g Z W N t Y W R z L D M w f S Z x d W 9 0 O y w m c X V v d D t T Z W N 0 a W 9 u M S 9 S W W V h c j I w M T c v Q 2 h h b m d l Z C B U e X B l L n t V b n J l Y 2 9 n X 2 Z 1 b m R z L D M x f S Z x d W 9 0 O 1 0 s J n F 1 b 3 Q 7 Q 2 9 s d W 1 u Q 2 9 1 b n Q m c X V v d D s 6 M z I s J n F 1 b 3 Q 7 S 2 V 5 Q 2 9 s d W 1 u T m F t Z X M m c X V v d D s 6 W 1 0 s J n F 1 b 3 Q 7 Q 2 9 s d W 1 u S W R l b n R p d G l l c y Z x d W 9 0 O z p b J n F 1 b 3 Q 7 U 2 V j d G l v b j E v U l l l Y X I y M D E 3 L 0 N o Y W 5 n Z W Q g V H l w Z S 5 7 Q 2 F s Z W 5 k Y X I g e W V h c i w w f S Z x d W 9 0 O y w m c X V v d D t T Z W N 0 a W 9 u M S 9 S W W V h c j I w M T c v Q 2 h h b m d l Z C B U e X B l L n t h d m N v c 3 R f Y n l y L D F 9 J n F 1 b 3 Q 7 L C Z x d W 9 0 O 1 N l Y 3 R p b 2 4 x L 1 J Z Z W F y M j A x N y 9 D a G F u Z 2 V k I F R 5 c G U u e 2 F 2 Y 2 9 z d F 9 t e X I s M n 0 m c X V v d D s s J n F 1 b 3 Q 7 U 2 V j d G l v b j E v U l l l Y X I y M D E 3 L 0 N o Y W 5 n Z W Q g V H l w Z S 5 7 U F J P R F 9 D Q V Q s M 3 0 m c X V v d D s s J n F 1 b 3 Q 7 U 2 V j d G l v b j E v U l l l Y X I y M D E 3 L 0 N o Y W 5 n Z W Q g V H l w Z S 5 7 e m l w Y 2 9 k Z S w 0 f S Z x d W 9 0 O y w m c X V v d D t T Z W N 0 a W 9 u M S 9 S W W V h c j I w M T c v Q 2 h h b m d l Z C B U e X B l L n t I T 1 N Q S U Q s N X 0 m c X V v d D s s J n F 1 b 3 Q 7 U 2 V j d G l v b j E v U l l l Y X I y M D E 3 L 0 N o Y W 5 n Z W Q g V H l w Z S 5 7 S E 9 T U E l U Q U x O Q U 1 F L D Z 9 J n F 1 b 3 Q 7 L C Z x d W 9 0 O 1 N l Y 3 R p b 2 4 x L 1 J Z Z W F y M j A x N y 9 D a G F u Z 2 V k I F R 5 c G U u e 1 N 5 c 3 R l b S w 3 f S Z x d W 9 0 O y w m c X V v d D t T Z W N 0 a W 9 u M S 9 S W W V h c j I w M T c v Q 2 h h b m d l Z C B U e X B l L n t 0 e X B l L D h 9 J n F 1 b 3 Q 7 L C Z x d W 9 0 O 1 N l Y 3 R p b 2 4 x L 1 J Z Z W F y M j A x N y 9 D a G F u Z 2 V k I F R 5 c G U u e 1 N B U 1 9 D T 1 V O V F k s O X 0 m c X V v d D s s J n F 1 b 3 Q 7 U 2 V j d G l v b j E v U l l l Y X I y M D E 3 L 0 N o Y W 5 n Z W Q g V H l w Z S 5 7 S 0 F J U 0 V S X 1 B B V C w x M H 0 m c X V v d D s s J n F 1 b 3 Q 7 U 2 V j d G l v b j E v U l l l Y X I y M D E 3 L 0 N o Y W 5 n Z W Q g V H l w Z S 5 7 R U N N Q U R f Y n l y L D E x f S Z x d W 9 0 O y w m c X V v d D t T Z W N 0 a W 9 u M S 9 S W W V h c j I w M T c v Q 2 h h b m d l Z C B U e X B l L n t E a X N j a G F y Z 2 U v V m l z a X R f Y n l y L D E y f S Z x d W 9 0 O y w m c X V v d D t T Z W N 0 a W 9 u M S 9 S W W V h c j I w M T c v Q 2 h h b m d l Z C B U e X B l L n t 0 b 3 R f Y 2 h n X 2 J 5 c i w x M 3 0 m c X V v d D s s J n F 1 b 3 Q 7 U 2 V j d G l v b j E v U l l l Y X I y M D E 3 L 0 N o Y W 5 n Z W Q g V H l w Z S 5 7 R U N N Q U R f b X l y L D E 0 f S Z x d W 9 0 O y w m c X V v d D t T Z W N 0 a W 9 u M S 9 S W W V h c j I w M T c v Q 2 h h b m d l Z C B U e X B l L n t E a X N j a G F y Z 2 U v V m l z a X R f b X l y L D E 1 f S Z x d W 9 0 O y w m c X V v d D t T Z W N 0 a W 9 u M S 9 S W W V h c j I w M T c v Q 2 h h b m d l Z C B U e X B l L n t 0 b 3 R f Y 2 h n X 2 1 5 c i w x N n 0 m c X V v d D s s J n F 1 b 3 Q 7 U 2 V j d G l v b j E v U l l l Y X I y M D E 3 L 0 N o Y W 5 n Z W Q g V H l w Z S 5 7 R G l z Y 2 h h c m d l L 1 Z p c 2 l 0 I E d y b 3 d 0 a C w x N 3 0 m c X V v d D s s J n F 1 b 3 Q 7 U 2 V j d G l v b j E v U l l l Y X I y M D E 3 L 0 N o Y W 5 n Z W Q g V H l w Z S 5 7 Z W N t Y W Q g R 3 J v d 3 R o L D E 4 f S Z x d W 9 0 O y w m c X V v d D t T Z W N 0 a W 9 u M S 9 S W W V h c j I w M T c v Q 2 h h b m d l Z C B U e X B l L n t 0 b 3 R j a G c g R 3 J v d 3 R o L D E 5 f S Z x d W 9 0 O y w m c X V v d D t T Z W N 0 a W 9 u M S 9 S W W V h c j I w M T c v Q 2 h h b m d l Z C B U e X B l L n t 6 a X B j a X R 5 L D I w f S Z x d W 9 0 O y w m c X V v d D t T Z W N 0 a W 9 u M S 9 S W W V h c j I w M T c v Q 2 h h b m d l Z C B U e X B l L n t 6 a X B u Y W 1 l L D I x f S Z x d W 9 0 O y w m c X V v d D t T Z W N 0 a W 9 u M S 9 S W W V h c j I w M T c v Q 2 h h b m d l Z C B U e X B l L n t Q Q V U s M j J 9 J n F 1 b 3 Q 7 L C Z x d W 9 0 O 1 N l Y 3 R p b 2 4 x L 1 J Z Z W F y M j A x N y 9 D a G F u Z 2 V k I F R 5 c G U u e 0 N h d G V n b 3 J p Y 2 F s L D I z f S Z x d W 9 0 O y w m c X V v d D t T Z W N 0 a W 9 u M S 9 S W W V h c j I w M T c v Q 2 h h b m d l Z C B U e X B l L n t P b m N f b 2 5 j L D I 0 f S Z x d W 9 0 O y w m c X V v d D t T Z W N 0 a W 9 u M S 9 S W W V h c j I w M T c v Q 2 h h b m d l Z C B U e X B l L n t o b 3 N w c 2 h p Z n Q s M j V 9 J n F 1 b 3 Q 7 L C Z x d W 9 0 O 1 N l Y 3 R p b 2 4 x L 1 J Z Z W F y M j A x N y 9 D a G F u Z 2 V k I F R 5 c G U u e 3 B v c 2 l 0 a X Z l X 2 1 z L D I 2 f S Z x d W 9 0 O y w m c X V v d D t T Z W N 0 a W 9 u M S 9 S W W V h c j I w M T c v Q 2 h h b m d l Z C B U e X B l L n t u Z W d h d G l 2 Z V 9 t c y w y N 3 0 m c X V v d D s s J n F 1 b 3 Q 7 U 2 V j d G l v b j E v U l l l Y X I y M D E 3 L 0 N o Y W 5 n Z W Q g V H l w Z S 5 7 T V N B L D I 4 f S Z x d W 9 0 O y w m c X V v d D t T Z W N 0 a W 9 u M S 9 S W W V h c j I w M T c v Q 2 h h b m d l Z C B U e X B l L n t I Q 0 d l c m 1 h b n R v d 2 5 f e m l w c y w y O X 0 m c X V v d D s s J n F 1 b 3 Q 7 U 2 V j d G l v b j E v U l l l Y X I y M D E 3 L 0 N o Y W 5 n Z W Q g V H l w Z S 5 7 V W 5 y Z W N v Z y B l Y 2 1 h Z H M s M z B 9 J n F 1 b 3 Q 7 L C Z x d W 9 0 O 1 N l Y 3 R p b 2 4 x L 1 J Z Z W F y M j A x N y 9 D a G F u Z 2 V k I F R 5 c G U u e 1 V u c m V j b 2 d f Z n V u Z H M s M z F 9 J n F 1 b 3 Q 7 X S w m c X V v d D t S Z W x h d G l v b n N o a X B J b m Z v J n F 1 b 3 Q 7 O l t d f S I g L z 4 8 L 1 N 0 Y W J s Z U V u d H J p Z X M + P C 9 J d G V t P j x J d G V t P j x J d G V t T G 9 j Y X R p b 2 4 + P E l 0 Z W 1 U e X B l P k Z v c m 1 1 b G E 8 L 0 l 0 Z W 1 U e X B l P j x J d G V t U G F 0 a D 5 T Z W N 0 a W 9 u M S 9 S W T I w M j Q y M T I y 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z I 4 M D Y x Z G U 3 L W N i M G I t N G U z Z C 1 h N D A 5 L T k 5 N D d i M 2 V k N W E 0 O C 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U u M T I 4 M D Y w N 1 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T I w M j Q y M T I y L 0 N o Y W 5 n Z W Q g V H l w Z S 5 7 Q 2 F s Z W 5 k Y X I g e W V h c i w w f S Z x d W 9 0 O y w m c X V v d D t T Z W N 0 a W 9 u M S 9 S W T I w M j Q y M T I y L 0 N o Y W 5 n Z W Q g V H l w Z S 5 7 Y X Z j b 3 N 0 X 2 J 5 c i w x f S Z x d W 9 0 O y w m c X V v d D t T Z W N 0 a W 9 u M S 9 S W T I w M j Q y M T I y L 0 N o Y W 5 n Z W Q g V H l w Z S 5 7 Y X Z j b 3 N 0 X 2 1 5 c i w y f S Z x d W 9 0 O y w m c X V v d D t T Z W N 0 a W 9 u M S 9 S W T I w M j Q y M T I y L 0 N o Y W 5 n Z W Q g V H l w Z S 5 7 U F J P R F 9 D Q V Q s M 3 0 m c X V v d D s s J n F 1 b 3 Q 7 U 2 V j d G l v b j E v U l k y M D I 0 M j E y M i 9 D a G F u Z 2 V k I F R 5 c G U u e 3 p p c G N v Z G U s N H 0 m c X V v d D s s J n F 1 b 3 Q 7 U 2 V j d G l v b j E v U l k y M D I 0 M j E y M i 9 D a G F u Z 2 V k I F R 5 c G U u e 0 h P U 1 B J R C w 1 f S Z x d W 9 0 O y w m c X V v d D t T Z W N 0 a W 9 u M S 9 S W T I w M j Q y M T I y L 0 N o Y W 5 n Z W Q g V H l w Z S 5 7 S E 9 T U E l U Q U x O Q U 1 F L D Z 9 J n F 1 b 3 Q 7 L C Z x d W 9 0 O 1 N l Y 3 R p b 2 4 x L 1 J Z M j A y N D I x M j I v Q 2 h h b m d l Z C B U e X B l L n t T e X N 0 Z W 0 s N 3 0 m c X V v d D s s J n F 1 b 3 Q 7 U 2 V j d G l v b j E v U l k y M D I 0 M j E y M i 9 D a G F u Z 2 V k I F R 5 c G U u e 3 R 5 c G U s O H 0 m c X V v d D s s J n F 1 b 3 Q 7 U 2 V j d G l v b j E v U l k y M D I 0 M j E y M i 9 D a G F u Z 2 V k I F R 5 c G U u e 1 N B U 1 9 D T 1 V O V F k s O X 0 m c X V v d D s s J n F 1 b 3 Q 7 U 2 V j d G l v b j E v U l k y M D I 0 M j E y M i 9 D a G F u Z 2 V k I F R 5 c G U u e 0 t B S V N F U l 9 Q Q V Q s M T B 9 J n F 1 b 3 Q 7 L C Z x d W 9 0 O 1 N l Y 3 R p b 2 4 x L 1 J Z M j A y N D I x M j I v Q 2 h h b m d l Z C B U e X B l L n t F Q 0 1 B R F 9 i e X I s M T F 9 J n F 1 b 3 Q 7 L C Z x d W 9 0 O 1 N l Y 3 R p b 2 4 x L 1 J Z M j A y N D I x M j I v Q 2 h h b m d l Z C B U e X B l L n t E a X N j a G F y Z 2 U v V m l z a X R f Y n l y L D E y f S Z x d W 9 0 O y w m c X V v d D t T Z W N 0 a W 9 u M S 9 S W T I w M j Q y M T I y L 0 N o Y W 5 n Z W Q g V H l w Z S 5 7 d G 9 0 X 2 N o Z 1 9 i e X I s M T N 9 J n F 1 b 3 Q 7 L C Z x d W 9 0 O 1 N l Y 3 R p b 2 4 x L 1 J Z M j A y N D I x M j I v Q 2 h h b m d l Z C B U e X B l L n t F Q 0 1 B R F 9 t e X I s M T R 9 J n F 1 b 3 Q 7 L C Z x d W 9 0 O 1 N l Y 3 R p b 2 4 x L 1 J Z M j A y N D I x M j I v Q 2 h h b m d l Z C B U e X B l L n t E a X N j a G F y Z 2 U v V m l z a X R f b X l y L D E 1 f S Z x d W 9 0 O y w m c X V v d D t T Z W N 0 a W 9 u M S 9 S W T I w M j Q y M T I y L 0 N o Y W 5 n Z W Q g V H l w Z S 5 7 d G 9 0 X 2 N o Z 1 9 t e X I s M T Z 9 J n F 1 b 3 Q 7 L C Z x d W 9 0 O 1 N l Y 3 R p b 2 4 x L 1 J Z M j A y N D I x M j I v Q 2 h h b m d l Z C B U e X B l L n t E a X N j a G F y Z 2 U v V m l z a X Q g R 3 J v d 3 R o L D E 3 f S Z x d W 9 0 O y w m c X V v d D t T Z W N 0 a W 9 u M S 9 S W T I w M j Q y M T I y L 0 N o Y W 5 n Z W Q g V H l w Z S 5 7 Z W N t Y W Q g R 3 J v d 3 R o L D E 4 f S Z x d W 9 0 O y w m c X V v d D t T Z W N 0 a W 9 u M S 9 S W T I w M j Q y M T I y L 0 N o Y W 5 n Z W Q g V H l w Z S 5 7 d G 9 0 Y 2 h n I E d y b 3 d 0 a C w x O X 0 m c X V v d D s s J n F 1 b 3 Q 7 U 2 V j d G l v b j E v U l k y M D I 0 M j E y M i 9 D a G F u Z 2 V k I F R 5 c G U u e 3 p p c G N p d H k s M j B 9 J n F 1 b 3 Q 7 L C Z x d W 9 0 O 1 N l Y 3 R p b 2 4 x L 1 J Z M j A y N D I x M j I v Q 2 h h b m d l Z C B U e X B l L n t 6 a X B u Y W 1 l L D I x f S Z x d W 9 0 O y w m c X V v d D t T Z W N 0 a W 9 u M S 9 S W T I w M j Q y M T I y L 0 N o Y W 5 n Z W Q g V H l w Z S 5 7 U E F V L D I y f S Z x d W 9 0 O y w m c X V v d D t T Z W N 0 a W 9 u M S 9 S W T I w M j Q y M T I y L 0 N o Y W 5 n Z W Q g V H l w Z S 5 7 Q 2 F 0 Z W d v c m l j Y W w s M j N 9 J n F 1 b 3 Q 7 L C Z x d W 9 0 O 1 N l Y 3 R p b 2 4 x L 1 J Z M j A y N D I x M j I v Q 2 h h b m d l Z C B U e X B l L n t P b m N f b 2 5 j L D I 0 f S Z x d W 9 0 O y w m c X V v d D t T Z W N 0 a W 9 u M S 9 S W T I w M j Q y M T I y L 0 N o Y W 5 n Z W Q g V H l w Z S 5 7 a G 9 z c H N o a W Z 0 L D I 1 f S Z x d W 9 0 O y w m c X V v d D t T Z W N 0 a W 9 u M S 9 S W T I w M j Q y M T I y L 0 N o Y W 5 n Z W Q g V H l w Z S 5 7 c G 9 z a X R p d m V f b X M s M j Z 9 J n F 1 b 3 Q 7 L C Z x d W 9 0 O 1 N l Y 3 R p b 2 4 x L 1 J Z M j A y N D I x M j I v Q 2 h h b m d l Z C B U e X B l L n t u Z W d h d G l 2 Z V 9 t c y w y N 3 0 m c X V v d D s s J n F 1 b 3 Q 7 U 2 V j d G l v b j E v U l k y M D I 0 M j E y M i 9 D a G F u Z 2 V k I F R 5 c G U u e 0 1 T Q S w y O H 0 m c X V v d D s s J n F 1 b 3 Q 7 U 2 V j d G l v b j E v U l k y M D I 0 M j E y M i 9 D a G F u Z 2 V k I F R 5 c G U u e 0 h D R 2 V y b W F u d G 9 3 b l 9 6 a X B z L D I 5 f S Z x d W 9 0 O y w m c X V v d D t T Z W N 0 a W 9 u M S 9 S W T I w M j Q y M T I y L 0 N o Y W 5 n Z W Q g V H l w Z S 5 7 V W 5 y Z W N v Z 1 9 l Y 2 1 h Z H M s M z B 9 J n F 1 b 3 Q 7 L C Z x d W 9 0 O 1 N l Y 3 R p b 2 4 x L 1 J Z M j A y N D I x M j I v Q 2 h h b m d l Z C B U e X B l L n t V b n J l Y 2 9 n X 2 Z 1 b m R z L D M x f S Z x d W 9 0 O 1 0 s J n F 1 b 3 Q 7 Q 2 9 s d W 1 u Q 2 9 1 b n Q m c X V v d D s 6 M z I s J n F 1 b 3 Q 7 S 2 V 5 Q 2 9 s d W 1 u T m F t Z X M m c X V v d D s 6 W 1 0 s J n F 1 b 3 Q 7 Q 2 9 s d W 1 u S W R l b n R p d G l l c y Z x d W 9 0 O z p b J n F 1 b 3 Q 7 U 2 V j d G l v b j E v U l k y M D I 0 M j E y M i 9 D a G F u Z 2 V k I F R 5 c G U u e 0 N h b G V u Z G F y I H l l Y X I s M H 0 m c X V v d D s s J n F 1 b 3 Q 7 U 2 V j d G l v b j E v U l k y M D I 0 M j E y M i 9 D a G F u Z 2 V k I F R 5 c G U u e 2 F 2 Y 2 9 z d F 9 i e X I s M X 0 m c X V v d D s s J n F 1 b 3 Q 7 U 2 V j d G l v b j E v U l k y M D I 0 M j E y M i 9 D a G F u Z 2 V k I F R 5 c G U u e 2 F 2 Y 2 9 z d F 9 t e X I s M n 0 m c X V v d D s s J n F 1 b 3 Q 7 U 2 V j d G l v b j E v U l k y M D I 0 M j E y M i 9 D a G F u Z 2 V k I F R 5 c G U u e 1 B S T 0 R f Q 0 F U L D N 9 J n F 1 b 3 Q 7 L C Z x d W 9 0 O 1 N l Y 3 R p b 2 4 x L 1 J Z M j A y N D I x M j I v Q 2 h h b m d l Z C B U e X B l L n t 6 a X B j b 2 R l L D R 9 J n F 1 b 3 Q 7 L C Z x d W 9 0 O 1 N l Y 3 R p b 2 4 x L 1 J Z M j A y N D I x M j I v Q 2 h h b m d l Z C B U e X B l L n t I T 1 N Q S U Q s N X 0 m c X V v d D s s J n F 1 b 3 Q 7 U 2 V j d G l v b j E v U l k y M D I 0 M j E y M i 9 D a G F u Z 2 V k I F R 5 c G U u e 0 h P U 1 B J V E F M T k F N R S w 2 f S Z x d W 9 0 O y w m c X V v d D t T Z W N 0 a W 9 u M S 9 S W T I w M j Q y M T I y L 0 N o Y W 5 n Z W Q g V H l w Z S 5 7 U 3 l z d G V t L D d 9 J n F 1 b 3 Q 7 L C Z x d W 9 0 O 1 N l Y 3 R p b 2 4 x L 1 J Z M j A y N D I x M j I v Q 2 h h b m d l Z C B U e X B l L n t 0 e X B l L D h 9 J n F 1 b 3 Q 7 L C Z x d W 9 0 O 1 N l Y 3 R p b 2 4 x L 1 J Z M j A y N D I x M j I v Q 2 h h b m d l Z C B U e X B l L n t T Q V N f Q 0 9 V T l R Z L D l 9 J n F 1 b 3 Q 7 L C Z x d W 9 0 O 1 N l Y 3 R p b 2 4 x L 1 J Z M j A y N D I x M j I v Q 2 h h b m d l Z C B U e X B l L n t L Q U l T R V J f U E F U L D E w f S Z x d W 9 0 O y w m c X V v d D t T Z W N 0 a W 9 u M S 9 S W T I w M j Q y M T I y L 0 N o Y W 5 n Z W Q g V H l w Z S 5 7 R U N N Q U R f Y n l y L D E x f S Z x d W 9 0 O y w m c X V v d D t T Z W N 0 a W 9 u M S 9 S W T I w M j Q y M T I y L 0 N o Y W 5 n Z W Q g V H l w Z S 5 7 R G l z Y 2 h h c m d l L 1 Z p c 2 l 0 X 2 J 5 c i w x M n 0 m c X V v d D s s J n F 1 b 3 Q 7 U 2 V j d G l v b j E v U l k y M D I 0 M j E y M i 9 D a G F u Z 2 V k I F R 5 c G U u e 3 R v d F 9 j a G d f Y n l y L D E z f S Z x d W 9 0 O y w m c X V v d D t T Z W N 0 a W 9 u M S 9 S W T I w M j Q y M T I y L 0 N o Y W 5 n Z W Q g V H l w Z S 5 7 R U N N Q U R f b X l y L D E 0 f S Z x d W 9 0 O y w m c X V v d D t T Z W N 0 a W 9 u M S 9 S W T I w M j Q y M T I y L 0 N o Y W 5 n Z W Q g V H l w Z S 5 7 R G l z Y 2 h h c m d l L 1 Z p c 2 l 0 X 2 1 5 c i w x N X 0 m c X V v d D s s J n F 1 b 3 Q 7 U 2 V j d G l v b j E v U l k y M D I 0 M j E y M i 9 D a G F u Z 2 V k I F R 5 c G U u e 3 R v d F 9 j a G d f b X l y L D E 2 f S Z x d W 9 0 O y w m c X V v d D t T Z W N 0 a W 9 u M S 9 S W T I w M j Q y M T I y L 0 N o Y W 5 n Z W Q g V H l w Z S 5 7 R G l z Y 2 h h c m d l L 1 Z p c 2 l 0 I E d y b 3 d 0 a C w x N 3 0 m c X V v d D s s J n F 1 b 3 Q 7 U 2 V j d G l v b j E v U l k y M D I 0 M j E y M i 9 D a G F u Z 2 V k I F R 5 c G U u e 2 V j b W F k I E d y b 3 d 0 a C w x O H 0 m c X V v d D s s J n F 1 b 3 Q 7 U 2 V j d G l v b j E v U l k y M D I 0 M j E y M i 9 D a G F u Z 2 V k I F R 5 c G U u e 3 R v d G N o Z y B H c m 9 3 d G g s M T l 9 J n F 1 b 3 Q 7 L C Z x d W 9 0 O 1 N l Y 3 R p b 2 4 x L 1 J Z M j A y N D I x M j I v Q 2 h h b m d l Z C B U e X B l L n t 6 a X B j a X R 5 L D I w f S Z x d W 9 0 O y w m c X V v d D t T Z W N 0 a W 9 u M S 9 S W T I w M j Q y M T I y L 0 N o Y W 5 n Z W Q g V H l w Z S 5 7 e m l w b m F t Z S w y M X 0 m c X V v d D s s J n F 1 b 3 Q 7 U 2 V j d G l v b j E v U l k y M D I 0 M j E y M i 9 D a G F u Z 2 V k I F R 5 c G U u e 1 B B V S w y M n 0 m c X V v d D s s J n F 1 b 3 Q 7 U 2 V j d G l v b j E v U l k y M D I 0 M j E y M i 9 D a G F u Z 2 V k I F R 5 c G U u e 0 N h d G V n b 3 J p Y 2 F s L D I z f S Z x d W 9 0 O y w m c X V v d D t T Z W N 0 a W 9 u M S 9 S W T I w M j Q y M T I y L 0 N o Y W 5 n Z W Q g V H l w Z S 5 7 T 2 5 j X 2 9 u Y y w y N H 0 m c X V v d D s s J n F 1 b 3 Q 7 U 2 V j d G l v b j E v U l k y M D I 0 M j E y M i 9 D a G F u Z 2 V k I F R 5 c G U u e 2 h v c 3 B z a G l m d C w y N X 0 m c X V v d D s s J n F 1 b 3 Q 7 U 2 V j d G l v b j E v U l k y M D I 0 M j E y M i 9 D a G F u Z 2 V k I F R 5 c G U u e 3 B v c 2 l 0 a X Z l X 2 1 z L D I 2 f S Z x d W 9 0 O y w m c X V v d D t T Z W N 0 a W 9 u M S 9 S W T I w M j Q y M T I y L 0 N o Y W 5 n Z W Q g V H l w Z S 5 7 b m V n Y X R p d m V f b X M s M j d 9 J n F 1 b 3 Q 7 L C Z x d W 9 0 O 1 N l Y 3 R p b 2 4 x L 1 J Z M j A y N D I x M j I v Q 2 h h b m d l Z C B U e X B l L n t N U 0 E s M j h 9 J n F 1 b 3 Q 7 L C Z x d W 9 0 O 1 N l Y 3 R p b 2 4 x L 1 J Z M j A y N D I x M j I v Q 2 h h b m d l Z C B U e X B l L n t I Q 0 d l c m 1 h b n R v d 2 5 f e m l w c y w y O X 0 m c X V v d D s s J n F 1 b 3 Q 7 U 2 V j d G l v b j E v U l k y M D I 0 M j E y M i 9 D a G F u Z 2 V k I F R 5 c G U u e 1 V u c m V j b 2 d f Z W N t Y W R z L D M w f S Z x d W 9 0 O y w m c X V v d D t T Z W N 0 a W 9 u M S 9 S W T I w M j Q y M T I y L 0 N o Y W 5 n Z W Q g V H l w Z S 5 7 V W 5 y Z W N v Z 1 9 m d W 5 k c y w z M X 0 m c X V v d D t d L C Z x d W 9 0 O 1 J l b G F 0 a W 9 u c 2 h p c E l u Z m 8 m c X V v d D s 6 W 1 1 9 I i A v P j w v U 3 R h Y m x l R W 5 0 c m l l c z 4 8 L 0 l 0 Z W 0 + P E l 0 Z W 0 + P E l 0 Z W 1 M b 2 N h d G l v b j 4 8 S X R l b V R 5 c G U + R m 9 y b X V s Y T w v S X R l b V R 5 c G U + P E l 0 Z W 1 Q Y X R o P l N l Y 3 R p b 2 4 x L 1 J Z Z W F y M j Q x O T I y 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2 R l N z d i N G I 2 L T E 4 N 2 U t N D U 1 M i 0 4 N D A y L W Y 2 Y 2 M 3 O D Y 5 N z J h N i 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U u M D g 3 M j Q w M l 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W V h c j I 0 M T k y M i 9 D a G F u Z 2 V k I F R 5 c G U u e 0 N h b G V u Z G F y I H l l Y X I s M H 0 m c X V v d D s s J n F 1 b 3 Q 7 U 2 V j d G l v b j E v U l l l Y X I y N D E 5 M j I v Q 2 h h b m d l Z C B U e X B l L n t h d m N v c 3 R f Y n l y L D F 9 J n F 1 b 3 Q 7 L C Z x d W 9 0 O 1 N l Y 3 R p b 2 4 x L 1 J Z Z W F y M j Q x O T I y L 0 N o Y W 5 n Z W Q g V H l w Z S 5 7 Y X Z j b 3 N 0 X 2 1 5 c i w y f S Z x d W 9 0 O y w m c X V v d D t T Z W N 0 a W 9 u M S 9 S W W V h c j I 0 M T k y M i 9 D a G F u Z 2 V k I F R 5 c G U u e 1 B S T 0 R f Q 0 F U L D N 9 J n F 1 b 3 Q 7 L C Z x d W 9 0 O 1 N l Y 3 R p b 2 4 x L 1 J Z Z W F y M j Q x O T I y L 0 N o Y W 5 n Z W Q g V H l w Z S 5 7 e m l w Y 2 9 k Z S w 0 f S Z x d W 9 0 O y w m c X V v d D t T Z W N 0 a W 9 u M S 9 S W W V h c j I 0 M T k y M i 9 D a G F u Z 2 V k I F R 5 c G U u e 0 h P U 1 B J R C w 1 f S Z x d W 9 0 O y w m c X V v d D t T Z W N 0 a W 9 u M S 9 S W W V h c j I 0 M T k y M i 9 D a G F u Z 2 V k I F R 5 c G U u e 0 h P U 1 B J V E F M T k F N R S w 2 f S Z x d W 9 0 O y w m c X V v d D t T Z W N 0 a W 9 u M S 9 S W W V h c j I 0 M T k y M i 9 D a G F u Z 2 V k I F R 5 c G U u e 1 N 5 c 3 R l b S w 3 f S Z x d W 9 0 O y w m c X V v d D t T Z W N 0 a W 9 u M S 9 S W W V h c j I 0 M T k y M i 9 D a G F u Z 2 V k I F R 5 c G U u e 3 R 5 c G U s O H 0 m c X V v d D s s J n F 1 b 3 Q 7 U 2 V j d G l v b j E v U l l l Y X I y N D E 5 M j I v Q 2 h h b m d l Z C B U e X B l L n t T Q V N f Q 0 9 V T l R Z L D l 9 J n F 1 b 3 Q 7 L C Z x d W 9 0 O 1 N l Y 3 R p b 2 4 x L 1 J Z Z W F y M j Q x O T I y L 0 N o Y W 5 n Z W Q g V H l w Z S 5 7 S 0 F J U 0 V S X 1 B B V C w x M H 0 m c X V v d D s s J n F 1 b 3 Q 7 U 2 V j d G l v b j E v U l l l Y X I y N D E 5 M j I v Q 2 h h b m d l Z C B U e X B l L n t F Q 0 1 B R F 9 i e X I s M T F 9 J n F 1 b 3 Q 7 L C Z x d W 9 0 O 1 N l Y 3 R p b 2 4 x L 1 J Z Z W F y M j Q x O T I y L 0 N o Y W 5 n Z W Q g V H l w Z S 5 7 R G l z Y 2 h h c m d l L 1 Z p c 2 l 0 X 2 J 5 c i w x M n 0 m c X V v d D s s J n F 1 b 3 Q 7 U 2 V j d G l v b j E v U l l l Y X I y N D E 5 M j I v Q 2 h h b m d l Z C B U e X B l L n t 0 b 3 R f Y 2 h n X 2 J 5 c i w x M 3 0 m c X V v d D s s J n F 1 b 3 Q 7 U 2 V j d G l v b j E v U l l l Y X I y N D E 5 M j I v Q 2 h h b m d l Z C B U e X B l L n t F Q 0 1 B R F 9 t e X I s M T R 9 J n F 1 b 3 Q 7 L C Z x d W 9 0 O 1 N l Y 3 R p b 2 4 x L 1 J Z Z W F y M j Q x O T I y L 0 N o Y W 5 n Z W Q g V H l w Z S 5 7 R G l z Y 2 h h c m d l L 1 Z p c 2 l 0 X 2 1 5 c i w x N X 0 m c X V v d D s s J n F 1 b 3 Q 7 U 2 V j d G l v b j E v U l l l Y X I y N D E 5 M j I v Q 2 h h b m d l Z C B U e X B l L n t 0 b 3 R f Y 2 h n X 2 1 5 c i w x N n 0 m c X V v d D s s J n F 1 b 3 Q 7 U 2 V j d G l v b j E v U l l l Y X I y N D E 5 M j I v Q 2 h h b m d l Z C B U e X B l L n t E a X N j a G F y Z 2 U v V m l z a X Q g R 3 J v d 3 R o L D E 3 f S Z x d W 9 0 O y w m c X V v d D t T Z W N 0 a W 9 u M S 9 S W W V h c j I 0 M T k y M i 9 D a G F u Z 2 V k I F R 5 c G U u e 2 V j b W F k I E d y b 3 d 0 a C w x O H 0 m c X V v d D s s J n F 1 b 3 Q 7 U 2 V j d G l v b j E v U l l l Y X I y N D E 5 M j I v Q 2 h h b m d l Z C B U e X B l L n t 0 b 3 R j a G c g R 3 J v d 3 R o L D E 5 f S Z x d W 9 0 O y w m c X V v d D t T Z W N 0 a W 9 u M S 9 S W W V h c j I 0 M T k y M i 9 D a G F u Z 2 V k I F R 5 c G U u e 3 p p c G N p d H k s M j B 9 J n F 1 b 3 Q 7 L C Z x d W 9 0 O 1 N l Y 3 R p b 2 4 x L 1 J Z Z W F y M j Q x O T I y L 0 N o Y W 5 n Z W Q g V H l w Z S 5 7 e m l w b m F t Z S w y M X 0 m c X V v d D s s J n F 1 b 3 Q 7 U 2 V j d G l v b j E v U l l l Y X I y N D E 5 M j I v Q 2 h h b m d l Z C B U e X B l L n t Q Q V U s M j J 9 J n F 1 b 3 Q 7 L C Z x d W 9 0 O 1 N l Y 3 R p b 2 4 x L 1 J Z Z W F y M j Q x O T I y L 0 N o Y W 5 n Z W Q g V H l w Z S 5 7 Q 2 F 0 Z W d v c m l j Y W w s M j N 9 J n F 1 b 3 Q 7 L C Z x d W 9 0 O 1 N l Y 3 R p b 2 4 x L 1 J Z Z W F y M j Q x O T I y L 0 N o Y W 5 n Z W Q g V H l w Z S 5 7 T 2 5 j X 2 9 u Y y w y N H 0 m c X V v d D s s J n F 1 b 3 Q 7 U 2 V j d G l v b j E v U l l l Y X I y N D E 5 M j I v Q 2 h h b m d l Z C B U e X B l L n t o b 3 N w c 2 h p Z n Q s M j V 9 J n F 1 b 3 Q 7 L C Z x d W 9 0 O 1 N l Y 3 R p b 2 4 x L 1 J Z Z W F y M j Q x O T I y L 0 N o Y W 5 n Z W Q g V H l w Z S 5 7 c G 9 z a X R p d m V f b X M s M j Z 9 J n F 1 b 3 Q 7 L C Z x d W 9 0 O 1 N l Y 3 R p b 2 4 x L 1 J Z Z W F y M j Q x O T I y L 0 N o Y W 5 n Z W Q g V H l w Z S 5 7 b m V n Y X R p d m V f b X M s M j d 9 J n F 1 b 3 Q 7 L C Z x d W 9 0 O 1 N l Y 3 R p b 2 4 x L 1 J Z Z W F y M j Q x O T I y L 0 N o Y W 5 n Z W Q g V H l w Z S 5 7 T V N B L D I 4 f S Z x d W 9 0 O y w m c X V v d D t T Z W N 0 a W 9 u M S 9 S W W V h c j I 0 M T k y M i 9 D a G F u Z 2 V k I F R 5 c G U u e 0 h D R 2 V y b W F u d G 9 3 b l 9 6 a X B z L D I 5 f S Z x d W 9 0 O y w m c X V v d D t T Z W N 0 a W 9 u M S 9 S W W V h c j I 0 M T k y M i 9 D a G F u Z 2 V k I F R 5 c G U u e 1 V u c m V j b 2 d f Z W N t Y W R z L D M w f S Z x d W 9 0 O y w m c X V v d D t T Z W N 0 a W 9 u M S 9 S W W V h c j I 0 M T k y M i 9 D a G F u Z 2 V k I F R 5 c G U u e 1 V u c m V j b 2 d f Z n V u Z H M s M z F 9 J n F 1 b 3 Q 7 X S w m c X V v d D t D b 2 x 1 b W 5 D b 3 V u d C Z x d W 9 0 O z o z M i w m c X V v d D t L Z X l D b 2 x 1 b W 5 O Y W 1 l c y Z x d W 9 0 O z p b X S w m c X V v d D t D b 2 x 1 b W 5 J Z G V u d G l 0 a W V z J n F 1 b 3 Q 7 O l s m c X V v d D t T Z W N 0 a W 9 u M S 9 S W W V h c j I 0 M T k y M i 9 D a G F u Z 2 V k I F R 5 c G U u e 0 N h b G V u Z G F y I H l l Y X I s M H 0 m c X V v d D s s J n F 1 b 3 Q 7 U 2 V j d G l v b j E v U l l l Y X I y N D E 5 M j I v Q 2 h h b m d l Z C B U e X B l L n t h d m N v c 3 R f Y n l y L D F 9 J n F 1 b 3 Q 7 L C Z x d W 9 0 O 1 N l Y 3 R p b 2 4 x L 1 J Z Z W F y M j Q x O T I y L 0 N o Y W 5 n Z W Q g V H l w Z S 5 7 Y X Z j b 3 N 0 X 2 1 5 c i w y f S Z x d W 9 0 O y w m c X V v d D t T Z W N 0 a W 9 u M S 9 S W W V h c j I 0 M T k y M i 9 D a G F u Z 2 V k I F R 5 c G U u e 1 B S T 0 R f Q 0 F U L D N 9 J n F 1 b 3 Q 7 L C Z x d W 9 0 O 1 N l Y 3 R p b 2 4 x L 1 J Z Z W F y M j Q x O T I y L 0 N o Y W 5 n Z W Q g V H l w Z S 5 7 e m l w Y 2 9 k Z S w 0 f S Z x d W 9 0 O y w m c X V v d D t T Z W N 0 a W 9 u M S 9 S W W V h c j I 0 M T k y M i 9 D a G F u Z 2 V k I F R 5 c G U u e 0 h P U 1 B J R C w 1 f S Z x d W 9 0 O y w m c X V v d D t T Z W N 0 a W 9 u M S 9 S W W V h c j I 0 M T k y M i 9 D a G F u Z 2 V k I F R 5 c G U u e 0 h P U 1 B J V E F M T k F N R S w 2 f S Z x d W 9 0 O y w m c X V v d D t T Z W N 0 a W 9 u M S 9 S W W V h c j I 0 M T k y M i 9 D a G F u Z 2 V k I F R 5 c G U u e 1 N 5 c 3 R l b S w 3 f S Z x d W 9 0 O y w m c X V v d D t T Z W N 0 a W 9 u M S 9 S W W V h c j I 0 M T k y M i 9 D a G F u Z 2 V k I F R 5 c G U u e 3 R 5 c G U s O H 0 m c X V v d D s s J n F 1 b 3 Q 7 U 2 V j d G l v b j E v U l l l Y X I y N D E 5 M j I v Q 2 h h b m d l Z C B U e X B l L n t T Q V N f Q 0 9 V T l R Z L D l 9 J n F 1 b 3 Q 7 L C Z x d W 9 0 O 1 N l Y 3 R p b 2 4 x L 1 J Z Z W F y M j Q x O T I y L 0 N o Y W 5 n Z W Q g V H l w Z S 5 7 S 0 F J U 0 V S X 1 B B V C w x M H 0 m c X V v d D s s J n F 1 b 3 Q 7 U 2 V j d G l v b j E v U l l l Y X I y N D E 5 M j I v Q 2 h h b m d l Z C B U e X B l L n t F Q 0 1 B R F 9 i e X I s M T F 9 J n F 1 b 3 Q 7 L C Z x d W 9 0 O 1 N l Y 3 R p b 2 4 x L 1 J Z Z W F y M j Q x O T I y L 0 N o Y W 5 n Z W Q g V H l w Z S 5 7 R G l z Y 2 h h c m d l L 1 Z p c 2 l 0 X 2 J 5 c i w x M n 0 m c X V v d D s s J n F 1 b 3 Q 7 U 2 V j d G l v b j E v U l l l Y X I y N D E 5 M j I v Q 2 h h b m d l Z C B U e X B l L n t 0 b 3 R f Y 2 h n X 2 J 5 c i w x M 3 0 m c X V v d D s s J n F 1 b 3 Q 7 U 2 V j d G l v b j E v U l l l Y X I y N D E 5 M j I v Q 2 h h b m d l Z C B U e X B l L n t F Q 0 1 B R F 9 t e X I s M T R 9 J n F 1 b 3 Q 7 L C Z x d W 9 0 O 1 N l Y 3 R p b 2 4 x L 1 J Z Z W F y M j Q x O T I y L 0 N o Y W 5 n Z W Q g V H l w Z S 5 7 R G l z Y 2 h h c m d l L 1 Z p c 2 l 0 X 2 1 5 c i w x N X 0 m c X V v d D s s J n F 1 b 3 Q 7 U 2 V j d G l v b j E v U l l l Y X I y N D E 5 M j I v Q 2 h h b m d l Z C B U e X B l L n t 0 b 3 R f Y 2 h n X 2 1 5 c i w x N n 0 m c X V v d D s s J n F 1 b 3 Q 7 U 2 V j d G l v b j E v U l l l Y X I y N D E 5 M j I v Q 2 h h b m d l Z C B U e X B l L n t E a X N j a G F y Z 2 U v V m l z a X Q g R 3 J v d 3 R o L D E 3 f S Z x d W 9 0 O y w m c X V v d D t T Z W N 0 a W 9 u M S 9 S W W V h c j I 0 M T k y M i 9 D a G F u Z 2 V k I F R 5 c G U u e 2 V j b W F k I E d y b 3 d 0 a C w x O H 0 m c X V v d D s s J n F 1 b 3 Q 7 U 2 V j d G l v b j E v U l l l Y X I y N D E 5 M j I v Q 2 h h b m d l Z C B U e X B l L n t 0 b 3 R j a G c g R 3 J v d 3 R o L D E 5 f S Z x d W 9 0 O y w m c X V v d D t T Z W N 0 a W 9 u M S 9 S W W V h c j I 0 M T k y M i 9 D a G F u Z 2 V k I F R 5 c G U u e 3 p p c G N p d H k s M j B 9 J n F 1 b 3 Q 7 L C Z x d W 9 0 O 1 N l Y 3 R p b 2 4 x L 1 J Z Z W F y M j Q x O T I y L 0 N o Y W 5 n Z W Q g V H l w Z S 5 7 e m l w b m F t Z S w y M X 0 m c X V v d D s s J n F 1 b 3 Q 7 U 2 V j d G l v b j E v U l l l Y X I y N D E 5 M j I v Q 2 h h b m d l Z C B U e X B l L n t Q Q V U s M j J 9 J n F 1 b 3 Q 7 L C Z x d W 9 0 O 1 N l Y 3 R p b 2 4 x L 1 J Z Z W F y M j Q x O T I y L 0 N o Y W 5 n Z W Q g V H l w Z S 5 7 Q 2 F 0 Z W d v c m l j Y W w s M j N 9 J n F 1 b 3 Q 7 L C Z x d W 9 0 O 1 N l Y 3 R p b 2 4 x L 1 J Z Z W F y M j Q x O T I y L 0 N o Y W 5 n Z W Q g V H l w Z S 5 7 T 2 5 j X 2 9 u Y y w y N H 0 m c X V v d D s s J n F 1 b 3 Q 7 U 2 V j d G l v b j E v U l l l Y X I y N D E 5 M j I v Q 2 h h b m d l Z C B U e X B l L n t o b 3 N w c 2 h p Z n Q s M j V 9 J n F 1 b 3 Q 7 L C Z x d W 9 0 O 1 N l Y 3 R p b 2 4 x L 1 J Z Z W F y M j Q x O T I y L 0 N o Y W 5 n Z W Q g V H l w Z S 5 7 c G 9 z a X R p d m V f b X M s M j Z 9 J n F 1 b 3 Q 7 L C Z x d W 9 0 O 1 N l Y 3 R p b 2 4 x L 1 J Z Z W F y M j Q x O T I y L 0 N o Y W 5 n Z W Q g V H l w Z S 5 7 b m V n Y X R p d m V f b X M s M j d 9 J n F 1 b 3 Q 7 L C Z x d W 9 0 O 1 N l Y 3 R p b 2 4 x L 1 J Z Z W F y M j Q x O T I y L 0 N o Y W 5 n Z W Q g V H l w Z S 5 7 T V N B L D I 4 f S Z x d W 9 0 O y w m c X V v d D t T Z W N 0 a W 9 u M S 9 S W W V h c j I 0 M T k y M i 9 D a G F u Z 2 V k I F R 5 c G U u e 0 h D R 2 V y b W F u d G 9 3 b l 9 6 a X B z L D I 5 f S Z x d W 9 0 O y w m c X V v d D t T Z W N 0 a W 9 u M S 9 S W W V h c j I 0 M T k y M i 9 D a G F u Z 2 V k I F R 5 c G U u e 1 V u c m V j b 2 d f Z W N t Y W R z L D M w f S Z x d W 9 0 O y w m c X V v d D t T Z W N 0 a W 9 u M S 9 S W W V h c j I 0 M T k y M i 9 D a G F u Z 2 V k I F R 5 c G U u e 1 V u c m V j b 2 d f Z n V u Z H M s M z F 9 J n F 1 b 3 Q 7 X S w m c X V v d D t S Z W x h d G l v b n N o a X B J b m Z v J n F 1 b 3 Q 7 O l t d f S I g L z 4 8 L 1 N 0 Y W J s Z U V u d H J p Z X M + P C 9 J d G V t P j x J d G V t P j x J d G V t T G 9 j Y X R p b 2 4 + P E l 0 Z W 1 U e X B l P k Z v c m 1 1 b G E 8 L 0 l 0 Z W 1 U e X B l P j x J d G V t U G F 0 a D 5 T Z W N 0 a W 9 u M S 9 S W W V h c j I y 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2 M 1 Y z I z Z j U 4 L W U 2 N z Y t N D Y x Z C 0 5 Z j I 4 L T d m M z Q w Y W E y N j h i N S 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U u M D Q 2 N D E 5 O V 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W V h c j I y L 0 N o Y W 5 n Z W Q g V H l w Z S 5 7 Q 2 F s Z W 5 k Y X I g e W V h c i w w f S Z x d W 9 0 O y w m c X V v d D t T Z W N 0 a W 9 u M S 9 S W W V h c j I y L 0 N o Y W 5 n Z W Q g V H l w Z S 5 7 Y X Z j b 3 N 0 X 2 J 5 c i w x f S Z x d W 9 0 O y w m c X V v d D t T Z W N 0 a W 9 u M S 9 S W W V h c j I y L 0 N o Y W 5 n Z W Q g V H l w Z S 5 7 Y X Z j b 3 N 0 X 2 1 5 c i w y f S Z x d W 9 0 O y w m c X V v d D t T Z W N 0 a W 9 u M S 9 S W W V h c j I y L 0 N o Y W 5 n Z W Q g V H l w Z S 5 7 U F J P R F 9 D Q V Q s M 3 0 m c X V v d D s s J n F 1 b 3 Q 7 U 2 V j d G l v b j E v U l l l Y X I y M i 9 D a G F u Z 2 V k I F R 5 c G U u e 3 p p c G N v Z G U s N H 0 m c X V v d D s s J n F 1 b 3 Q 7 U 2 V j d G l v b j E v U l l l Y X I y M i 9 D a G F u Z 2 V k I F R 5 c G U u e 0 h P U 1 B J R C w 1 f S Z x d W 9 0 O y w m c X V v d D t T Z W N 0 a W 9 u M S 9 S W W V h c j I y L 0 N o Y W 5 n Z W Q g V H l w Z S 5 7 S E 9 T U E l U Q U x O Q U 1 F L D Z 9 J n F 1 b 3 Q 7 L C Z x d W 9 0 O 1 N l Y 3 R p b 2 4 x L 1 J Z Z W F y M j I v Q 2 h h b m d l Z C B U e X B l L n t T e X N 0 Z W 0 s N 3 0 m c X V v d D s s J n F 1 b 3 Q 7 U 2 V j d G l v b j E v U l l l Y X I y M i 9 D a G F u Z 2 V k I F R 5 c G U u e 3 R 5 c G U s O H 0 m c X V v d D s s J n F 1 b 3 Q 7 U 2 V j d G l v b j E v U l l l Y X I y M i 9 D a G F u Z 2 V k I F R 5 c G U u e 1 N B U 1 9 D T 1 V O V F k s O X 0 m c X V v d D s s J n F 1 b 3 Q 7 U 2 V j d G l v b j E v U l l l Y X I y M i 9 D a G F u Z 2 V k I F R 5 c G U u e 0 t B S V N F U l 9 Q Q V Q s M T B 9 J n F 1 b 3 Q 7 L C Z x d W 9 0 O 1 N l Y 3 R p b 2 4 x L 1 J Z Z W F y M j I v Q 2 h h b m d l Z C B U e X B l L n t F Q 0 1 B R F 9 i e X I s M T F 9 J n F 1 b 3 Q 7 L C Z x d W 9 0 O 1 N l Y 3 R p b 2 4 x L 1 J Z Z W F y M j I v Q 2 h h b m d l Z C B U e X B l L n t E a X N j a G F y Z 2 U v V m l z a X R f Y n l y L D E y f S Z x d W 9 0 O y w m c X V v d D t T Z W N 0 a W 9 u M S 9 S W W V h c j I y L 0 N o Y W 5 n Z W Q g V H l w Z S 5 7 d G 9 0 X 2 N o Z 1 9 i e X I s M T N 9 J n F 1 b 3 Q 7 L C Z x d W 9 0 O 1 N l Y 3 R p b 2 4 x L 1 J Z Z W F y M j I v Q 2 h h b m d l Z C B U e X B l L n t F Q 0 1 B R F 9 t e X I s M T R 9 J n F 1 b 3 Q 7 L C Z x d W 9 0 O 1 N l Y 3 R p b 2 4 x L 1 J Z Z W F y M j I v Q 2 h h b m d l Z C B U e X B l L n t E a X N j a G F y Z 2 U v V m l z a X R f b X l y L D E 1 f S Z x d W 9 0 O y w m c X V v d D t T Z W N 0 a W 9 u M S 9 S W W V h c j I y L 0 N o Y W 5 n Z W Q g V H l w Z S 5 7 d G 9 0 X 2 N o Z 1 9 t e X I s M T Z 9 J n F 1 b 3 Q 7 L C Z x d W 9 0 O 1 N l Y 3 R p b 2 4 x L 1 J Z Z W F y M j I v Q 2 h h b m d l Z C B U e X B l L n t E a X N j a G F y Z 2 U v V m l z a X Q g R 3 J v d 3 R o L D E 3 f S Z x d W 9 0 O y w m c X V v d D t T Z W N 0 a W 9 u M S 9 S W W V h c j I y L 0 N o Y W 5 n Z W Q g V H l w Z S 5 7 Z W N t Y W Q g R 3 J v d 3 R o L D E 4 f S Z x d W 9 0 O y w m c X V v d D t T Z W N 0 a W 9 u M S 9 S W W V h c j I y L 0 N o Y W 5 n Z W Q g V H l w Z S 5 7 d G 9 0 Y 2 h n I E d y b 3 d 0 a C w x O X 0 m c X V v d D s s J n F 1 b 3 Q 7 U 2 V j d G l v b j E v U l l l Y X I y M i 9 D a G F u Z 2 V k I F R 5 c G U u e 3 p p c G N p d H k s M j B 9 J n F 1 b 3 Q 7 L C Z x d W 9 0 O 1 N l Y 3 R p b 2 4 x L 1 J Z Z W F y M j I v Q 2 h h b m d l Z C B U e X B l L n t 6 a X B u Y W 1 l L D I x f S Z x d W 9 0 O y w m c X V v d D t T Z W N 0 a W 9 u M S 9 S W W V h c j I y L 0 N o Y W 5 n Z W Q g V H l w Z S 5 7 U E F V L D I y f S Z x d W 9 0 O y w m c X V v d D t T Z W N 0 a W 9 u M S 9 S W W V h c j I y L 0 N o Y W 5 n Z W Q g V H l w Z S 5 7 Q 2 F 0 Z W d v c m l j Y W w s M j N 9 J n F 1 b 3 Q 7 L C Z x d W 9 0 O 1 N l Y 3 R p b 2 4 x L 1 J Z Z W F y M j I v Q 2 h h b m d l Z C B U e X B l L n t P b m N f b 2 5 j L D I 0 f S Z x d W 9 0 O y w m c X V v d D t T Z W N 0 a W 9 u M S 9 S W W V h c j I y L 0 N o Y W 5 n Z W Q g V H l w Z S 5 7 a G 9 z c H N o a W Z 0 L D I 1 f S Z x d W 9 0 O y w m c X V v d D t T Z W N 0 a W 9 u M S 9 S W W V h c j I y L 0 N o Y W 5 n Z W Q g V H l w Z S 5 7 c G 9 z a X R p d m V f b X M s M j Z 9 J n F 1 b 3 Q 7 L C Z x d W 9 0 O 1 N l Y 3 R p b 2 4 x L 1 J Z Z W F y M j I v Q 2 h h b m d l Z C B U e X B l L n t u Z W d h d G l 2 Z V 9 t c y w y N 3 0 m c X V v d D s s J n F 1 b 3 Q 7 U 2 V j d G l v b j E v U l l l Y X I y M i 9 D a G F u Z 2 V k I F R 5 c G U u e 0 1 T Q S w y O H 0 m c X V v d D s s J n F 1 b 3 Q 7 U 2 V j d G l v b j E v U l l l Y X I y M i 9 D a G F u Z 2 V k I F R 5 c G U u e 0 h D R 2 V y b W F u d G 9 3 b l 9 6 a X B z L D I 5 f S Z x d W 9 0 O y w m c X V v d D t T Z W N 0 a W 9 u M S 9 S W W V h c j I y L 0 N o Y W 5 n Z W Q g V H l w Z S 5 7 V W 5 y Z W N v Z 1 9 l Y 2 1 h Z H M s M z B 9 J n F 1 b 3 Q 7 L C Z x d W 9 0 O 1 N l Y 3 R p b 2 4 x L 1 J Z Z W F y M j I v Q 2 h h b m d l Z C B U e X B l L n t V b n J l Y 2 9 n X 2 Z 1 b m R z L D M x f S Z x d W 9 0 O 1 0 s J n F 1 b 3 Q 7 Q 2 9 s d W 1 u Q 2 9 1 b n Q m c X V v d D s 6 M z I s J n F 1 b 3 Q 7 S 2 V 5 Q 2 9 s d W 1 u T m F t Z X M m c X V v d D s 6 W 1 0 s J n F 1 b 3 Q 7 Q 2 9 s d W 1 u S W R l b n R p d G l l c y Z x d W 9 0 O z p b J n F 1 b 3 Q 7 U 2 V j d G l v b j E v U l l l Y X I y M i 9 D a G F u Z 2 V k I F R 5 c G U u e 0 N h b G V u Z G F y I H l l Y X I s M H 0 m c X V v d D s s J n F 1 b 3 Q 7 U 2 V j d G l v b j E v U l l l Y X I y M i 9 D a G F u Z 2 V k I F R 5 c G U u e 2 F 2 Y 2 9 z d F 9 i e X I s M X 0 m c X V v d D s s J n F 1 b 3 Q 7 U 2 V j d G l v b j E v U l l l Y X I y M i 9 D a G F u Z 2 V k I F R 5 c G U u e 2 F 2 Y 2 9 z d F 9 t e X I s M n 0 m c X V v d D s s J n F 1 b 3 Q 7 U 2 V j d G l v b j E v U l l l Y X I y M i 9 D a G F u Z 2 V k I F R 5 c G U u e 1 B S T 0 R f Q 0 F U L D N 9 J n F 1 b 3 Q 7 L C Z x d W 9 0 O 1 N l Y 3 R p b 2 4 x L 1 J Z Z W F y M j I v Q 2 h h b m d l Z C B U e X B l L n t 6 a X B j b 2 R l L D R 9 J n F 1 b 3 Q 7 L C Z x d W 9 0 O 1 N l Y 3 R p b 2 4 x L 1 J Z Z W F y M j I v Q 2 h h b m d l Z C B U e X B l L n t I T 1 N Q S U Q s N X 0 m c X V v d D s s J n F 1 b 3 Q 7 U 2 V j d G l v b j E v U l l l Y X I y M i 9 D a G F u Z 2 V k I F R 5 c G U u e 0 h P U 1 B J V E F M T k F N R S w 2 f S Z x d W 9 0 O y w m c X V v d D t T Z W N 0 a W 9 u M S 9 S W W V h c j I y L 0 N o Y W 5 n Z W Q g V H l w Z S 5 7 U 3 l z d G V t L D d 9 J n F 1 b 3 Q 7 L C Z x d W 9 0 O 1 N l Y 3 R p b 2 4 x L 1 J Z Z W F y M j I v Q 2 h h b m d l Z C B U e X B l L n t 0 e X B l L D h 9 J n F 1 b 3 Q 7 L C Z x d W 9 0 O 1 N l Y 3 R p b 2 4 x L 1 J Z Z W F y M j I v Q 2 h h b m d l Z C B U e X B l L n t T Q V N f Q 0 9 V T l R Z L D l 9 J n F 1 b 3 Q 7 L C Z x d W 9 0 O 1 N l Y 3 R p b 2 4 x L 1 J Z Z W F y M j I v Q 2 h h b m d l Z C B U e X B l L n t L Q U l T R V J f U E F U L D E w f S Z x d W 9 0 O y w m c X V v d D t T Z W N 0 a W 9 u M S 9 S W W V h c j I y L 0 N o Y W 5 n Z W Q g V H l w Z S 5 7 R U N N Q U R f Y n l y L D E x f S Z x d W 9 0 O y w m c X V v d D t T Z W N 0 a W 9 u M S 9 S W W V h c j I y L 0 N o Y W 5 n Z W Q g V H l w Z S 5 7 R G l z Y 2 h h c m d l L 1 Z p c 2 l 0 X 2 J 5 c i w x M n 0 m c X V v d D s s J n F 1 b 3 Q 7 U 2 V j d G l v b j E v U l l l Y X I y M i 9 D a G F u Z 2 V k I F R 5 c G U u e 3 R v d F 9 j a G d f Y n l y L D E z f S Z x d W 9 0 O y w m c X V v d D t T Z W N 0 a W 9 u M S 9 S W W V h c j I y L 0 N o Y W 5 n Z W Q g V H l w Z S 5 7 R U N N Q U R f b X l y L D E 0 f S Z x d W 9 0 O y w m c X V v d D t T Z W N 0 a W 9 u M S 9 S W W V h c j I y L 0 N o Y W 5 n Z W Q g V H l w Z S 5 7 R G l z Y 2 h h c m d l L 1 Z p c 2 l 0 X 2 1 5 c i w x N X 0 m c X V v d D s s J n F 1 b 3 Q 7 U 2 V j d G l v b j E v U l l l Y X I y M i 9 D a G F u Z 2 V k I F R 5 c G U u e 3 R v d F 9 j a G d f b X l y L D E 2 f S Z x d W 9 0 O y w m c X V v d D t T Z W N 0 a W 9 u M S 9 S W W V h c j I y L 0 N o Y W 5 n Z W Q g V H l w Z S 5 7 R G l z Y 2 h h c m d l L 1 Z p c 2 l 0 I E d y b 3 d 0 a C w x N 3 0 m c X V v d D s s J n F 1 b 3 Q 7 U 2 V j d G l v b j E v U l l l Y X I y M i 9 D a G F u Z 2 V k I F R 5 c G U u e 2 V j b W F k I E d y b 3 d 0 a C w x O H 0 m c X V v d D s s J n F 1 b 3 Q 7 U 2 V j d G l v b j E v U l l l Y X I y M i 9 D a G F u Z 2 V k I F R 5 c G U u e 3 R v d G N o Z y B H c m 9 3 d G g s M T l 9 J n F 1 b 3 Q 7 L C Z x d W 9 0 O 1 N l Y 3 R p b 2 4 x L 1 J Z Z W F y M j I v Q 2 h h b m d l Z C B U e X B l L n t 6 a X B j a X R 5 L D I w f S Z x d W 9 0 O y w m c X V v d D t T Z W N 0 a W 9 u M S 9 S W W V h c j I y L 0 N o Y W 5 n Z W Q g V H l w Z S 5 7 e m l w b m F t Z S w y M X 0 m c X V v d D s s J n F 1 b 3 Q 7 U 2 V j d G l v b j E v U l l l Y X I y M i 9 D a G F u Z 2 V k I F R 5 c G U u e 1 B B V S w y M n 0 m c X V v d D s s J n F 1 b 3 Q 7 U 2 V j d G l v b j E v U l l l Y X I y M i 9 D a G F u Z 2 V k I F R 5 c G U u e 0 N h d G V n b 3 J p Y 2 F s L D I z f S Z x d W 9 0 O y w m c X V v d D t T Z W N 0 a W 9 u M S 9 S W W V h c j I y L 0 N o Y W 5 n Z W Q g V H l w Z S 5 7 T 2 5 j X 2 9 u Y y w y N H 0 m c X V v d D s s J n F 1 b 3 Q 7 U 2 V j d G l v b j E v U l l l Y X I y M i 9 D a G F u Z 2 V k I F R 5 c G U u e 2 h v c 3 B z a G l m d C w y N X 0 m c X V v d D s s J n F 1 b 3 Q 7 U 2 V j d G l v b j E v U l l l Y X I y M i 9 D a G F u Z 2 V k I F R 5 c G U u e 3 B v c 2 l 0 a X Z l X 2 1 z L D I 2 f S Z x d W 9 0 O y w m c X V v d D t T Z W N 0 a W 9 u M S 9 S W W V h c j I y L 0 N o Y W 5 n Z W Q g V H l w Z S 5 7 b m V n Y X R p d m V f b X M s M j d 9 J n F 1 b 3 Q 7 L C Z x d W 9 0 O 1 N l Y 3 R p b 2 4 x L 1 J Z Z W F y M j I v Q 2 h h b m d l Z C B U e X B l L n t N U 0 E s M j h 9 J n F 1 b 3 Q 7 L C Z x d W 9 0 O 1 N l Y 3 R p b 2 4 x L 1 J Z Z W F y M j I v Q 2 h h b m d l Z C B U e X B l L n t I Q 0 d l c m 1 h b n R v d 2 5 f e m l w c y w y O X 0 m c X V v d D s s J n F 1 b 3 Q 7 U 2 V j d G l v b j E v U l l l Y X I y M i 9 D a G F u Z 2 V k I F R 5 c G U u e 1 V u c m V j b 2 d f Z W N t Y W R z L D M w f S Z x d W 9 0 O y w m c X V v d D t T Z W N 0 a W 9 u M S 9 S W W V h c j I y L 0 N o Y W 5 n Z W Q g V H l w Z S 5 7 V W 5 y Z W N v Z 1 9 m d W 5 k c y w z M X 0 m c X V v d D t d L C Z x d W 9 0 O 1 J l b G F 0 a W 9 u c 2 h p c E l u Z m 8 m c X V v d D s 6 W 1 1 9 I i A v P j w v U 3 R h Y m x l R W 5 0 c m l l c z 4 8 L 0 l 0 Z W 0 + P E l 0 Z W 0 + P E l 0 Z W 1 M b 2 N h d G l v b j 4 8 S X R l b V R 5 c G U + R m 9 y b X V s Y T w v S X R l b V R 5 c G U + P E l 0 Z W 1 Q Y X R o P l N l Y 3 R p b 2 4 x L 1 J Z Z W F y M j E 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l F 1 Z X J 5 R 3 J v d X B J R C I g V m F s d W U 9 I n M 5 Z G Q 2 N z B k N y 0 1 O W N i L T R j Z T A t O D Q x N C 1 j N m U z M D V j M T I 5 M z M i I C 8 + P E V u d H J 5 I F R 5 c G U 9 I l F 1 Z X J 5 S U Q i I F Z h b H V l P S J z M z l i M T c x N m I t M 2 Q 0 M C 0 0 Z D g x L T h h Y j I t Z j R h Z W M y N j R k N T Q z I i A v P j x F b n R y e S B U e X B l P S J S Z X N 1 b H R U e X B l I i B W Y W x 1 Z T 0 i c 1 R h Y m x l I i A v P j x F b n R y e S B U e X B l P S J O Y X Z p Z 2 F 0 a W 9 u U 3 R l c E 5 h b W U i I F Z h b H V l P S J z T m F 2 a W d h d G l v b i I g L z 4 8 R W 5 0 c n k g V H l w Z T 0 i R m l s b E 9 i a m V j d F R 5 c G U i I F Z h b H V l P S J z Q 2 9 u b m V j d G l v b k 9 u b H k i I C 8 + P E V u d H J 5 I F R 5 c G U 9 I k 5 h b W V V c G R h d G V k Q W Z 0 Z X J G a W x s I i B W Y W x 1 Z T 0 i b D E i I C 8 + P E V u d H J 5 I F R 5 c G U 9 I k Z p b G x F c n J v c k N v Z G U i I F Z h b H V l P S J z V W 5 r b m 9 3 b i I g L z 4 8 R W 5 0 c n k g V H l w Z T 0 i Q W R k Z W R U b 0 R h d G F N b 2 R l b C I g V m F s d W U 9 I m w w I i A v P j x F b n R y e S B U e X B l P S J G a W x s T G F z d F V w Z G F 0 Z W Q i I F Z h b H V l P S J k M j A y N C 0 w O S 0 w M 1 Q x N T o w M z o x N S 4 w M j A 1 M z M 3 W i I g L z 4 8 R W 5 0 c n k g V H l w Z T 0 i R m l s b F N 0 Y X R 1 c y I g V m F s d W U 9 I n N D b 2 1 w b G V 0 Z S I g L z 4 8 R W 5 0 c n k g V H l w Z T 0 i U m V s Y X R p b 2 5 z a G l w S W 5 m b 0 N v b n R h a W 5 l c i I g V m F s d W U 9 I n N 7 J n F 1 b 3 Q 7 Y 2 9 s d W 1 u Q 2 9 1 b n Q m c X V v d D s 6 M z I s J n F 1 b 3 Q 7 a 2 V 5 Q 2 9 s d W 1 u T m F t Z X M m c X V v d D s 6 W 1 0 s J n F 1 b 3 Q 7 c X V l c n l S Z W x h d G l v b n N o a X B z J n F 1 b 3 Q 7 O l t d L C Z x d W 9 0 O 2 N v b H V t b k l k Z W 5 0 a X R p Z X M m c X V v d D s 6 W y Z x d W 9 0 O 1 N l Y 3 R p b 2 4 x L 1 J Z Z W F y M j E v Q 2 h h b m d l Z C B U e X B l L n t D Y W x l b m R h c i B 5 Z W F y L D B 9 J n F 1 b 3 Q 7 L C Z x d W 9 0 O 1 N l Y 3 R p b 2 4 x L 1 J Z Z W F y M j E v Q 2 h h b m d l Z C B U e X B l L n t h d m N v c 3 R f Y n l y L D F 9 J n F 1 b 3 Q 7 L C Z x d W 9 0 O 1 N l Y 3 R p b 2 4 x L 1 J Z Z W F y M j E v Q 2 h h b m d l Z C B U e X B l L n t h d m N v c 3 R f b X l y L D J 9 J n F 1 b 3 Q 7 L C Z x d W 9 0 O 1 N l Y 3 R p b 2 4 x L 1 J Z Z W F y M j E v Q 2 h h b m d l Z C B U e X B l L n t Q U k 9 E X 0 N B V C w z f S Z x d W 9 0 O y w m c X V v d D t T Z W N 0 a W 9 u M S 9 S W W V h c j I x L 0 N o Y W 5 n Z W Q g V H l w Z S 5 7 e m l w Y 2 9 k Z S w 0 f S Z x d W 9 0 O y w m c X V v d D t T Z W N 0 a W 9 u M S 9 S W W V h c j I x L 0 N o Y W 5 n Z W Q g V H l w Z S 5 7 S E 9 T U E l E L D V 9 J n F 1 b 3 Q 7 L C Z x d W 9 0 O 1 N l Y 3 R p b 2 4 x L 1 J Z Z W F y M j E v Q 2 h h b m d l Z C B U e X B l L n t I T 1 N Q S V R B T E 5 B T U U s N n 0 m c X V v d D s s J n F 1 b 3 Q 7 U 2 V j d G l v b j E v U l l l Y X I y M S 9 D a G F u Z 2 V k I F R 5 c G U u e 1 N 5 c 3 R l b S w 3 f S Z x d W 9 0 O y w m c X V v d D t T Z W N 0 a W 9 u M S 9 S W W V h c j I x L 0 N o Y W 5 n Z W Q g V H l w Z S 5 7 d H l w Z S w 4 f S Z x d W 9 0 O y w m c X V v d D t T Z W N 0 a W 9 u M S 9 S W W V h c j I x L 0 N o Y W 5 n Z W Q g V H l w Z S 5 7 U 0 F T X 0 N P V U 5 U W S w 5 f S Z x d W 9 0 O y w m c X V v d D t T Z W N 0 a W 9 u M S 9 S W W V h c j I x L 0 N o Y W 5 n Z W Q g V H l w Z S 5 7 S 0 F J U 0 V S X 1 B B V C w x M H 0 m c X V v d D s s J n F 1 b 3 Q 7 U 2 V j d G l v b j E v U l l l Y X I y M S 9 D a G F u Z 2 V k I F R 5 c G U u e 0 V D T U F E X 2 J 5 c i w x M X 0 m c X V v d D s s J n F 1 b 3 Q 7 U 2 V j d G l v b j E v U l l l Y X I y M S 9 D a G F u Z 2 V k I F R 5 c G U u e 0 R p c 2 N o Y X J n Z S 9 W a X N p d F 9 i e X I s M T J 9 J n F 1 b 3 Q 7 L C Z x d W 9 0 O 1 N l Y 3 R p b 2 4 x L 1 J Z Z W F y M j E v Q 2 h h b m d l Z C B U e X B l L n t 0 b 3 R f Y 2 h n X 2 J 5 c i w x M 3 0 m c X V v d D s s J n F 1 b 3 Q 7 U 2 V j d G l v b j E v U l l l Y X I y M S 9 D a G F u Z 2 V k I F R 5 c G U u e 0 V D T U F E X 2 1 5 c i w x N H 0 m c X V v d D s s J n F 1 b 3 Q 7 U 2 V j d G l v b j E v U l l l Y X I y M S 9 D a G F u Z 2 V k I F R 5 c G U u e 0 R p c 2 N o Y X J n Z S 9 W a X N p d F 9 t e X I s M T V 9 J n F 1 b 3 Q 7 L C Z x d W 9 0 O 1 N l Y 3 R p b 2 4 x L 1 J Z Z W F y M j E v Q 2 h h b m d l Z C B U e X B l L n t 0 b 3 R f Y 2 h n X 2 1 5 c i w x N n 0 m c X V v d D s s J n F 1 b 3 Q 7 U 2 V j d G l v b j E v U l l l Y X I y M S 9 D a G F u Z 2 V k I F R 5 c G U u e 0 R p c 2 N o Y X J n Z S 9 W a X N p d C B H c m 9 3 d G g s M T d 9 J n F 1 b 3 Q 7 L C Z x d W 9 0 O 1 N l Y 3 R p b 2 4 x L 1 J Z Z W F y M j E v Q 2 h h b m d l Z C B U e X B l L n t l Y 2 1 h Z C B H c m 9 3 d G g s M T h 9 J n F 1 b 3 Q 7 L C Z x d W 9 0 O 1 N l Y 3 R p b 2 4 x L 1 J Z Z W F y M j E v Q 2 h h b m d l Z C B U e X B l L n t 0 b 3 R j a G c g R 3 J v d 3 R o L D E 5 f S Z x d W 9 0 O y w m c X V v d D t T Z W N 0 a W 9 u M S 9 S W W V h c j I x L 0 N o Y W 5 n Z W Q g V H l w Z S 5 7 e m l w Y 2 l 0 e S w y M H 0 m c X V v d D s s J n F 1 b 3 Q 7 U 2 V j d G l v b j E v U l l l Y X I y M S 9 D a G F u Z 2 V k I F R 5 c G U u e 3 p p c G 5 h b W U s M j F 9 J n F 1 b 3 Q 7 L C Z x d W 9 0 O 1 N l Y 3 R p b 2 4 x L 1 J Z Z W F y M j E v Q 2 h h b m d l Z C B U e X B l L n t Q Q V U s M j J 9 J n F 1 b 3 Q 7 L C Z x d W 9 0 O 1 N l Y 3 R p b 2 4 x L 1 J Z Z W F y M j E v Q 2 h h b m d l Z C B U e X B l L n t D Y X R l Z 2 9 y a W N h b C w y M 3 0 m c X V v d D s s J n F 1 b 3 Q 7 U 2 V j d G l v b j E v U l l l Y X I y M S 9 D a G F u Z 2 V k I F R 5 c G U u e 0 9 u Y 1 9 v b m M s M j R 9 J n F 1 b 3 Q 7 L C Z x d W 9 0 O 1 N l Y 3 R p b 2 4 x L 1 J Z Z W F y M j E v Q 2 h h b m d l Z C B U e X B l L n t o b 3 N w c 2 h p Z n Q s M j V 9 J n F 1 b 3 Q 7 L C Z x d W 9 0 O 1 N l Y 3 R p b 2 4 x L 1 J Z Z W F y M j E v Q 2 h h b m d l Z C B U e X B l L n t w b 3 N p d G l 2 Z V 9 t c y w y N n 0 m c X V v d D s s J n F 1 b 3 Q 7 U 2 V j d G l v b j E v U l l l Y X I y M S 9 D a G F u Z 2 V k I F R 5 c G U u e 2 5 l Z 2 F 0 a X Z l X 2 1 z L D I 3 f S Z x d W 9 0 O y w m c X V v d D t T Z W N 0 a W 9 u M S 9 S W W V h c j I x L 0 N o Y W 5 n Z W Q g V H l w Z S 5 7 T V N B L D I 4 f S Z x d W 9 0 O y w m c X V v d D t T Z W N 0 a W 9 u M S 9 S W W V h c j I x L 0 N o Y W 5 n Z W Q g V H l w Z S 5 7 S E N H Z X J t Y W 5 0 b 3 d u X 3 p p c H M s M j l 9 J n F 1 b 3 Q 7 L C Z x d W 9 0 O 1 N l Y 3 R p b 2 4 x L 1 J Z Z W F y M j E v Q 2 h h b m d l Z C B U e X B l L n t V b n J l Y 2 9 n I G V j b W F k c y w z M H 0 m c X V v d D s s J n F 1 b 3 Q 7 U 2 V j d G l v b j E v U l l l Y X I y M S 9 D a G F u Z 2 V k I F R 5 c G U u e 1 V u c m V j b 2 d f Z n V u Z H M s M z F 9 J n F 1 b 3 Q 7 X S w m c X V v d D t D b 2 x 1 b W 5 D b 3 V u d C Z x d W 9 0 O z o z M i w m c X V v d D t L Z X l D b 2 x 1 b W 5 O Y W 1 l c y Z x d W 9 0 O z p b X S w m c X V v d D t D b 2 x 1 b W 5 J Z G V u d G l 0 a W V z J n F 1 b 3 Q 7 O l s m c X V v d D t T Z W N 0 a W 9 u M S 9 S W W V h c j I x L 0 N o Y W 5 n Z W Q g V H l w Z S 5 7 Q 2 F s Z W 5 k Y X I g e W V h c i w w f S Z x d W 9 0 O y w m c X V v d D t T Z W N 0 a W 9 u M S 9 S W W V h c j I x L 0 N o Y W 5 n Z W Q g V H l w Z S 5 7 Y X Z j b 3 N 0 X 2 J 5 c i w x f S Z x d W 9 0 O y w m c X V v d D t T Z W N 0 a W 9 u M S 9 S W W V h c j I x L 0 N o Y W 5 n Z W Q g V H l w Z S 5 7 Y X Z j b 3 N 0 X 2 1 5 c i w y f S Z x d W 9 0 O y w m c X V v d D t T Z W N 0 a W 9 u M S 9 S W W V h c j I x L 0 N o Y W 5 n Z W Q g V H l w Z S 5 7 U F J P R F 9 D Q V Q s M 3 0 m c X V v d D s s J n F 1 b 3 Q 7 U 2 V j d G l v b j E v U l l l Y X I y M S 9 D a G F u Z 2 V k I F R 5 c G U u e 3 p p c G N v Z G U s N H 0 m c X V v d D s s J n F 1 b 3 Q 7 U 2 V j d G l v b j E v U l l l Y X I y M S 9 D a G F u Z 2 V k I F R 5 c G U u e 0 h P U 1 B J R C w 1 f S Z x d W 9 0 O y w m c X V v d D t T Z W N 0 a W 9 u M S 9 S W W V h c j I x L 0 N o Y W 5 n Z W Q g V H l w Z S 5 7 S E 9 T U E l U Q U x O Q U 1 F L D Z 9 J n F 1 b 3 Q 7 L C Z x d W 9 0 O 1 N l Y 3 R p b 2 4 x L 1 J Z Z W F y M j E v Q 2 h h b m d l Z C B U e X B l L n t T e X N 0 Z W 0 s N 3 0 m c X V v d D s s J n F 1 b 3 Q 7 U 2 V j d G l v b j E v U l l l Y X I y M S 9 D a G F u Z 2 V k I F R 5 c G U u e 3 R 5 c G U s O H 0 m c X V v d D s s J n F 1 b 3 Q 7 U 2 V j d G l v b j E v U l l l Y X I y M S 9 D a G F u Z 2 V k I F R 5 c G U u e 1 N B U 1 9 D T 1 V O V F k s O X 0 m c X V v d D s s J n F 1 b 3 Q 7 U 2 V j d G l v b j E v U l l l Y X I y M S 9 D a G F u Z 2 V k I F R 5 c G U u e 0 t B S V N F U l 9 Q Q V Q s M T B 9 J n F 1 b 3 Q 7 L C Z x d W 9 0 O 1 N l Y 3 R p b 2 4 x L 1 J Z Z W F y M j E v Q 2 h h b m d l Z C B U e X B l L n t F Q 0 1 B R F 9 i e X I s M T F 9 J n F 1 b 3 Q 7 L C Z x d W 9 0 O 1 N l Y 3 R p b 2 4 x L 1 J Z Z W F y M j E v Q 2 h h b m d l Z C B U e X B l L n t E a X N j a G F y Z 2 U v V m l z a X R f Y n l y L D E y f S Z x d W 9 0 O y w m c X V v d D t T Z W N 0 a W 9 u M S 9 S W W V h c j I x L 0 N o Y W 5 n Z W Q g V H l w Z S 5 7 d G 9 0 X 2 N o Z 1 9 i e X I s M T N 9 J n F 1 b 3 Q 7 L C Z x d W 9 0 O 1 N l Y 3 R p b 2 4 x L 1 J Z Z W F y M j E v Q 2 h h b m d l Z C B U e X B l L n t F Q 0 1 B R F 9 t e X I s M T R 9 J n F 1 b 3 Q 7 L C Z x d W 9 0 O 1 N l Y 3 R p b 2 4 x L 1 J Z Z W F y M j E v Q 2 h h b m d l Z C B U e X B l L n t E a X N j a G F y Z 2 U v V m l z a X R f b X l y L D E 1 f S Z x d W 9 0 O y w m c X V v d D t T Z W N 0 a W 9 u M S 9 S W W V h c j I x L 0 N o Y W 5 n Z W Q g V H l w Z S 5 7 d G 9 0 X 2 N o Z 1 9 t e X I s M T Z 9 J n F 1 b 3 Q 7 L C Z x d W 9 0 O 1 N l Y 3 R p b 2 4 x L 1 J Z Z W F y M j E v Q 2 h h b m d l Z C B U e X B l L n t E a X N j a G F y Z 2 U v V m l z a X Q g R 3 J v d 3 R o L D E 3 f S Z x d W 9 0 O y w m c X V v d D t T Z W N 0 a W 9 u M S 9 S W W V h c j I x L 0 N o Y W 5 n Z W Q g V H l w Z S 5 7 Z W N t Y W Q g R 3 J v d 3 R o L D E 4 f S Z x d W 9 0 O y w m c X V v d D t T Z W N 0 a W 9 u M S 9 S W W V h c j I x L 0 N o Y W 5 n Z W Q g V H l w Z S 5 7 d G 9 0 Y 2 h n I E d y b 3 d 0 a C w x O X 0 m c X V v d D s s J n F 1 b 3 Q 7 U 2 V j d G l v b j E v U l l l Y X I y M S 9 D a G F u Z 2 V k I F R 5 c G U u e 3 p p c G N p d H k s M j B 9 J n F 1 b 3 Q 7 L C Z x d W 9 0 O 1 N l Y 3 R p b 2 4 x L 1 J Z Z W F y M j E v Q 2 h h b m d l Z C B U e X B l L n t 6 a X B u Y W 1 l L D I x f S Z x d W 9 0 O y w m c X V v d D t T Z W N 0 a W 9 u M S 9 S W W V h c j I x L 0 N o Y W 5 n Z W Q g V H l w Z S 5 7 U E F V L D I y f S Z x d W 9 0 O y w m c X V v d D t T Z W N 0 a W 9 u M S 9 S W W V h c j I x L 0 N o Y W 5 n Z W Q g V H l w Z S 5 7 Q 2 F 0 Z W d v c m l j Y W w s M j N 9 J n F 1 b 3 Q 7 L C Z x d W 9 0 O 1 N l Y 3 R p b 2 4 x L 1 J Z Z W F y M j E v Q 2 h h b m d l Z C B U e X B l L n t P b m N f b 2 5 j L D I 0 f S Z x d W 9 0 O y w m c X V v d D t T Z W N 0 a W 9 u M S 9 S W W V h c j I x L 0 N o Y W 5 n Z W Q g V H l w Z S 5 7 a G 9 z c H N o a W Z 0 L D I 1 f S Z x d W 9 0 O y w m c X V v d D t T Z W N 0 a W 9 u M S 9 S W W V h c j I x L 0 N o Y W 5 n Z W Q g V H l w Z S 5 7 c G 9 z a X R p d m V f b X M s M j Z 9 J n F 1 b 3 Q 7 L C Z x d W 9 0 O 1 N l Y 3 R p b 2 4 x L 1 J Z Z W F y M j E v Q 2 h h b m d l Z C B U e X B l L n t u Z W d h d G l 2 Z V 9 t c y w y N 3 0 m c X V v d D s s J n F 1 b 3 Q 7 U 2 V j d G l v b j E v U l l l Y X I y M S 9 D a G F u Z 2 V k I F R 5 c G U u e 0 1 T Q S w y O H 0 m c X V v d D s s J n F 1 b 3 Q 7 U 2 V j d G l v b j E v U l l l Y X I y M S 9 D a G F u Z 2 V k I F R 5 c G U u e 0 h D R 2 V y b W F u d G 9 3 b l 9 6 a X B z L D I 5 f S Z x d W 9 0 O y w m c X V v d D t T Z W N 0 a W 9 u M S 9 S W W V h c j I x L 0 N o Y W 5 n Z W Q g V H l w Z S 5 7 V W 5 y Z W N v Z y B l Y 2 1 h Z H M s M z B 9 J n F 1 b 3 Q 7 L C Z x d W 9 0 O 1 N l Y 3 R p b 2 4 x L 1 J Z Z W F y M j E v Q 2 h h b m d l Z C B U e X B l L n t V b n J l Y 2 9 n X 2 Z 1 b m R z L D M x f S Z x d W 9 0 O 1 0 s J n F 1 b 3 Q 7 U m V s Y X R p b 2 5 z a G l w S W 5 m b y Z x d W 9 0 O z p b X X 0 i I C 8 + P C 9 T d G F i b G V F b n R y a W V z P j w v S X R l b T 4 8 S X R l b T 4 8 S X R l b U x v Y 2 F 0 a W 9 u P j x J d G V t V H l w Z T 5 G b 3 J t d W x h P C 9 J d G V t V H l w Z T 4 8 S X R l b V B h d G g + U 2 V j d G l v b j E v U l l l Y X I y M D I w 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z M 3 M T l j M D Z i L T k 2 M G Y t N G U 4 M C 1 i Z W Q 4 L W Y w Y z g 2 Y m I 3 Z T Z h Z C 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Q u O T k y N j U 2 M l 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W V h c j I w M j A v Q 2 h h b m d l Z C B U e X B l L n t D Y W x l b m R h c i B 5 Z W F y L D B 9 J n F 1 b 3 Q 7 L C Z x d W 9 0 O 1 N l Y 3 R p b 2 4 x L 1 J Z Z W F y M j A y M C 9 D a G F u Z 2 V k I F R 5 c G U u e 2 F 2 Y 2 9 z d F 9 i e X I s M X 0 m c X V v d D s s J n F 1 b 3 Q 7 U 2 V j d G l v b j E v U l l l Y X I y M D I w L 0 N o Y W 5 n Z W Q g V H l w Z S 5 7 Y X Z j b 3 N 0 X 2 1 5 c i w y f S Z x d W 9 0 O y w m c X V v d D t T Z W N 0 a W 9 u M S 9 S W W V h c j I w M j A v Q 2 h h b m d l Z C B U e X B l L n t Q U k 9 E X 0 N B V C w z f S Z x d W 9 0 O y w m c X V v d D t T Z W N 0 a W 9 u M S 9 S W W V h c j I w M j A v Q 2 h h b m d l Z C B U e X B l L n t 6 a X B j b 2 R l L D R 9 J n F 1 b 3 Q 7 L C Z x d W 9 0 O 1 N l Y 3 R p b 2 4 x L 1 J Z Z W F y M j A y M C 9 D a G F u Z 2 V k I F R 5 c G U u e 0 h P U 1 B J R C w 1 f S Z x d W 9 0 O y w m c X V v d D t T Z W N 0 a W 9 u M S 9 S W W V h c j I w M j A v Q 2 h h b m d l Z C B U e X B l L n t I T 1 N Q S V R B T E 5 B T U U s N n 0 m c X V v d D s s J n F 1 b 3 Q 7 U 2 V j d G l v b j E v U l l l Y X I y M D I w L 0 N o Y W 5 n Z W Q g V H l w Z S 5 7 U 3 l z d G V t L D d 9 J n F 1 b 3 Q 7 L C Z x d W 9 0 O 1 N l Y 3 R p b 2 4 x L 1 J Z Z W F y M j A y M C 9 D a G F u Z 2 V k I F R 5 c G U u e 3 R 5 c G U s O H 0 m c X V v d D s s J n F 1 b 3 Q 7 U 2 V j d G l v b j E v U l l l Y X I y M D I w L 0 N o Y W 5 n Z W Q g V H l w Z S 5 7 U 0 F T X 0 N P V U 5 U W S w 5 f S Z x d W 9 0 O y w m c X V v d D t T Z W N 0 a W 9 u M S 9 S W W V h c j I w M j A v Q 2 h h b m d l Z C B U e X B l L n t L Q U l T R V J f U E F U L D E w f S Z x d W 9 0 O y w m c X V v d D t T Z W N 0 a W 9 u M S 9 S W W V h c j I w M j A v Q 2 h h b m d l Z C B U e X B l L n t F Q 0 1 B R F 9 i e X I s M T F 9 J n F 1 b 3 Q 7 L C Z x d W 9 0 O 1 N l Y 3 R p b 2 4 x L 1 J Z Z W F y M j A y M C 9 D a G F u Z 2 V k I F R 5 c G U u e 0 R p c 2 N o Y X J n Z S 9 W a X N p d F 9 i e X I s M T J 9 J n F 1 b 3 Q 7 L C Z x d W 9 0 O 1 N l Y 3 R p b 2 4 x L 1 J Z Z W F y M j A y M C 9 D a G F u Z 2 V k I F R 5 c G U u e 3 R v d F 9 j a G d f Y n l y L D E z f S Z x d W 9 0 O y w m c X V v d D t T Z W N 0 a W 9 u M S 9 S W W V h c j I w M j A v Q 2 h h b m d l Z C B U e X B l L n t F Q 0 1 B R F 9 t e X I s M T R 9 J n F 1 b 3 Q 7 L C Z x d W 9 0 O 1 N l Y 3 R p b 2 4 x L 1 J Z Z W F y M j A y M C 9 D a G F u Z 2 V k I F R 5 c G U u e 0 R p c 2 N o Y X J n Z S 9 W a X N p d F 9 t e X I s M T V 9 J n F 1 b 3 Q 7 L C Z x d W 9 0 O 1 N l Y 3 R p b 2 4 x L 1 J Z Z W F y M j A y M C 9 D a G F u Z 2 V k I F R 5 c G U u e 3 R v d F 9 j a G d f b X l y L D E 2 f S Z x d W 9 0 O y w m c X V v d D t T Z W N 0 a W 9 u M S 9 S W W V h c j I w M j A v Q 2 h h b m d l Z C B U e X B l L n t E a X N j a G F y Z 2 U v V m l z a X Q g R 3 J v d 3 R o L D E 3 f S Z x d W 9 0 O y w m c X V v d D t T Z W N 0 a W 9 u M S 9 S W W V h c j I w M j A v Q 2 h h b m d l Z C B U e X B l L n t l Y 2 1 h Z C B H c m 9 3 d G g s M T h 9 J n F 1 b 3 Q 7 L C Z x d W 9 0 O 1 N l Y 3 R p b 2 4 x L 1 J Z Z W F y M j A y M C 9 D a G F u Z 2 V k I F R 5 c G U u e 3 R v d G N o Z y B H c m 9 3 d G g s M T l 9 J n F 1 b 3 Q 7 L C Z x d W 9 0 O 1 N l Y 3 R p b 2 4 x L 1 J Z Z W F y M j A y M C 9 D a G F u Z 2 V k I F R 5 c G U u e 3 p p c G N p d H k s M j B 9 J n F 1 b 3 Q 7 L C Z x d W 9 0 O 1 N l Y 3 R p b 2 4 x L 1 J Z Z W F y M j A y M C 9 D a G F u Z 2 V k I F R 5 c G U u e 3 p p c G 5 h b W U s M j F 9 J n F 1 b 3 Q 7 L C Z x d W 9 0 O 1 N l Y 3 R p b 2 4 x L 1 J Z Z W F y M j A y M C 9 D a G F u Z 2 V k I F R 5 c G U u e 1 B B V S w y M n 0 m c X V v d D s s J n F 1 b 3 Q 7 U 2 V j d G l v b j E v U l l l Y X I y M D I w L 0 N o Y W 5 n Z W Q g V H l w Z S 5 7 Q 2 F 0 Z W d v c m l j Y W w s M j N 9 J n F 1 b 3 Q 7 L C Z x d W 9 0 O 1 N l Y 3 R p b 2 4 x L 1 J Z Z W F y M j A y M C 9 D a G F u Z 2 V k I F R 5 c G U u e 0 9 u Y 1 9 v b m M s M j R 9 J n F 1 b 3 Q 7 L C Z x d W 9 0 O 1 N l Y 3 R p b 2 4 x L 1 J Z Z W F y M j A y M C 9 D a G F u Z 2 V k I F R 5 c G U u e 2 h v c 3 B z a G l m d C w y N X 0 m c X V v d D s s J n F 1 b 3 Q 7 U 2 V j d G l v b j E v U l l l Y X I y M D I w L 0 N o Y W 5 n Z W Q g V H l w Z S 5 7 c G 9 z a X R p d m V f b X M s M j Z 9 J n F 1 b 3 Q 7 L C Z x d W 9 0 O 1 N l Y 3 R p b 2 4 x L 1 J Z Z W F y M j A y M C 9 D a G F u Z 2 V k I F R 5 c G U u e 2 5 l Z 2 F 0 a X Z l X 2 1 z L D I 3 f S Z x d W 9 0 O y w m c X V v d D t T Z W N 0 a W 9 u M S 9 S W W V h c j I w M j A v Q 2 h h b m d l Z C B U e X B l L n t N U 0 E s M j h 9 J n F 1 b 3 Q 7 L C Z x d W 9 0 O 1 N l Y 3 R p b 2 4 x L 1 J Z Z W F y M j A y M C 9 D a G F u Z 2 V k I F R 5 c G U u e 0 h D R 2 V y b W F u d G 9 3 b l 9 6 a X B z L D I 5 f S Z x d W 9 0 O y w m c X V v d D t T Z W N 0 a W 9 u M S 9 S W W V h c j I w M j A v Q 2 h h b m d l Z C B U e X B l L n t V b n J l Y 2 9 n I G V j b W F k c y w z M H 0 m c X V v d D s s J n F 1 b 3 Q 7 U 2 V j d G l v b j E v U l l l Y X I y M D I w L 0 N o Y W 5 n Z W Q g V H l w Z S 5 7 V W 5 y Z W N v Z 1 9 m d W 5 k c y w z M X 0 m c X V v d D t d L C Z x d W 9 0 O 0 N v b H V t b k N v d W 5 0 J n F 1 b 3 Q 7 O j M y L C Z x d W 9 0 O 0 t l e U N v b H V t b k 5 h b W V z J n F 1 b 3 Q 7 O l t d L C Z x d W 9 0 O 0 N v b H V t b k l k Z W 5 0 a X R p Z X M m c X V v d D s 6 W y Z x d W 9 0 O 1 N l Y 3 R p b 2 4 x L 1 J Z Z W F y M j A y M C 9 D a G F u Z 2 V k I F R 5 c G U u e 0 N h b G V u Z G F y I H l l Y X I s M H 0 m c X V v d D s s J n F 1 b 3 Q 7 U 2 V j d G l v b j E v U l l l Y X I y M D I w L 0 N o Y W 5 n Z W Q g V H l w Z S 5 7 Y X Z j b 3 N 0 X 2 J 5 c i w x f S Z x d W 9 0 O y w m c X V v d D t T Z W N 0 a W 9 u M S 9 S W W V h c j I w M j A v Q 2 h h b m d l Z C B U e X B l L n t h d m N v c 3 R f b X l y L D J 9 J n F 1 b 3 Q 7 L C Z x d W 9 0 O 1 N l Y 3 R p b 2 4 x L 1 J Z Z W F y M j A y M C 9 D a G F u Z 2 V k I F R 5 c G U u e 1 B S T 0 R f Q 0 F U L D N 9 J n F 1 b 3 Q 7 L C Z x d W 9 0 O 1 N l Y 3 R p b 2 4 x L 1 J Z Z W F y M j A y M C 9 D a G F u Z 2 V k I F R 5 c G U u e 3 p p c G N v Z G U s N H 0 m c X V v d D s s J n F 1 b 3 Q 7 U 2 V j d G l v b j E v U l l l Y X I y M D I w L 0 N o Y W 5 n Z W Q g V H l w Z S 5 7 S E 9 T U E l E L D V 9 J n F 1 b 3 Q 7 L C Z x d W 9 0 O 1 N l Y 3 R p b 2 4 x L 1 J Z Z W F y M j A y M C 9 D a G F u Z 2 V k I F R 5 c G U u e 0 h P U 1 B J V E F M T k F N R S w 2 f S Z x d W 9 0 O y w m c X V v d D t T Z W N 0 a W 9 u M S 9 S W W V h c j I w M j A v Q 2 h h b m d l Z C B U e X B l L n t T e X N 0 Z W 0 s N 3 0 m c X V v d D s s J n F 1 b 3 Q 7 U 2 V j d G l v b j E v U l l l Y X I y M D I w L 0 N o Y W 5 n Z W Q g V H l w Z S 5 7 d H l w Z S w 4 f S Z x d W 9 0 O y w m c X V v d D t T Z W N 0 a W 9 u M S 9 S W W V h c j I w M j A v Q 2 h h b m d l Z C B U e X B l L n t T Q V N f Q 0 9 V T l R Z L D l 9 J n F 1 b 3 Q 7 L C Z x d W 9 0 O 1 N l Y 3 R p b 2 4 x L 1 J Z Z W F y M j A y M C 9 D a G F u Z 2 V k I F R 5 c G U u e 0 t B S V N F U l 9 Q Q V Q s M T B 9 J n F 1 b 3 Q 7 L C Z x d W 9 0 O 1 N l Y 3 R p b 2 4 x L 1 J Z Z W F y M j A y M C 9 D a G F u Z 2 V k I F R 5 c G U u e 0 V D T U F E X 2 J 5 c i w x M X 0 m c X V v d D s s J n F 1 b 3 Q 7 U 2 V j d G l v b j E v U l l l Y X I y M D I w L 0 N o Y W 5 n Z W Q g V H l w Z S 5 7 R G l z Y 2 h h c m d l L 1 Z p c 2 l 0 X 2 J 5 c i w x M n 0 m c X V v d D s s J n F 1 b 3 Q 7 U 2 V j d G l v b j E v U l l l Y X I y M D I w L 0 N o Y W 5 n Z W Q g V H l w Z S 5 7 d G 9 0 X 2 N o Z 1 9 i e X I s M T N 9 J n F 1 b 3 Q 7 L C Z x d W 9 0 O 1 N l Y 3 R p b 2 4 x L 1 J Z Z W F y M j A y M C 9 D a G F u Z 2 V k I F R 5 c G U u e 0 V D T U F E X 2 1 5 c i w x N H 0 m c X V v d D s s J n F 1 b 3 Q 7 U 2 V j d G l v b j E v U l l l Y X I y M D I w L 0 N o Y W 5 n Z W Q g V H l w Z S 5 7 R G l z Y 2 h h c m d l L 1 Z p c 2 l 0 X 2 1 5 c i w x N X 0 m c X V v d D s s J n F 1 b 3 Q 7 U 2 V j d G l v b j E v U l l l Y X I y M D I w L 0 N o Y W 5 n Z W Q g V H l w Z S 5 7 d G 9 0 X 2 N o Z 1 9 t e X I s M T Z 9 J n F 1 b 3 Q 7 L C Z x d W 9 0 O 1 N l Y 3 R p b 2 4 x L 1 J Z Z W F y M j A y M C 9 D a G F u Z 2 V k I F R 5 c G U u e 0 R p c 2 N o Y X J n Z S 9 W a X N p d C B H c m 9 3 d G g s M T d 9 J n F 1 b 3 Q 7 L C Z x d W 9 0 O 1 N l Y 3 R p b 2 4 x L 1 J Z Z W F y M j A y M C 9 D a G F u Z 2 V k I F R 5 c G U u e 2 V j b W F k I E d y b 3 d 0 a C w x O H 0 m c X V v d D s s J n F 1 b 3 Q 7 U 2 V j d G l v b j E v U l l l Y X I y M D I w L 0 N o Y W 5 n Z W Q g V H l w Z S 5 7 d G 9 0 Y 2 h n I E d y b 3 d 0 a C w x O X 0 m c X V v d D s s J n F 1 b 3 Q 7 U 2 V j d G l v b j E v U l l l Y X I y M D I w L 0 N o Y W 5 n Z W Q g V H l w Z S 5 7 e m l w Y 2 l 0 e S w y M H 0 m c X V v d D s s J n F 1 b 3 Q 7 U 2 V j d G l v b j E v U l l l Y X I y M D I w L 0 N o Y W 5 n Z W Q g V H l w Z S 5 7 e m l w b m F t Z S w y M X 0 m c X V v d D s s J n F 1 b 3 Q 7 U 2 V j d G l v b j E v U l l l Y X I y M D I w L 0 N o Y W 5 n Z W Q g V H l w Z S 5 7 U E F V L D I y f S Z x d W 9 0 O y w m c X V v d D t T Z W N 0 a W 9 u M S 9 S W W V h c j I w M j A v Q 2 h h b m d l Z C B U e X B l L n t D Y X R l Z 2 9 y a W N h b C w y M 3 0 m c X V v d D s s J n F 1 b 3 Q 7 U 2 V j d G l v b j E v U l l l Y X I y M D I w L 0 N o Y W 5 n Z W Q g V H l w Z S 5 7 T 2 5 j X 2 9 u Y y w y N H 0 m c X V v d D s s J n F 1 b 3 Q 7 U 2 V j d G l v b j E v U l l l Y X I y M D I w L 0 N o Y W 5 n Z W Q g V H l w Z S 5 7 a G 9 z c H N o a W Z 0 L D I 1 f S Z x d W 9 0 O y w m c X V v d D t T Z W N 0 a W 9 u M S 9 S W W V h c j I w M j A v Q 2 h h b m d l Z C B U e X B l L n t w b 3 N p d G l 2 Z V 9 t c y w y N n 0 m c X V v d D s s J n F 1 b 3 Q 7 U 2 V j d G l v b j E v U l l l Y X I y M D I w L 0 N o Y W 5 n Z W Q g V H l w Z S 5 7 b m V n Y X R p d m V f b X M s M j d 9 J n F 1 b 3 Q 7 L C Z x d W 9 0 O 1 N l Y 3 R p b 2 4 x L 1 J Z Z W F y M j A y M C 9 D a G F u Z 2 V k I F R 5 c G U u e 0 1 T Q S w y O H 0 m c X V v d D s s J n F 1 b 3 Q 7 U 2 V j d G l v b j E v U l l l Y X I y M D I w L 0 N o Y W 5 n Z W Q g V H l w Z S 5 7 S E N H Z X J t Y W 5 0 b 3 d u X 3 p p c H M s M j l 9 J n F 1 b 3 Q 7 L C Z x d W 9 0 O 1 N l Y 3 R p b 2 4 x L 1 J Z Z W F y M j A y M C 9 D a G F u Z 2 V k I F R 5 c G U u e 1 V u c m V j b 2 c g Z W N t Y W R z L D M w f S Z x d W 9 0 O y w m c X V v d D t T Z W N 0 a W 9 u M S 9 S W W V h c j I w M j A v Q 2 h h b m d l Z C B U e X B l L n t V b n J l Y 2 9 n X 2 Z 1 b m R z L D M x f S Z x d W 9 0 O 1 0 s J n F 1 b 3 Q 7 U m V s Y X R p b 2 5 z a G l w S W 5 m b y Z x d W 9 0 O z p b X X 0 i I C 8 + P C 9 T d G F i b G V F b n R y a W V z P j w v S X R l b T 4 8 S X R l b T 4 8 S X R l b U x v Y 2 F 0 a W 9 u P j x J d G V t V H l w Z T 5 G b 3 J t d W x h P C 9 J d G V t V H l w Z T 4 8 S X R l b V B h d G g + U 2 V j d G l v b j E v U l l l Y X I y M D E 5 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z h m M z k y M T F k L T I 1 N m M t N D M 4 Z C 1 i M j g w L T h k Y T N h N j N l N j I w O C 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Q u O T Y z N z g z M V 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W V h c j I w M T k v Q 2 h h b m d l Z C B U e X B l L n t D Y W x l b m R h c i B 5 Z W F y L D B 9 J n F 1 b 3 Q 7 L C Z x d W 9 0 O 1 N l Y 3 R p b 2 4 x L 1 J Z Z W F y M j A x O S 9 D a G F u Z 2 V k I F R 5 c G U u e 2 F 2 Y 2 9 z d F 9 i e X I s M X 0 m c X V v d D s s J n F 1 b 3 Q 7 U 2 V j d G l v b j E v U l l l Y X I y M D E 5 L 0 N o Y W 5 n Z W Q g V H l w Z S 5 7 Y X Z j b 3 N 0 X 2 1 5 c i w y f S Z x d W 9 0 O y w m c X V v d D t T Z W N 0 a W 9 u M S 9 S W W V h c j I w M T k v Q 2 h h b m d l Z C B U e X B l L n t Q U k 9 E X 0 N B V C w z f S Z x d W 9 0 O y w m c X V v d D t T Z W N 0 a W 9 u M S 9 S W W V h c j I w M T k v Q 2 h h b m d l Z C B U e X B l L n t 6 a X B j b 2 R l L D R 9 J n F 1 b 3 Q 7 L C Z x d W 9 0 O 1 N l Y 3 R p b 2 4 x L 1 J Z Z W F y M j A x O S 9 D a G F u Z 2 V k I F R 5 c G U u e 0 h P U 1 B J R C w 1 f S Z x d W 9 0 O y w m c X V v d D t T Z W N 0 a W 9 u M S 9 S W W V h c j I w M T k v Q 2 h h b m d l Z C B U e X B l L n t I T 1 N Q S V R B T E 5 B T U U s N n 0 m c X V v d D s s J n F 1 b 3 Q 7 U 2 V j d G l v b j E v U l l l Y X I y M D E 5 L 0 N o Y W 5 n Z W Q g V H l w Z S 5 7 U 3 l z d G V t L D d 9 J n F 1 b 3 Q 7 L C Z x d W 9 0 O 1 N l Y 3 R p b 2 4 x L 1 J Z Z W F y M j A x O S 9 D a G F u Z 2 V k I F R 5 c G U u e 3 R 5 c G U s O H 0 m c X V v d D s s J n F 1 b 3 Q 7 U 2 V j d G l v b j E v U l l l Y X I y M D E 5 L 0 N o Y W 5 n Z W Q g V H l w Z S 5 7 U 0 F T X 0 N P V U 5 U W S w 5 f S Z x d W 9 0 O y w m c X V v d D t T Z W N 0 a W 9 u M S 9 S W W V h c j I w M T k v Q 2 h h b m d l Z C B U e X B l L n t L Q U l T R V J f U E F U L D E w f S Z x d W 9 0 O y w m c X V v d D t T Z W N 0 a W 9 u M S 9 S W W V h c j I w M T k v Q 2 h h b m d l Z C B U e X B l L n t F Q 0 1 B R F 9 i e X I s M T F 9 J n F 1 b 3 Q 7 L C Z x d W 9 0 O 1 N l Y 3 R p b 2 4 x L 1 J Z Z W F y M j A x O S 9 D a G F u Z 2 V k I F R 5 c G U u e 0 R p c 2 N o Y X J n Z S 9 W a X N p d F 9 i e X I s M T J 9 J n F 1 b 3 Q 7 L C Z x d W 9 0 O 1 N l Y 3 R p b 2 4 x L 1 J Z Z W F y M j A x O S 9 D a G F u Z 2 V k I F R 5 c G U u e 3 R v d F 9 j a G d f Y n l y L D E z f S Z x d W 9 0 O y w m c X V v d D t T Z W N 0 a W 9 u M S 9 S W W V h c j I w M T k v Q 2 h h b m d l Z C B U e X B l L n t F Q 0 1 B R F 9 t e X I s M T R 9 J n F 1 b 3 Q 7 L C Z x d W 9 0 O 1 N l Y 3 R p b 2 4 x L 1 J Z Z W F y M j A x O S 9 D a G F u Z 2 V k I F R 5 c G U u e 0 R p c 2 N o Y X J n Z S 9 W a X N p d F 9 t e X I s M T V 9 J n F 1 b 3 Q 7 L C Z x d W 9 0 O 1 N l Y 3 R p b 2 4 x L 1 J Z Z W F y M j A x O S 9 D a G F u Z 2 V k I F R 5 c G U u e 3 R v d F 9 j a G d f b X l y L D E 2 f S Z x d W 9 0 O y w m c X V v d D t T Z W N 0 a W 9 u M S 9 S W W V h c j I w M T k v Q 2 h h b m d l Z C B U e X B l L n t E a X N j a G F y Z 2 U v V m l z a X Q g R 3 J v d 3 R o L D E 3 f S Z x d W 9 0 O y w m c X V v d D t T Z W N 0 a W 9 u M S 9 S W W V h c j I w M T k v Q 2 h h b m d l Z C B U e X B l L n t l Y 2 1 h Z C B H c m 9 3 d G g s M T h 9 J n F 1 b 3 Q 7 L C Z x d W 9 0 O 1 N l Y 3 R p b 2 4 x L 1 J Z Z W F y M j A x O S 9 D a G F u Z 2 V k I F R 5 c G U u e 3 R v d G N o Z y B H c m 9 3 d G g s M T l 9 J n F 1 b 3 Q 7 L C Z x d W 9 0 O 1 N l Y 3 R p b 2 4 x L 1 J Z Z W F y M j A x O S 9 D a G F u Z 2 V k I F R 5 c G U u e 3 p p c G N p d H k s M j B 9 J n F 1 b 3 Q 7 L C Z x d W 9 0 O 1 N l Y 3 R p b 2 4 x L 1 J Z Z W F y M j A x O S 9 D a G F u Z 2 V k I F R 5 c G U u e 3 p p c G 5 h b W U s M j F 9 J n F 1 b 3 Q 7 L C Z x d W 9 0 O 1 N l Y 3 R p b 2 4 x L 1 J Z Z W F y M j A x O S 9 D a G F u Z 2 V k I F R 5 c G U u e 1 B B V S w y M n 0 m c X V v d D s s J n F 1 b 3 Q 7 U 2 V j d G l v b j E v U l l l Y X I y M D E 5 L 0 N o Y W 5 n Z W Q g V H l w Z S 5 7 Q 2 F 0 Z W d v c m l j Y W w s M j N 9 J n F 1 b 3 Q 7 L C Z x d W 9 0 O 1 N l Y 3 R p b 2 4 x L 1 J Z Z W F y M j A x O S 9 D a G F u Z 2 V k I F R 5 c G U u e 0 9 u Y 1 9 v b m M s M j R 9 J n F 1 b 3 Q 7 L C Z x d W 9 0 O 1 N l Y 3 R p b 2 4 x L 1 J Z Z W F y M j A x O S 9 D a G F u Z 2 V k I F R 5 c G U u e 2 h v c 3 B z a G l m d C w y N X 0 m c X V v d D s s J n F 1 b 3 Q 7 U 2 V j d G l v b j E v U l l l Y X I y M D E 5 L 0 N o Y W 5 n Z W Q g V H l w Z S 5 7 c G 9 z a X R p d m V f b X M s M j Z 9 J n F 1 b 3 Q 7 L C Z x d W 9 0 O 1 N l Y 3 R p b 2 4 x L 1 J Z Z W F y M j A x O S 9 D a G F u Z 2 V k I F R 5 c G U u e 2 5 l Z 2 F 0 a X Z l X 2 1 z L D I 3 f S Z x d W 9 0 O y w m c X V v d D t T Z W N 0 a W 9 u M S 9 S W W V h c j I w M T k v Q 2 h h b m d l Z C B U e X B l L n t N U 0 E s M j h 9 J n F 1 b 3 Q 7 L C Z x d W 9 0 O 1 N l Y 3 R p b 2 4 x L 1 J Z Z W F y M j A x O S 9 D a G F u Z 2 V k I F R 5 c G U u e 0 h D R 2 V y b W F u d G 9 3 b l 9 6 a X B z L D I 5 f S Z x d W 9 0 O y w m c X V v d D t T Z W N 0 a W 9 u M S 9 S W W V h c j I w M T k v Q 2 h h b m d l Z C B U e X B l L n t V b n J l Y 2 9 n I G V j b W F k c y w z M H 0 m c X V v d D s s J n F 1 b 3 Q 7 U 2 V j d G l v b j E v U l l l Y X I y M D E 5 L 0 N o Y W 5 n Z W Q g V H l w Z S 5 7 V W 5 y Z W N v Z 1 9 m d W 5 k c y w z M X 0 m c X V v d D t d L C Z x d W 9 0 O 0 N v b H V t b k N v d W 5 0 J n F 1 b 3 Q 7 O j M y L C Z x d W 9 0 O 0 t l e U N v b H V t b k 5 h b W V z J n F 1 b 3 Q 7 O l t d L C Z x d W 9 0 O 0 N v b H V t b k l k Z W 5 0 a X R p Z X M m c X V v d D s 6 W y Z x d W 9 0 O 1 N l Y 3 R p b 2 4 x L 1 J Z Z W F y M j A x O S 9 D a G F u Z 2 V k I F R 5 c G U u e 0 N h b G V u Z G F y I H l l Y X I s M H 0 m c X V v d D s s J n F 1 b 3 Q 7 U 2 V j d G l v b j E v U l l l Y X I y M D E 5 L 0 N o Y W 5 n Z W Q g V H l w Z S 5 7 Y X Z j b 3 N 0 X 2 J 5 c i w x f S Z x d W 9 0 O y w m c X V v d D t T Z W N 0 a W 9 u M S 9 S W W V h c j I w M T k v Q 2 h h b m d l Z C B U e X B l L n t h d m N v c 3 R f b X l y L D J 9 J n F 1 b 3 Q 7 L C Z x d W 9 0 O 1 N l Y 3 R p b 2 4 x L 1 J Z Z W F y M j A x O S 9 D a G F u Z 2 V k I F R 5 c G U u e 1 B S T 0 R f Q 0 F U L D N 9 J n F 1 b 3 Q 7 L C Z x d W 9 0 O 1 N l Y 3 R p b 2 4 x L 1 J Z Z W F y M j A x O S 9 D a G F u Z 2 V k I F R 5 c G U u e 3 p p c G N v Z G U s N H 0 m c X V v d D s s J n F 1 b 3 Q 7 U 2 V j d G l v b j E v U l l l Y X I y M D E 5 L 0 N o Y W 5 n Z W Q g V H l w Z S 5 7 S E 9 T U E l E L D V 9 J n F 1 b 3 Q 7 L C Z x d W 9 0 O 1 N l Y 3 R p b 2 4 x L 1 J Z Z W F y M j A x O S 9 D a G F u Z 2 V k I F R 5 c G U u e 0 h P U 1 B J V E F M T k F N R S w 2 f S Z x d W 9 0 O y w m c X V v d D t T Z W N 0 a W 9 u M S 9 S W W V h c j I w M T k v Q 2 h h b m d l Z C B U e X B l L n t T e X N 0 Z W 0 s N 3 0 m c X V v d D s s J n F 1 b 3 Q 7 U 2 V j d G l v b j E v U l l l Y X I y M D E 5 L 0 N o Y W 5 n Z W Q g V H l w Z S 5 7 d H l w Z S w 4 f S Z x d W 9 0 O y w m c X V v d D t T Z W N 0 a W 9 u M S 9 S W W V h c j I w M T k v Q 2 h h b m d l Z C B U e X B l L n t T Q V N f Q 0 9 V T l R Z L D l 9 J n F 1 b 3 Q 7 L C Z x d W 9 0 O 1 N l Y 3 R p b 2 4 x L 1 J Z Z W F y M j A x O S 9 D a G F u Z 2 V k I F R 5 c G U u e 0 t B S V N F U l 9 Q Q V Q s M T B 9 J n F 1 b 3 Q 7 L C Z x d W 9 0 O 1 N l Y 3 R p b 2 4 x L 1 J Z Z W F y M j A x O S 9 D a G F u Z 2 V k I F R 5 c G U u e 0 V D T U F E X 2 J 5 c i w x M X 0 m c X V v d D s s J n F 1 b 3 Q 7 U 2 V j d G l v b j E v U l l l Y X I y M D E 5 L 0 N o Y W 5 n Z W Q g V H l w Z S 5 7 R G l z Y 2 h h c m d l L 1 Z p c 2 l 0 X 2 J 5 c i w x M n 0 m c X V v d D s s J n F 1 b 3 Q 7 U 2 V j d G l v b j E v U l l l Y X I y M D E 5 L 0 N o Y W 5 n Z W Q g V H l w Z S 5 7 d G 9 0 X 2 N o Z 1 9 i e X I s M T N 9 J n F 1 b 3 Q 7 L C Z x d W 9 0 O 1 N l Y 3 R p b 2 4 x L 1 J Z Z W F y M j A x O S 9 D a G F u Z 2 V k I F R 5 c G U u e 0 V D T U F E X 2 1 5 c i w x N H 0 m c X V v d D s s J n F 1 b 3 Q 7 U 2 V j d G l v b j E v U l l l Y X I y M D E 5 L 0 N o Y W 5 n Z W Q g V H l w Z S 5 7 R G l z Y 2 h h c m d l L 1 Z p c 2 l 0 X 2 1 5 c i w x N X 0 m c X V v d D s s J n F 1 b 3 Q 7 U 2 V j d G l v b j E v U l l l Y X I y M D E 5 L 0 N o Y W 5 n Z W Q g V H l w Z S 5 7 d G 9 0 X 2 N o Z 1 9 t e X I s M T Z 9 J n F 1 b 3 Q 7 L C Z x d W 9 0 O 1 N l Y 3 R p b 2 4 x L 1 J Z Z W F y M j A x O S 9 D a G F u Z 2 V k I F R 5 c G U u e 0 R p c 2 N o Y X J n Z S 9 W a X N p d C B H c m 9 3 d G g s M T d 9 J n F 1 b 3 Q 7 L C Z x d W 9 0 O 1 N l Y 3 R p b 2 4 x L 1 J Z Z W F y M j A x O S 9 D a G F u Z 2 V k I F R 5 c G U u e 2 V j b W F k I E d y b 3 d 0 a C w x O H 0 m c X V v d D s s J n F 1 b 3 Q 7 U 2 V j d G l v b j E v U l l l Y X I y M D E 5 L 0 N o Y W 5 n Z W Q g V H l w Z S 5 7 d G 9 0 Y 2 h n I E d y b 3 d 0 a C w x O X 0 m c X V v d D s s J n F 1 b 3 Q 7 U 2 V j d G l v b j E v U l l l Y X I y M D E 5 L 0 N o Y W 5 n Z W Q g V H l w Z S 5 7 e m l w Y 2 l 0 e S w y M H 0 m c X V v d D s s J n F 1 b 3 Q 7 U 2 V j d G l v b j E v U l l l Y X I y M D E 5 L 0 N o Y W 5 n Z W Q g V H l w Z S 5 7 e m l w b m F t Z S w y M X 0 m c X V v d D s s J n F 1 b 3 Q 7 U 2 V j d G l v b j E v U l l l Y X I y M D E 5 L 0 N o Y W 5 n Z W Q g V H l w Z S 5 7 U E F V L D I y f S Z x d W 9 0 O y w m c X V v d D t T Z W N 0 a W 9 u M S 9 S W W V h c j I w M T k v Q 2 h h b m d l Z C B U e X B l L n t D Y X R l Z 2 9 y a W N h b C w y M 3 0 m c X V v d D s s J n F 1 b 3 Q 7 U 2 V j d G l v b j E v U l l l Y X I y M D E 5 L 0 N o Y W 5 n Z W Q g V H l w Z S 5 7 T 2 5 j X 2 9 u Y y w y N H 0 m c X V v d D s s J n F 1 b 3 Q 7 U 2 V j d G l v b j E v U l l l Y X I y M D E 5 L 0 N o Y W 5 n Z W Q g V H l w Z S 5 7 a G 9 z c H N o a W Z 0 L D I 1 f S Z x d W 9 0 O y w m c X V v d D t T Z W N 0 a W 9 u M S 9 S W W V h c j I w M T k v Q 2 h h b m d l Z C B U e X B l L n t w b 3 N p d G l 2 Z V 9 t c y w y N n 0 m c X V v d D s s J n F 1 b 3 Q 7 U 2 V j d G l v b j E v U l l l Y X I y M D E 5 L 0 N o Y W 5 n Z W Q g V H l w Z S 5 7 b m V n Y X R p d m V f b X M s M j d 9 J n F 1 b 3 Q 7 L C Z x d W 9 0 O 1 N l Y 3 R p b 2 4 x L 1 J Z Z W F y M j A x O S 9 D a G F u Z 2 V k I F R 5 c G U u e 0 1 T Q S w y O H 0 m c X V v d D s s J n F 1 b 3 Q 7 U 2 V j d G l v b j E v U l l l Y X I y M D E 5 L 0 N o Y W 5 n Z W Q g V H l w Z S 5 7 S E N H Z X J t Y W 5 0 b 3 d u X 3 p p c H M s M j l 9 J n F 1 b 3 Q 7 L C Z x d W 9 0 O 1 N l Y 3 R p b 2 4 x L 1 J Z Z W F y M j A x O S 9 D a G F u Z 2 V k I F R 5 c G U u e 1 V u c m V j b 2 c g Z W N t Y W R z L D M w f S Z x d W 9 0 O y w m c X V v d D t T Z W N 0 a W 9 u M S 9 S W W V h c j I w M T k v Q 2 h h b m d l Z C B U e X B l L n t V b n J l Y 2 9 n X 2 Z 1 b m R z L D M x f S Z x d W 9 0 O 1 0 s J n F 1 b 3 Q 7 U m V s Y X R p b 2 5 z a G l w S W 5 m b y Z x d W 9 0 O z p b X X 0 i I C 8 + P C 9 T d G F i b G V F b n R y a W V z P j w v S X R l b T 4 8 S X R l b T 4 8 S X R l b U x v Y 2 F 0 a W 9 u P j x J d G V t V H l w Z T 5 G b 3 J t d W x h P C 9 J d G V t V H l w Z T 4 8 S X R l b V B h d G g + U 2 V j d G l v b j E v U l l l Y X I y M D E 4 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O W R k N j c w Z D c t N T l j Y i 0 0 Y 2 U w L T g 0 M T Q t Y z Z l M z A 1 Y z E y O T M z I i A v P j x F b n R y e S B U e X B l P S J R d W V y e U l E I i B W Y W x 1 Z T 0 i c z Z k O G Q 0 N D N i L W I x O T U t N D g y N C 0 4 N z Q 3 L W N i M D c 4 O D Z m Z T E w M C I g L z 4 8 R W 5 0 c n k g V H l w Z T 0 i U m V z d W x 0 V H l w Z S I g V m F s d W U 9 I n N U Y W J s Z S I g L z 4 8 R W 5 0 c n k g V H l w Z T 0 i T m F 2 a W d h d G l v b l N 0 Z X B O Y W 1 l I i B W Y W x 1 Z T 0 i c 0 5 h d m l n Y X R p b 2 4 i I C 8 + P E V u d H J 5 I F R 5 c G U 9 I k Z p b G x P Y m p l Y 3 R U e X B l I i B W Y W x 1 Z T 0 i c 0 N v b m 5 l Y 3 R p b 2 5 P b m x 5 I i A v P j x F b n R y e S B U e X B l P S J O Y W 1 l V X B k Y X R l Z E F m d G V y R m l s b C I g V m F s d W U 9 I m w x I i A v P j x F b n R y e S B U e X B l P S J G a W x s R X J y b 3 J D b 2 R l I i B W Y W x 1 Z T 0 i c 1 V u a 2 5 v d 2 4 i I C 8 + P E V u d H J 5 I F R 5 c G U 9 I k F k Z G V k V G 9 E Y X R h T W 9 k Z W w i I F Z h b H V l P S J s M C I g L z 4 8 R W 5 0 c n k g V H l w Z T 0 i R m l s b E x h c 3 R V c G R h d G V k I i B W Y W x 1 Z T 0 i Z D I w M j Q t M D k t M D N U M T U 6 M D M 6 M T Q u O T M x O T I z M 1 o i I C 8 + P E V u d H J 5 I F R 5 c G U 9 I k Z p b G x T d G F 0 d X M i I F Z h b H V l P S J z Q 2 9 t c G x l d G U i I C 8 + P E V u d H J 5 I F R 5 c G U 9 I l J l b G F 0 a W 9 u c 2 h p c E l u Z m 9 D b 2 5 0 Y W l u Z X I i I F Z h b H V l P S J z e y Z x d W 9 0 O 2 N v b H V t b k N v d W 5 0 J n F 1 b 3 Q 7 O j M y L C Z x d W 9 0 O 2 t l e U N v b H V t b k 5 h b W V z J n F 1 b 3 Q 7 O l t d L C Z x d W 9 0 O 3 F 1 Z X J 5 U m V s Y X R p b 2 5 z a G l w c y Z x d W 9 0 O z p b X S w m c X V v d D t j b 2 x 1 b W 5 J Z G V u d G l 0 a W V z J n F 1 b 3 Q 7 O l s m c X V v d D t T Z W N 0 a W 9 u M S 9 S W W V h c j I w M T g v Q 2 h h b m d l Z C B U e X B l L n t D Y W x l b m R h c i B 5 Z W F y L D B 9 J n F 1 b 3 Q 7 L C Z x d W 9 0 O 1 N l Y 3 R p b 2 4 x L 1 J Z Z W F y M j A x O C 9 D a G F u Z 2 V k I F R 5 c G U u e 2 F 2 Y 2 9 z d F 9 i e X I s M X 0 m c X V v d D s s J n F 1 b 3 Q 7 U 2 V j d G l v b j E v U l l l Y X I y M D E 4 L 0 N o Y W 5 n Z W Q g V H l w Z S 5 7 Y X Z j b 3 N 0 X 2 1 5 c i w y f S Z x d W 9 0 O y w m c X V v d D t T Z W N 0 a W 9 u M S 9 S W W V h c j I w M T g v Q 2 h h b m d l Z C B U e X B l L n t Q U k 9 E X 0 N B V C w z f S Z x d W 9 0 O y w m c X V v d D t T Z W N 0 a W 9 u M S 9 S W W V h c j I w M T g v Q 2 h h b m d l Z C B U e X B l L n t 6 a X B j b 2 R l L D R 9 J n F 1 b 3 Q 7 L C Z x d W 9 0 O 1 N l Y 3 R p b 2 4 x L 1 J Z Z W F y M j A x O C 9 D a G F u Z 2 V k I F R 5 c G U u e 0 h P U 1 B J R C w 1 f S Z x d W 9 0 O y w m c X V v d D t T Z W N 0 a W 9 u M S 9 S W W V h c j I w M T g v Q 2 h h b m d l Z C B U e X B l L n t I T 1 N Q S V R B T E 5 B T U U s N n 0 m c X V v d D s s J n F 1 b 3 Q 7 U 2 V j d G l v b j E v U l l l Y X I y M D E 4 L 0 N o Y W 5 n Z W Q g V H l w Z S 5 7 U 3 l z d G V t L D d 9 J n F 1 b 3 Q 7 L C Z x d W 9 0 O 1 N l Y 3 R p b 2 4 x L 1 J Z Z W F y M j A x O C 9 D a G F u Z 2 V k I F R 5 c G U u e 3 R 5 c G U s O H 0 m c X V v d D s s J n F 1 b 3 Q 7 U 2 V j d G l v b j E v U l l l Y X I y M D E 4 L 0 N o Y W 5 n Z W Q g V H l w Z S 5 7 U 0 F T X 0 N P V U 5 U W S w 5 f S Z x d W 9 0 O y w m c X V v d D t T Z W N 0 a W 9 u M S 9 S W W V h c j I w M T g v Q 2 h h b m d l Z C B U e X B l L n t L Q U l T R V J f U E F U L D E w f S Z x d W 9 0 O y w m c X V v d D t T Z W N 0 a W 9 u M S 9 S W W V h c j I w M T g v Q 2 h h b m d l Z C B U e X B l L n t F Q 0 1 B R F 9 i e X I s M T F 9 J n F 1 b 3 Q 7 L C Z x d W 9 0 O 1 N l Y 3 R p b 2 4 x L 1 J Z Z W F y M j A x O C 9 D a G F u Z 2 V k I F R 5 c G U u e 0 R p c 2 N o Y X J n Z S 9 W a X N p d F 9 i e X I s M T J 9 J n F 1 b 3 Q 7 L C Z x d W 9 0 O 1 N l Y 3 R p b 2 4 x L 1 J Z Z W F y M j A x O C 9 D a G F u Z 2 V k I F R 5 c G U u e 3 R v d F 9 j a G d f Y n l y L D E z f S Z x d W 9 0 O y w m c X V v d D t T Z W N 0 a W 9 u M S 9 S W W V h c j I w M T g v Q 2 h h b m d l Z C B U e X B l L n t F Q 0 1 B R F 9 t e X I s M T R 9 J n F 1 b 3 Q 7 L C Z x d W 9 0 O 1 N l Y 3 R p b 2 4 x L 1 J Z Z W F y M j A x O C 9 D a G F u Z 2 V k I F R 5 c G U u e 0 R p c 2 N o Y X J n Z S 9 W a X N p d F 9 t e X I s M T V 9 J n F 1 b 3 Q 7 L C Z x d W 9 0 O 1 N l Y 3 R p b 2 4 x L 1 J Z Z W F y M j A x O C 9 D a G F u Z 2 V k I F R 5 c G U u e 3 R v d F 9 j a G d f b X l y L D E 2 f S Z x d W 9 0 O y w m c X V v d D t T Z W N 0 a W 9 u M S 9 S W W V h c j I w M T g v Q 2 h h b m d l Z C B U e X B l L n t E a X N j a G F y Z 2 U v V m l z a X Q g R 3 J v d 3 R o L D E 3 f S Z x d W 9 0 O y w m c X V v d D t T Z W N 0 a W 9 u M S 9 S W W V h c j I w M T g v Q 2 h h b m d l Z C B U e X B l L n t l Y 2 1 h Z C B H c m 9 3 d G g s M T h 9 J n F 1 b 3 Q 7 L C Z x d W 9 0 O 1 N l Y 3 R p b 2 4 x L 1 J Z Z W F y M j A x O C 9 D a G F u Z 2 V k I F R 5 c G U u e 3 R v d G N o Z y B H c m 9 3 d G g s M T l 9 J n F 1 b 3 Q 7 L C Z x d W 9 0 O 1 N l Y 3 R p b 2 4 x L 1 J Z Z W F y M j A x O C 9 D a G F u Z 2 V k I F R 5 c G U u e 3 p p c G N p d H k s M j B 9 J n F 1 b 3 Q 7 L C Z x d W 9 0 O 1 N l Y 3 R p b 2 4 x L 1 J Z Z W F y M j A x O C 9 D a G F u Z 2 V k I F R 5 c G U u e 3 p p c G 5 h b W U s M j F 9 J n F 1 b 3 Q 7 L C Z x d W 9 0 O 1 N l Y 3 R p b 2 4 x L 1 J Z Z W F y M j A x O C 9 D a G F u Z 2 V k I F R 5 c G U u e 1 B B V S w y M n 0 m c X V v d D s s J n F 1 b 3 Q 7 U 2 V j d G l v b j E v U l l l Y X I y M D E 4 L 0 N o Y W 5 n Z W Q g V H l w Z S 5 7 Q 2 F 0 Z W d v c m l j Y W w s M j N 9 J n F 1 b 3 Q 7 L C Z x d W 9 0 O 1 N l Y 3 R p b 2 4 x L 1 J Z Z W F y M j A x O C 9 D a G F u Z 2 V k I F R 5 c G U u e 0 9 u Y 1 9 v b m M s M j R 9 J n F 1 b 3 Q 7 L C Z x d W 9 0 O 1 N l Y 3 R p b 2 4 x L 1 J Z Z W F y M j A x O C 9 D a G F u Z 2 V k I F R 5 c G U u e 2 h v c 3 B z a G l m d C w y N X 0 m c X V v d D s s J n F 1 b 3 Q 7 U 2 V j d G l v b j E v U l l l Y X I y M D E 4 L 0 N o Y W 5 n Z W Q g V H l w Z S 5 7 c G 9 z a X R p d m V f b X M s M j Z 9 J n F 1 b 3 Q 7 L C Z x d W 9 0 O 1 N l Y 3 R p b 2 4 x L 1 J Z Z W F y M j A x O C 9 D a G F u Z 2 V k I F R 5 c G U u e 2 5 l Z 2 F 0 a X Z l X 2 1 z L D I 3 f S Z x d W 9 0 O y w m c X V v d D t T Z W N 0 a W 9 u M S 9 S W W V h c j I w M T g v Q 2 h h b m d l Z C B U e X B l L n t N U 0 E s M j h 9 J n F 1 b 3 Q 7 L C Z x d W 9 0 O 1 N l Y 3 R p b 2 4 x L 1 J Z Z W F y M j A x O C 9 D a G F u Z 2 V k I F R 5 c G U u e 0 h D R 2 V y b W F u d G 9 3 b l 9 6 a X B z L D I 5 f S Z x d W 9 0 O y w m c X V v d D t T Z W N 0 a W 9 u M S 9 S W W V h c j I w M T g v Q 2 h h b m d l Z C B U e X B l L n t V b n J l Y 2 9 n I G V j b W F k c y w z M H 0 m c X V v d D s s J n F 1 b 3 Q 7 U 2 V j d G l v b j E v U l l l Y X I y M D E 4 L 0 N o Y W 5 n Z W Q g V H l w Z S 5 7 V W 5 y Z W N v Z 1 9 m d W 5 k c y w z M X 0 m c X V v d D t d L C Z x d W 9 0 O 0 N v b H V t b k N v d W 5 0 J n F 1 b 3 Q 7 O j M y L C Z x d W 9 0 O 0 t l e U N v b H V t b k 5 h b W V z J n F 1 b 3 Q 7 O l t d L C Z x d W 9 0 O 0 N v b H V t b k l k Z W 5 0 a X R p Z X M m c X V v d D s 6 W y Z x d W 9 0 O 1 N l Y 3 R p b 2 4 x L 1 J Z Z W F y M j A x O C 9 D a G F u Z 2 V k I F R 5 c G U u e 0 N h b G V u Z G F y I H l l Y X I s M H 0 m c X V v d D s s J n F 1 b 3 Q 7 U 2 V j d G l v b j E v U l l l Y X I y M D E 4 L 0 N o Y W 5 n Z W Q g V H l w Z S 5 7 Y X Z j b 3 N 0 X 2 J 5 c i w x f S Z x d W 9 0 O y w m c X V v d D t T Z W N 0 a W 9 u M S 9 S W W V h c j I w M T g v Q 2 h h b m d l Z C B U e X B l L n t h d m N v c 3 R f b X l y L D J 9 J n F 1 b 3 Q 7 L C Z x d W 9 0 O 1 N l Y 3 R p b 2 4 x L 1 J Z Z W F y M j A x O C 9 D a G F u Z 2 V k I F R 5 c G U u e 1 B S T 0 R f Q 0 F U L D N 9 J n F 1 b 3 Q 7 L C Z x d W 9 0 O 1 N l Y 3 R p b 2 4 x L 1 J Z Z W F y M j A x O C 9 D a G F u Z 2 V k I F R 5 c G U u e 3 p p c G N v Z G U s N H 0 m c X V v d D s s J n F 1 b 3 Q 7 U 2 V j d G l v b j E v U l l l Y X I y M D E 4 L 0 N o Y W 5 n Z W Q g V H l w Z S 5 7 S E 9 T U E l E L D V 9 J n F 1 b 3 Q 7 L C Z x d W 9 0 O 1 N l Y 3 R p b 2 4 x L 1 J Z Z W F y M j A x O C 9 D a G F u Z 2 V k I F R 5 c G U u e 0 h P U 1 B J V E F M T k F N R S w 2 f S Z x d W 9 0 O y w m c X V v d D t T Z W N 0 a W 9 u M S 9 S W W V h c j I w M T g v Q 2 h h b m d l Z C B U e X B l L n t T e X N 0 Z W 0 s N 3 0 m c X V v d D s s J n F 1 b 3 Q 7 U 2 V j d G l v b j E v U l l l Y X I y M D E 4 L 0 N o Y W 5 n Z W Q g V H l w Z S 5 7 d H l w Z S w 4 f S Z x d W 9 0 O y w m c X V v d D t T Z W N 0 a W 9 u M S 9 S W W V h c j I w M T g v Q 2 h h b m d l Z C B U e X B l L n t T Q V N f Q 0 9 V T l R Z L D l 9 J n F 1 b 3 Q 7 L C Z x d W 9 0 O 1 N l Y 3 R p b 2 4 x L 1 J Z Z W F y M j A x O C 9 D a G F u Z 2 V k I F R 5 c G U u e 0 t B S V N F U l 9 Q Q V Q s M T B 9 J n F 1 b 3 Q 7 L C Z x d W 9 0 O 1 N l Y 3 R p b 2 4 x L 1 J Z Z W F y M j A x O C 9 D a G F u Z 2 V k I F R 5 c G U u e 0 V D T U F E X 2 J 5 c i w x M X 0 m c X V v d D s s J n F 1 b 3 Q 7 U 2 V j d G l v b j E v U l l l Y X I y M D E 4 L 0 N o Y W 5 n Z W Q g V H l w Z S 5 7 R G l z Y 2 h h c m d l L 1 Z p c 2 l 0 X 2 J 5 c i w x M n 0 m c X V v d D s s J n F 1 b 3 Q 7 U 2 V j d G l v b j E v U l l l Y X I y M D E 4 L 0 N o Y W 5 n Z W Q g V H l w Z S 5 7 d G 9 0 X 2 N o Z 1 9 i e X I s M T N 9 J n F 1 b 3 Q 7 L C Z x d W 9 0 O 1 N l Y 3 R p b 2 4 x L 1 J Z Z W F y M j A x O C 9 D a G F u Z 2 V k I F R 5 c G U u e 0 V D T U F E X 2 1 5 c i w x N H 0 m c X V v d D s s J n F 1 b 3 Q 7 U 2 V j d G l v b j E v U l l l Y X I y M D E 4 L 0 N o Y W 5 n Z W Q g V H l w Z S 5 7 R G l z Y 2 h h c m d l L 1 Z p c 2 l 0 X 2 1 5 c i w x N X 0 m c X V v d D s s J n F 1 b 3 Q 7 U 2 V j d G l v b j E v U l l l Y X I y M D E 4 L 0 N o Y W 5 n Z W Q g V H l w Z S 5 7 d G 9 0 X 2 N o Z 1 9 t e X I s M T Z 9 J n F 1 b 3 Q 7 L C Z x d W 9 0 O 1 N l Y 3 R p b 2 4 x L 1 J Z Z W F y M j A x O C 9 D a G F u Z 2 V k I F R 5 c G U u e 0 R p c 2 N o Y X J n Z S 9 W a X N p d C B H c m 9 3 d G g s M T d 9 J n F 1 b 3 Q 7 L C Z x d W 9 0 O 1 N l Y 3 R p b 2 4 x L 1 J Z Z W F y M j A x O C 9 D a G F u Z 2 V k I F R 5 c G U u e 2 V j b W F k I E d y b 3 d 0 a C w x O H 0 m c X V v d D s s J n F 1 b 3 Q 7 U 2 V j d G l v b j E v U l l l Y X I y M D E 4 L 0 N o Y W 5 n Z W Q g V H l w Z S 5 7 d G 9 0 Y 2 h n I E d y b 3 d 0 a C w x O X 0 m c X V v d D s s J n F 1 b 3 Q 7 U 2 V j d G l v b j E v U l l l Y X I y M D E 4 L 0 N o Y W 5 n Z W Q g V H l w Z S 5 7 e m l w Y 2 l 0 e S w y M H 0 m c X V v d D s s J n F 1 b 3 Q 7 U 2 V j d G l v b j E v U l l l Y X I y M D E 4 L 0 N o Y W 5 n Z W Q g V H l w Z S 5 7 e m l w b m F t Z S w y M X 0 m c X V v d D s s J n F 1 b 3 Q 7 U 2 V j d G l v b j E v U l l l Y X I y M D E 4 L 0 N o Y W 5 n Z W Q g V H l w Z S 5 7 U E F V L D I y f S Z x d W 9 0 O y w m c X V v d D t T Z W N 0 a W 9 u M S 9 S W W V h c j I w M T g v Q 2 h h b m d l Z C B U e X B l L n t D Y X R l Z 2 9 y a W N h b C w y M 3 0 m c X V v d D s s J n F 1 b 3 Q 7 U 2 V j d G l v b j E v U l l l Y X I y M D E 4 L 0 N o Y W 5 n Z W Q g V H l w Z S 5 7 T 2 5 j X 2 9 u Y y w y N H 0 m c X V v d D s s J n F 1 b 3 Q 7 U 2 V j d G l v b j E v U l l l Y X I y M D E 4 L 0 N o Y W 5 n Z W Q g V H l w Z S 5 7 a G 9 z c H N o a W Z 0 L D I 1 f S Z x d W 9 0 O y w m c X V v d D t T Z W N 0 a W 9 u M S 9 S W W V h c j I w M T g v Q 2 h h b m d l Z C B U e X B l L n t w b 3 N p d G l 2 Z V 9 t c y w y N n 0 m c X V v d D s s J n F 1 b 3 Q 7 U 2 V j d G l v b j E v U l l l Y X I y M D E 4 L 0 N o Y W 5 n Z W Q g V H l w Z S 5 7 b m V n Y X R p d m V f b X M s M j d 9 J n F 1 b 3 Q 7 L C Z x d W 9 0 O 1 N l Y 3 R p b 2 4 x L 1 J Z Z W F y M j A x O C 9 D a G F u Z 2 V k I F R 5 c G U u e 0 1 T Q S w y O H 0 m c X V v d D s s J n F 1 b 3 Q 7 U 2 V j d G l v b j E v U l l l Y X I y M D E 4 L 0 N o Y W 5 n Z W Q g V H l w Z S 5 7 S E N H Z X J t Y W 5 0 b 3 d u X 3 p p c H M s M j l 9 J n F 1 b 3 Q 7 L C Z x d W 9 0 O 1 N l Y 3 R p b 2 4 x L 1 J Z Z W F y M j A x O C 9 D a G F u Z 2 V k I F R 5 c G U u e 1 V u c m V j b 2 c g Z W N t Y W R z L D M w f S Z x d W 9 0 O y w m c X V v d D t T Z W N 0 a W 9 u M S 9 S W W V h c j I w M T g v Q 2 h h b m d l Z C B U e X B l L n t V b n J l Y 2 9 n X 2 Z 1 b m R z L D M x f S Z x d W 9 0 O 1 0 s J n F 1 b 3 Q 7 U m V s Y X R p b 2 5 z a G l w S W 5 m b y Z x d W 9 0 O z p b X X 0 i I C 8 + P C 9 T d G F i b G V F b n R y a W V z P j w v S X R l b T 4 8 S X R l b T 4 8 S X R l b U x v Y 2 F 0 a W 9 u P j x J d G V t V H l w Z T 5 G b 3 J t d W x h P C 9 J d G V t V H l w Z T 4 8 S X R l b V B h d G g + U 2 V j d G l v b j E v Q 1 k y M S U y N i U y M E N Z M j I l M j B D T 1 Z J R C U y M F N l c n Z p Y 2 U l M j B M a W 5 l c z 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Q y N T k z Y j l h L T A y M j g t N G V i M y 1 h Y m Z j L T U x M z B i M z E w Y z E 3 Z C I g L z 4 8 R W 5 0 c n k g V H l w Z T 0 i U X V l c n l J R C I g V m F s d W U 9 I n N m N m Q 2 O W U 4 M y 0 5 N z U 2 L T Q w Z W I t O T M y N S 0 y M T Y 4 M T Z l O G J j O D g i I C 8 + P E V u d H J 5 I F R 5 c G U 9 I l J l Y 2 9 2 Z X J 5 V G F y Z 2 V 0 Q 2 9 s d W 1 u I i B W Y W x 1 Z T 0 i b D E i I C 8 + P E V u d H J 5 I F R 5 c G U 9 I l J l Y 2 9 2 Z X J 5 V G F y Z 2 V 0 U m 9 3 I i B W Y W x 1 Z T 0 i b D E i I C 8 + P E V u d H J 5 I F R 5 c G U 9 I l J l Y 2 9 2 Z X J 5 V G F y Z 2 V 0 U 2 h l Z X Q i I F Z h b H V l P S J z Q 1 k y M S Z h b X A 7 I E N Z M j I g Q 0 9 W S U Q g U 2 V y d m l j Z S B M a W 5 l c y 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T G F z d F V w Z G F 0 Z W Q i I F Z h b H V l P S J k M j A y N C 0 w O S 0 w M 1 Q x N T o w M z o x N S 4 0 M D I 4 N T I z W i I g L z 4 8 R W 5 0 c n k g V H l w Z T 0 i R m l s b E N v b H V t b l R 5 c G V z I i B W Y W x 1 Z T 0 i c 0 F C R T 0 i I C 8 + P E V u d H J 5 I F R 5 c G U 9 I k Z p b G x F c n J v c k N v Z G U i I F Z h b H V l P S J z V W 5 r b m 9 3 b i I g L z 4 8 R W 5 0 c n k g V H l w Z T 0 i Q W R k Z W R U b 0 R h d G F N b 2 R l b C I g V m F s d W U 9 I m w w I i A v P j x F b n R y e S B U e X B l P S J G a W x s Q 2 9 s d W 1 u T m F t Z X M i I F Z h b H V l P S J z W y Z x d W 9 0 O 0 h v c 3 B p d G F s I E l E J n F 1 b 3 Q 7 L C Z x d W 9 0 O 0 N Z M j I v Q 1 k y M S B c d T A w M j Y g Q 1 k y M S 8 x O S B V b n J l Y 2 9 n b m l 6 Z W Q g V m 9 s d W 1 l I C h v b m x 5 I E 9 Q X 1 B z e W N o I F x 1 M D A y N i B D b G l u a W M p 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1 k y M V x 1 M D A y N i B D W T I y I E N P V k l E I F N l c n Z p Y 2 U g T G l u Z X M v Q X V 0 b 1 J l b W 9 2 Z W R D b 2 x 1 b W 5 z M S 5 7 S G 9 z c G l 0 Y W w g S U Q s M H 0 m c X V v d D s s J n F 1 b 3 Q 7 U 2 V j d G l v b j E v Q 1 k y M V x 1 M D A y N i B D W T I y I E N P V k l E I F N l c n Z p Y 2 U g T G l u Z X M v Q X V 0 b 1 J l b W 9 2 Z W R D b 2 x 1 b W 5 z M S 5 7 Q 1 k y M i 9 D W T I x I F x 1 M D A y N i B D W T I x L z E 5 I F V u c m V j b 2 d u a X p l Z C B W b 2 x 1 b W U g K G 9 u b H k g T 1 B f U H N 5 Y 2 g g X H U w M D I 2 I E N s a W 5 p Y y k s M X 0 m c X V v d D t d L C Z x d W 9 0 O 0 N v b H V t b k N v d W 5 0 J n F 1 b 3 Q 7 O j I s J n F 1 b 3 Q 7 S 2 V 5 Q 2 9 s d W 1 u T m F t Z X M m c X V v d D s 6 W 1 0 s J n F 1 b 3 Q 7 Q 2 9 s d W 1 u S W R l b n R p d G l l c y Z x d W 9 0 O z p b J n F 1 b 3 Q 7 U 2 V j d G l v b j E v Q 1 k y M V x 1 M D A y N i B D W T I y I E N P V k l E I F N l c n Z p Y 2 U g T G l u Z X M v Q X V 0 b 1 J l b W 9 2 Z W R D b 2 x 1 b W 5 z M S 5 7 S G 9 z c G l 0 Y W w g S U Q s M H 0 m c X V v d D s s J n F 1 b 3 Q 7 U 2 V j d G l v b j E v Q 1 k y M V x 1 M D A y N i B D W T I y I E N P V k l E I F N l c n Z p Y 2 U g T G l u Z X M v Q X V 0 b 1 J l b W 9 2 Z W R D b 2 x 1 b W 5 z M S 5 7 Q 1 k y M i 9 D W T I x I F x 1 M D A y N i B D W T I x L z E 5 I F V u c m V j b 2 d u a X p l Z C B W b 2 x 1 b W U g K G 9 u b H k g T 1 B f U H N 5 Y 2 g g X H U w M D I 2 I E N s a W 5 p Y y k s M X 0 m c X V v d D t d L C Z x d W 9 0 O 1 J l b G F 0 a W 9 u c 2 h p c E l u Z m 8 m c X V v d D s 6 W 1 1 9 I i A v P j w v U 3 R h Y m x l R W 5 0 c m l l c z 4 8 L 0 l 0 Z W 0 + P E l 0 Z W 0 + P E l 0 Z W 1 M b 2 N h d G l v b j 4 8 S X R l b V R 5 c G U + R m 9 y b X V s Y T w v S X R l b V R 5 c G U + P E l 0 Z W 1 Q Y X R o P l N l Y 3 R p b 2 4 x L 0 N Z M T g l M k M l M j A y M S U y Q y U y M D I y J T I w T V M l M j B h b m Q l M j B V b n J l Y y U y M F J l Y 3 J l Y X R p 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Q y N T k z Y j l h L T A y M j g t N G V i M y 1 h Y m Z j L T U x M z B i M z E w Y z E 3 Z C I g L z 4 8 R W 5 0 c n k g V H l w Z T 0 i U X V l c n l J R C I g V m F s d W U 9 I n M 1 O T I w Y j g w Z i 0 y Y m F i L T R j M T I t Y T N l M y 1 j M m I 3 Z D l h O D d m O D M i I C 8 + P E V u d H J 5 I F R 5 c G U 9 I l J l Y 2 9 2 Z X J 5 V G F y Z 2 V 0 Q 2 9 s d W 1 u I i B W Y W x 1 Z T 0 i b D E i I C 8 + P E V u d H J 5 I F R 5 c G U 9 I l J l Y 2 9 2 Z X J 5 V G F y Z 2 V 0 U m 9 3 I i B W Y W x 1 Z T 0 i b D E i I C 8 + P E V u d H J 5 I F R 5 c G U 9 I l J l Y 2 9 2 Z X J 5 V G F y Z 2 V 0 U 2 h l Z X Q i I F Z h b H V l P S J z Q 1 k x N C 1 D W T I y I E 1 T I G F u Z C B V b n J l Y y B S Z W N y Z W F 0 a S I g L z 4 8 R W 5 0 c n k g V H l w Z T 0 i T m F t Z V V w Z G F 0 Z W R B Z n R l c k Z p b G w i I F Z h b H V l P S J s M S I g L z 4 8 R W 5 0 c n k g V H l w Z T 0 i Q n V m Z m V y T m V 4 d F J l Z n J l c 2 g i I F Z h b H V l P S J s M S I g L z 4 8 R W 5 0 c n k g V H l w Z T 0 i R m l s b E 9 i a m V j d F R 5 c G U i I F Z h b H V l P S J z Q 2 9 u b m V j d G l v b k 9 u b H k i I C 8 + P E V u d H J 5 I F R 5 c G U 9 I l J l c 3 V s d F R 5 c G U i I F Z h b H V l P S J z V G F i b G U i I C 8 + P E V u d H J 5 I F R 5 c G U 9 I k Z p b G x M Y X N 0 V X B k Y X R l Z C I g V m F s d W U 9 I m Q y M D I 0 L T A 5 L T A z V D E 1 O j A z O j E 1 L j M 3 N j k 2 N T h a I i A v P j x F b n R y e S B U e X B l P S J G a W x s Q 2 9 s d W 1 u V H l w Z X M i I F Z h b H V l P S J z Q X d Z R 0 F 3 W U R B d 1 l G Q l F V Q U F B P T 0 i I C 8 + P E V u d H J 5 I F R 5 c G U 9 I k Z p b G x F c n J v c k N v Z G U i I F Z h b H V l P S J z V W 5 r b m 9 3 b i I g L z 4 8 R W 5 0 c n k g V H l w Z T 0 i Q W R k Z W R U b 0 R h d G F N b 2 R l b C I g V m F s d W U 9 I m w w I i A v P j x F b n R y e S B U e X B l P S J G a W x s Q 2 9 s d W 1 u T m F t Z X M i I F Z h b H V l P S J z W y Z x d W 9 0 O 0 h P U 1 B J R C Z x d W 9 0 O y w m c X V v d D t N U 0 h J R l Q g W W V h c i Z x d W 9 0 O y w m c X V v d D t L Q U l T R V J f U E F U J n F 1 b 3 Q 7 L C Z x d W 9 0 O 1 B B V S Z x d W 9 0 O y w m c X V v d D t 0 e X B l J n F 1 b 3 Q 7 L C Z x d W 9 0 O 0 N h d G V n b 3 J p Y 2 F s J n F 1 b 3 Q 7 L C Z x d W 9 0 O 0 9 u Y 1 9 k c n V n J n F 1 b 3 Q 7 L C Z x d W 9 0 O 1 B S T 0 R f Q 0 F U J n F 1 b 3 Q 7 L C Z x d W 9 0 O 1 N 1 b S B v Z i B l Y 2 1 h Z C B H c m 9 3 d G g m c X V v d D s s J n F 1 b 3 Q 7 U 3 V t I G 9 m I E 1 T Q S Z x d W 9 0 O y w m c X V v d D t T d W 0 g b 2 Y g V W 5 y Z W N v Z 1 9 m d W 5 k c y Z x d W 9 0 O y w m c X V v d D t D Y W x l b m R h c i B Z Z W F y J n F 1 b 3 Q 7 L C Z x d W 9 0 O 0 N Z M j I g U 3 V i V H l w Z S 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D W T E 0 L U N Z M j I g T V M g Y W 5 k I F V u c m V j I F J l Y 3 J l Y X R p L 0 F 1 d G 9 S Z W 1 v d m V k Q 2 9 s d W 1 u c z E u e 0 h P U 1 B J R C w w f S Z x d W 9 0 O y w m c X V v d D t T Z W N 0 a W 9 u M S 9 D W T E 0 L U N Z M j I g T V M g Y W 5 k I F V u c m V j I F J l Y 3 J l Y X R p L 0 F 1 d G 9 S Z W 1 v d m V k Q 2 9 s d W 1 u c z E u e 0 1 T S E l G V C B Z Z W F y L D F 9 J n F 1 b 3 Q 7 L C Z x d W 9 0 O 1 N l Y 3 R p b 2 4 x L 0 N Z M T Q t Q 1 k y M i B N U y B h b m Q g V W 5 y Z W M g U m V j c m V h d G k v Q X V 0 b 1 J l b W 9 2 Z W R D b 2 x 1 b W 5 z M S 5 7 S 0 F J U 0 V S X 1 B B V C w y f S Z x d W 9 0 O y w m c X V v d D t T Z W N 0 a W 9 u M S 9 D W T E 0 L U N Z M j I g T V M g Y W 5 k I F V u c m V j I F J l Y 3 J l Y X R p L 0 F 1 d G 9 S Z W 1 v d m V k Q 2 9 s d W 1 u c z E u e 1 B B V S w z f S Z x d W 9 0 O y w m c X V v d D t T Z W N 0 a W 9 u M S 9 D W T E 0 L U N Z M j I g T V M g Y W 5 k I F V u c m V j I F J l Y 3 J l Y X R p L 0 F 1 d G 9 S Z W 1 v d m V k Q 2 9 s d W 1 u c z E u e 3 R 5 c G U s N H 0 m c X V v d D s s J n F 1 b 3 Q 7 U 2 V j d G l v b j E v Q 1 k x N C 1 D W T I y I E 1 T I G F u Z C B V b n J l Y y B S Z W N y Z W F 0 a S 9 B d X R v U m V t b 3 Z l Z E N v b H V t b n M x L n t D Y X R l Z 2 9 y a W N h b C w 1 f S Z x d W 9 0 O y w m c X V v d D t T Z W N 0 a W 9 u M S 9 D W T E 0 L U N Z M j I g T V M g Y W 5 k I F V u c m V j I F J l Y 3 J l Y X R p L 0 F 1 d G 9 S Z W 1 v d m V k Q 2 9 s d W 1 u c z E u e 0 9 u Y 1 9 k c n V n L D Z 9 J n F 1 b 3 Q 7 L C Z x d W 9 0 O 1 N l Y 3 R p b 2 4 x L 0 N Z M T Q t Q 1 k y M i B N U y B h b m Q g V W 5 y Z W M g U m V j c m V h d G k v Q X V 0 b 1 J l b W 9 2 Z W R D b 2 x 1 b W 5 z M S 5 7 U F J P R F 9 D Q V Q s N 3 0 m c X V v d D s s J n F 1 b 3 Q 7 U 2 V j d G l v b j E v Q 1 k x N C 1 D W T I y I E 1 T I G F u Z C B V b n J l Y y B S Z W N y Z W F 0 a S 9 B d X R v U m V t b 3 Z l Z E N v b H V t b n M x L n t T d W 0 g b 2 Y g Z W N t Y W Q g R 3 J v d 3 R o L D h 9 J n F 1 b 3 Q 7 L C Z x d W 9 0 O 1 N l Y 3 R p b 2 4 x L 0 N Z M T Q t Q 1 k y M i B N U y B h b m Q g V W 5 y Z W M g U m V j c m V h d G k v Q X V 0 b 1 J l b W 9 2 Z W R D b 2 x 1 b W 5 z M S 5 7 U 3 V t I G 9 m I E 1 T Q S w 5 f S Z x d W 9 0 O y w m c X V v d D t T Z W N 0 a W 9 u M S 9 D W T E 0 L U N Z M j I g T V M g Y W 5 k I F V u c m V j I F J l Y 3 J l Y X R p L 0 F 1 d G 9 S Z W 1 v d m V k Q 2 9 s d W 1 u c z E u e 1 N 1 b S B v Z i B V b n J l Y 2 9 n X 2 Z 1 b m R z L D E w f S Z x d W 9 0 O y w m c X V v d D t T Z W N 0 a W 9 u M S 9 D W T E 0 L U N Z M j I g T V M g Y W 5 k I F V u c m V j I F J l Y 3 J l Y X R p L 0 F 1 d G 9 S Z W 1 v d m V k Q 2 9 s d W 1 u c z E u e 0 N h b G V u Z G F y I F l l Y X I s M T F 9 J n F 1 b 3 Q 7 L C Z x d W 9 0 O 1 N l Y 3 R p b 2 4 x L 0 N Z M T Q t Q 1 k y M i B N U y B h b m Q g V W 5 y Z W M g U m V j c m V h d G k v Q X V 0 b 1 J l b W 9 2 Z W R D b 2 x 1 b W 5 z M S 5 7 Q 1 k y M i B T d W J U e X B l L D E y f S Z x d W 9 0 O 1 0 s J n F 1 b 3 Q 7 Q 2 9 s d W 1 u Q 2 9 1 b n Q m c X V v d D s 6 M T M s J n F 1 b 3 Q 7 S 2 V 5 Q 2 9 s d W 1 u T m F t Z X M m c X V v d D s 6 W 1 0 s J n F 1 b 3 Q 7 Q 2 9 s d W 1 u S W R l b n R p d G l l c y Z x d W 9 0 O z p b J n F 1 b 3 Q 7 U 2 V j d G l v b j E v Q 1 k x N C 1 D W T I y I E 1 T I G F u Z C B V b n J l Y y B S Z W N y Z W F 0 a S 9 B d X R v U m V t b 3 Z l Z E N v b H V t b n M x L n t I T 1 N Q S U Q s M H 0 m c X V v d D s s J n F 1 b 3 Q 7 U 2 V j d G l v b j E v Q 1 k x N C 1 D W T I y I E 1 T I G F u Z C B V b n J l Y y B S Z W N y Z W F 0 a S 9 B d X R v U m V t b 3 Z l Z E N v b H V t b n M x L n t N U 0 h J R l Q g W W V h c i w x f S Z x d W 9 0 O y w m c X V v d D t T Z W N 0 a W 9 u M S 9 D W T E 0 L U N Z M j I g T V M g Y W 5 k I F V u c m V j I F J l Y 3 J l Y X R p L 0 F 1 d G 9 S Z W 1 v d m V k Q 2 9 s d W 1 u c z E u e 0 t B S V N F U l 9 Q Q V Q s M n 0 m c X V v d D s s J n F 1 b 3 Q 7 U 2 V j d G l v b j E v Q 1 k x N C 1 D W T I y I E 1 T I G F u Z C B V b n J l Y y B S Z W N y Z W F 0 a S 9 B d X R v U m V t b 3 Z l Z E N v b H V t b n M x L n t Q Q V U s M 3 0 m c X V v d D s s J n F 1 b 3 Q 7 U 2 V j d G l v b j E v Q 1 k x N C 1 D W T I y I E 1 T I G F u Z C B V b n J l Y y B S Z W N y Z W F 0 a S 9 B d X R v U m V t b 3 Z l Z E N v b H V t b n M x L n t 0 e X B l L D R 9 J n F 1 b 3 Q 7 L C Z x d W 9 0 O 1 N l Y 3 R p b 2 4 x L 0 N Z M T Q t Q 1 k y M i B N U y B h b m Q g V W 5 y Z W M g U m V j c m V h d G k v Q X V 0 b 1 J l b W 9 2 Z W R D b 2 x 1 b W 5 z M S 5 7 Q 2 F 0 Z W d v c m l j Y W w s N X 0 m c X V v d D s s J n F 1 b 3 Q 7 U 2 V j d G l v b j E v Q 1 k x N C 1 D W T I y I E 1 T I G F u Z C B V b n J l Y y B S Z W N y Z W F 0 a S 9 B d X R v U m V t b 3 Z l Z E N v b H V t b n M x L n t P b m N f Z H J 1 Z y w 2 f S Z x d W 9 0 O y w m c X V v d D t T Z W N 0 a W 9 u M S 9 D W T E 0 L U N Z M j I g T V M g Y W 5 k I F V u c m V j I F J l Y 3 J l Y X R p L 0 F 1 d G 9 S Z W 1 v d m V k Q 2 9 s d W 1 u c z E u e 1 B S T 0 R f Q 0 F U L D d 9 J n F 1 b 3 Q 7 L C Z x d W 9 0 O 1 N l Y 3 R p b 2 4 x L 0 N Z M T Q t Q 1 k y M i B N U y B h b m Q g V W 5 y Z W M g U m V j c m V h d G k v Q X V 0 b 1 J l b W 9 2 Z W R D b 2 x 1 b W 5 z M S 5 7 U 3 V t I G 9 m I G V j b W F k I E d y b 3 d 0 a C w 4 f S Z x d W 9 0 O y w m c X V v d D t T Z W N 0 a W 9 u M S 9 D W T E 0 L U N Z M j I g T V M g Y W 5 k I F V u c m V j I F J l Y 3 J l Y X R p L 0 F 1 d G 9 S Z W 1 v d m V k Q 2 9 s d W 1 u c z E u e 1 N 1 b S B v Z i B N U 0 E s O X 0 m c X V v d D s s J n F 1 b 3 Q 7 U 2 V j d G l v b j E v Q 1 k x N C 1 D W T I y I E 1 T I G F u Z C B V b n J l Y y B S Z W N y Z W F 0 a S 9 B d X R v U m V t b 3 Z l Z E N v b H V t b n M x L n t T d W 0 g b 2 Y g V W 5 y Z W N v Z 1 9 m d W 5 k c y w x M H 0 m c X V v d D s s J n F 1 b 3 Q 7 U 2 V j d G l v b j E v Q 1 k x N C 1 D W T I y I E 1 T I G F u Z C B V b n J l Y y B S Z W N y Z W F 0 a S 9 B d X R v U m V t b 3 Z l Z E N v b H V t b n M x L n t D Y W x l b m R h c i B Z Z W F y L D E x f S Z x d W 9 0 O y w m c X V v d D t T Z W N 0 a W 9 u M S 9 D W T E 0 L U N Z M j I g T V M g Y W 5 k I F V u c m V j I F J l Y 3 J l Y X R p L 0 F 1 d G 9 S Z W 1 v d m V k Q 2 9 s d W 1 u c z E u e 0 N Z M j I g U 3 V i V H l w Z S w x M n 0 m c X V v d D t d L C Z x d W 9 0 O 1 J l b G F 0 a W 9 u c 2 h p c E l u Z m 8 m c X V v d D s 6 W 1 1 9 I i A v P j w v U 3 R h Y m x l R W 5 0 c m l l c z 4 8 L 0 l 0 Z W 0 + P E l 0 Z W 0 + P E l 0 Z W 1 M b 2 N h d G l v b j 4 8 S X R l b V R 5 c G U + R m 9 y b X V s Y T w v S X R l b V R 5 c G U + P E l 0 Z W 1 Q Y X R o P l N l Y 3 R p b 2 4 x L 0 N Z M j 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Z D I 1 O T N i O W E t M D I y O C 0 0 Z W I z L W F i Z m M t N T E z M G I z M T B j M T d k I i A v P j x F b n R y e S B U e X B l P S J R d W V y e U l E I i B W Y W x 1 Z T 0 i c z R h Y W U w M j g x L W R h Y j E t N D c 5 O C 1 i M 2 R m L W Y 0 N z U 5 M z Q 0 M T d h M i I g L z 4 8 R W 5 0 c n k g V H l w Z T 0 i T m F t Z V V w Z G F 0 Z W R B Z n R l c k Z p b G w i I F Z h b H V l P S J s M C I g L z 4 8 R W 5 0 c n k g V H l w Z T 0 i Q n V m Z m V y T m V 4 d F J l Z n J l c 2 g i I F Z h b H V l P S J s M S I g L z 4 8 R W 5 0 c n k g V H l w Z T 0 i R m l s b E 9 i a m V j d F R 5 c G U i I F Z h b H V l P S J z Q 2 9 u b m V j d G l v b k 9 u b H k i I C 8 + P E V u d H J 5 I F R 5 c G U 9 I l J l c 3 V s d F R 5 c G U i I F Z h b H V l P S J z V G F i b G U i I C 8 + P E V u d H J 5 I F R 5 c G U 9 I k Z p b G x M Y X N 0 V X B k Y X R l Z C I g V m F s d W U 9 I m Q y M D I 0 L T A 5 L T A z V D E 1 O j A z O j E 1 L j M 1 M j A 3 N T N a I i A v P j x F b n R y e S B U e X B l P S J G a W x s Q 2 9 s d W 1 u V H l w Z X M i I F Z h b H V l P S J z Q X d N R k F B Q T 0 i I C 8 + P E V u d H J 5 I F R 5 c G U 9 I k Z p b G x F c n J v c k N v Z G U i I F Z h b H V l P S J z V W 5 r b m 9 3 b i I g L z 4 8 R W 5 0 c n k g V H l w Z T 0 i Q W R k Z W R U b 0 R h d G F N b 2 R l b C I g V m F s d W U 9 I m w w I i A v P j x F b n R y e S B U e X B l P S J G a W x s Q 2 9 s d W 1 u T m F t Z X M i I F Z h b H V l P S J z W y Z x d W 9 0 O 0 N h b G V u Z G F y I F l l Y X I m c X V v d D s s J n F 1 b 3 Q 7 S E 9 T U E l E J n F 1 b 3 Q 7 L C Z x d W 9 0 O 0 V D T U F E I E d y b 3 d 0 a F 9 G a W x 0 Z X J l Z C Z x d W 9 0 O y w m c X V v d D t N U 0 F f R m l s d G V y Z W Q m c X V v d D s s J n F 1 b 3 Q 7 V W 5 y Z W N v Z 2 5 p e m V k X 0 Z p b H R l c m V k 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Q 1 k y M y 9 H c m 9 1 c G V k I F J v d 3 M x L n t D Y W x l b m R h c i B 5 Z W F y L D B 9 J n F 1 b 3 Q 7 L C Z x d W 9 0 O 1 N l Y 3 R p b 2 4 x L 0 N Z M j M v R 3 J v d X B l Z C B S b 3 d z M S 5 7 S E 9 T U E l E L D F 9 J n F 1 b 3 Q 7 L C Z x d W 9 0 O 1 N l Y 3 R p b 2 4 x L 0 N Z M j M v R 3 J v d X B l Z C B S b 3 d z M S 5 7 R U N N Q U Q g R 3 J v d 3 R o L D N 9 J n F 1 b 3 Q 7 L C Z x d W 9 0 O 1 N l Y 3 R p b 2 4 x L 0 N Z M j M g Q W R k Z W 5 k d W 0 v U m V t b 3 Z l Z C B F c n J v c n M u e 0 N Z M j M g T W F y a 2 V z a G l m d C w y f S Z x d W 9 0 O y w m c X V v d D t T Z W N 0 a W 9 u M S 9 D W T I z I E F k Z G V u Z H V t L 1 J l b W 9 2 Z W Q g R X J y b 3 J z L n t D W T I z I F V u c m V j b 2 d u a X p l Z C w z f S Z x d W 9 0 O 1 0 s J n F 1 b 3 Q 7 Q 2 9 s d W 1 u Q 2 9 1 b n Q m c X V v d D s 6 N S w m c X V v d D t L Z X l D b 2 x 1 b W 5 O Y W 1 l c y Z x d W 9 0 O z p b X S w m c X V v d D t D b 2 x 1 b W 5 J Z G V u d G l 0 a W V z J n F 1 b 3 Q 7 O l s m c X V v d D t T Z W N 0 a W 9 u M S 9 D W T I z L 0 d y b 3 V w Z W Q g U m 9 3 c z E u e 0 N h b G V u Z G F y I H l l Y X I s M H 0 m c X V v d D s s J n F 1 b 3 Q 7 U 2 V j d G l v b j E v Q 1 k y M y 9 H c m 9 1 c G V k I F J v d 3 M x L n t I T 1 N Q S U Q s M X 0 m c X V v d D s s J n F 1 b 3 Q 7 U 2 V j d G l v b j E v Q 1 k y M y 9 H c m 9 1 c G V k I F J v d 3 M x L n t F Q 0 1 B R C B H c m 9 3 d G g s M 3 0 m c X V v d D s s J n F 1 b 3 Q 7 U 2 V j d G l v b j E v Q 1 k y M y B B Z G R l b m R 1 b S 9 S Z W 1 v d m V k I E V y c m 9 y c y 5 7 Q 1 k y M y B N Y X J r Z X N o a W Z 0 L D J 9 J n F 1 b 3 Q 7 L C Z x d W 9 0 O 1 N l Y 3 R p b 2 4 x L 0 N Z M j M g Q W R k Z W 5 k d W 0 v U m V t b 3 Z l Z C B F c n J v c n M u e 0 N Z M j M g V W 5 y Z W N v Z 2 5 p e m V k L D N 9 J n F 1 b 3 Q 7 X S w m c X V v d D t S Z W x h d G l v b n N o a X B J b m Z v J n F 1 b 3 Q 7 O l t d f S I g L z 4 8 L 1 N 0 Y W J s Z U V u d H J p Z X M + P C 9 J d G V t P j x J d G V t P j x J d G V t T G 9 j Y X R p b 2 4 + P E l 0 Z W 1 U e X B l P k Z v c m 1 1 b G E 8 L 0 l 0 Z W 1 U e X B l P j x J d G V t U G F 0 a D 5 T Z W N 0 a W 9 u M S 9 B b G w l M j B Z Z W F y c z 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I 4 Y 2 U y Y z I 1 L T N h N W Q t N G R l N S 0 5 M z R h L T M 2 Z m N l Z m V j Y j d l Z i I g L z 4 8 R W 5 0 c n k g V H l w Z T 0 i U X V l c n l J R C I g V m F s d W U 9 I n M 1 Z G E 4 Z G M z M y 0 1 M j F h L T Q 5 O D I t O T k 2 O C 0 w N D E 5 M T B k O W M 2 N z I 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k Z p b G x M Y X N 0 V X B k Y X R l Z C I g V m F s d W U 9 I m Q y M D I 0 L T A 5 L T A z V D E 1 O j A z O j E 1 L j E 5 M T c 4 M D N a I i A v P j x F b n R y e S B U e X B l P S J G a W x s Q 2 9 s d W 1 u V H l w Z X M i I F Z h b H V l P S J z Q X d N Q U F B Q T 0 i I C 8 + P E V u d H J 5 I F R 5 c G U 9 I k Z p b G x F c n J v c k N v Z G U i I F Z h b H V l P S J z V W 5 r b m 9 3 b i I g L z 4 8 R W 5 0 c n k g V H l w Z T 0 i Q W R k Z W R U b 0 R h d G F N b 2 R l b C I g V m F s d W U 9 I m w w I i A v P j x F b n R y e S B U e X B l P S J G a W x s Q 2 9 s d W 1 u T m F t Z X M i I F Z h b H V l P S J z W y Z x d W 9 0 O 0 N h b G V u Z G F y I F l l Y X I m c X V v d D s s J n F 1 b 3 Q 7 S E 9 T U E l E J n F 1 b 3 Q 7 L C Z x d W 9 0 O 0 V D T U F E I E d y b 3 d 0 a F 9 G a W x 0 Z X J l Z C Z x d W 9 0 O y w m c X V v d D t N U 0 F f R m l s d G V y Z W Q m c X V v d D s s J n F 1 b 3 Q 7 V W 5 y Z W N v Z 2 5 p e m V k X 0 Z p b H R l c m V k 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Q W x s I F l l Y X J z L 0 d y b 3 V w Z W Q g U m 9 3 c y 5 7 Q 2 F s Z W 5 k Y X I g W W V h c i w w f S Z x d W 9 0 O y w m c X V v d D t T Z W N 0 a W 9 u M S 9 B b G w g W W V h c n M v R 3 J v d X B l Z C B S b 3 d z L n t I T 1 N Q S U Q s M n 0 m c X V v d D s s J n F 1 b 3 Q 7 U 2 V j d G l v b j E v Q W x s I F l l Y X J z L 0 V D T U F E I E d y b 3 d 0 a C 5 7 R U N N Q U R f R m l s d G V y Z W Q s M T R 9 J n F 1 b 3 Q 7 L C Z x d W 9 0 O 1 N l Y 3 R p b 2 4 x L 0 F s b C B Z Z W F y c y 9 N U 0 E u e 0 1 T Q V 9 G a W x 0 Z X J l Z C w x M 3 0 m c X V v d D s s J n F 1 b 3 Q 7 U 2 V j d G l v b j E v Q W x s I F l l Y X J z L 1 V u c m V j b 2 d u a X p l Z C 5 7 V W 5 y Z W N v Z 2 5 p e m V k X 0 Z p b H R l c m V k L D E z f S Z x d W 9 0 O 1 0 s J n F 1 b 3 Q 7 Q 2 9 s d W 1 u Q 2 9 1 b n Q m c X V v d D s 6 N S w m c X V v d D t L Z X l D b 2 x 1 b W 5 O Y W 1 l c y Z x d W 9 0 O z p b X S w m c X V v d D t D b 2 x 1 b W 5 J Z G V u d G l 0 a W V z J n F 1 b 3 Q 7 O l s m c X V v d D t T Z W N 0 a W 9 u M S 9 B b G w g W W V h c n M v R 3 J v d X B l Z C B S b 3 d z L n t D Y W x l b m R h c i B Z Z W F y L D B 9 J n F 1 b 3 Q 7 L C Z x d W 9 0 O 1 N l Y 3 R p b 2 4 x L 0 F s b C B Z Z W F y c y 9 H c m 9 1 c G V k I F J v d 3 M u e 0 h P U 1 B J R C w y f S Z x d W 9 0 O y w m c X V v d D t T Z W N 0 a W 9 u M S 9 B b G w g W W V h c n M v R U N N Q U Q g R 3 J v d 3 R o L n t F Q 0 1 B R F 9 G a W x 0 Z X J l Z C w x N H 0 m c X V v d D s s J n F 1 b 3 Q 7 U 2 V j d G l v b j E v Q W x s I F l l Y X J z L 0 1 T Q S 5 7 T V N B X 0 Z p b H R l c m V k L D E z f S Z x d W 9 0 O y w m c X V v d D t T Z W N 0 a W 9 u M S 9 B b G w g W W V h c n M v V W 5 y Z W N v Z 2 5 p e m V k L n t V b n J l Y 2 9 n b m l 6 Z W R f R m l s d G V y Z W Q s M T N 9 J n F 1 b 3 Q 7 X S w m c X V v d D t S Z W x h d G l v b n N o a X B J b m Z v J n F 1 b 3 Q 7 O l t d f S I g L z 4 8 L 1 N 0 Y W J s Z U V u d H J p Z X M + P C 9 J d G V t P j x J d G V t P j x J d G V t T G 9 j Y X R p b 2 4 + P E l 0 Z W 1 U e X B l P k Z v c m 1 1 b G E 8 L 0 l 0 Z W 1 U e X B l P j x J d G V t U G F 0 a D 5 T Z W N 0 a W 9 u M S 9 C Y X N l J T I w Q 1 k 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l E I i B W Y W x 1 Z T 0 i c 2 V m M 2 V k Z D A 4 L W Q 3 M m U t N G I 3 M C 1 h N T k z L T d k Y W V m Y W V k Y j A 4 O S I g L z 4 8 R W 5 0 c n k g V H l w Z T 0 i U m V j b 3 Z l c n l U Y X J n Z X R D b 2 x 1 b W 4 i I F Z h b H V l P S J s M y I g L z 4 8 R W 5 0 c n k g V H l w Z T 0 i U m V j b 3 Z l c n l U Y X J n Z X R S b 3 c i I F Z h b H V l P S J s O S I g L z 4 8 R W 5 0 c n k g V H l w Z T 0 i U m V j b 3 Z l c n l U Y X J n Z X R T a G V l d C I g V m F s d W U 9 I n N D W S B W a W V 3 I i A v P j x F b n R y e S B U e X B l P S J O Y W 1 l V X B k Y X R l Z E F m d G V y R m l s b C I g V m F s d W U 9 I m w w I i A v P j x F b n R y e S B U e X B l P S J C d W Z m Z X J O Z X h 0 U m V m c m V z a C I g V m F s d W U 9 I m w w I i A v P j x F b n R y e S B U e X B l P S J G a W x s T 2 J q Z W N 0 V H l w Z S I g V m F s d W U 9 I n N D b 2 5 u Z W N 0 a W 9 u T 2 5 s e S I g L z 4 8 R W 5 0 c n k g V H l w Z T 0 i U m V z d W x 0 V H l w Z S I g V m F s d W U 9 I n N U Y W J s Z S I g L z 4 8 R W 5 0 c n k g V H l w Z T 0 i R m l s b E x h c 3 R V c G R h d G V k I i B W Y W x 1 Z T 0 i Z D I w M j Q t M D k t M D N U M T U 6 M D M 6 M T U u N D Q 2 N j U 5 N F o i I C 8 + P E V u d H J 5 I F R 5 c G U 9 I k Z p b G x D b 2 x 1 b W 5 U e X B l c y I g V m F s d W U 9 I n N B d 0 F G Q l F V R k F 3 T U R B d 0 1 E Q X d N R E F 3 T U Z C U V V G Q l F V R k J R V U Z C U V V G I i A v P j x F b n R y e S B U e X B l P S J G a W x s R X J y b 3 J D b 2 R l I i B W Y W x 1 Z T 0 i c 1 V u a 2 5 v d 2 4 i I C 8 + P E V u d H J 5 I F R 5 c G U 9 I k F k Z G V k V G 9 E Y X R h T W 9 k Z W w i I F Z h b H V l P S J s M C I g L z 4 8 R W 5 0 c n k g V H l w Z T 0 i R m l s b E N v b H V t b k 5 h b W V z I i B W Y W x 1 Z T 0 i c 1 s m c X V v d D t D Y W x l b m R h c i B Z Z W F y J n F 1 b 3 Q 7 L C Z x d W 9 0 O 0 h P U 1 B J R C Z x d W 9 0 O y w m c X V v d D t F Q 0 1 B R C B H c m 9 3 d G g m c X V v d D s s J n F 1 b 3 Q 7 T V N B J n F 1 b 3 Q 7 L C Z x d W 9 0 O 1 V u c m V j b 2 d u a X p l Z C Z x d W 9 0 O y w m c X V v d D t F e H B l Y 3 R l Z C B G R l M m c X V v d D s s J n F 1 b 3 Q 7 R l k y M y B C b G V u Z G V k I F B l c m 1 h b m V u d C B S Z X Z l b n V l J n F 1 b 3 Q 7 L C Z x d W 9 0 O 1 B B V S B T a G F y Z W Q g U 2 F 2 a W 5 n c y Z x d W 9 0 O y w m c X V v d D t U b 3 R h b C B Q Q V U g U m V 2 Z W 5 1 Z S Z x d W 9 0 O y w m c X V v d D t P T 1 M g U E F V I F J l d m V u d W U m c X V v d D s s J n F 1 b 3 Q 7 T 0 9 T I E 9 2 Z X I v K F V u Z G V y I E Z 1 b m R p b m c p I C 0 g T 0 9 T I E Z p b G U m c X V v d D s s J n F 1 b 3 Q 7 T 3 R o Z X I g V m 9 s d W 1 l I E F k a n V z d G 1 l b n R z I C h E Z X J l Z y 9 P d G h l c i B G W S B E Y X R h K S Z x d W 9 0 O y w m c X V v d D t F Z m Z p Y 2 l l b m N 5 I E F k a n V z d G 1 l b n R z J n F 1 b 3 Q 7 L C Z x d W 9 0 O 0 R l b W 9 n c m F w a G l j I E F k a n V z d G 1 l b n Q m c X V v d D s s J n F 1 b 3 Q 7 U E F V I F Z v b H V t Z S Z x d W 9 0 O y w m c X V v d D t Q Q V U g T W F y a 2 V 0 c 2 h p Z n Q m c X V v d D s s J n F 1 b 3 Q 7 U E F V I F V u c m V j b 2 d u a X p l Z C A t I E 1 T J n F 1 b 3 Q 7 L C Z x d W 9 0 O 0 9 i c 2 V y d m V k I E d C U i B W b 2 x 1 b W U g U G 9 s a W N p Z X M m c X V v d D s s J n F 1 b 3 Q 7 T 3 Z l c i A o V W 5 k Z X I p I E Z 1 b m R p b m c g U m V s Y X R p d m U g d G 8 g V m 9 s d W 1 l I F Z h c m l h Y m x l I F N 5 c 3 R l b S B 3 a X R o I E 1 T I F x 1 M D A y N i B E Z W 1 v Z 3 J h c G h p Y y B B Z C Z x d W 9 0 O y w m c X V v d D t U b 3 R h b C B B b n R p Y 2 l w Y X R l Z C B J b n N 0 Y X R l I F B B V S B B Z G p 1 c 3 R t Z W 5 0 I H V u Z G V y I E Z G U y Z x d W 9 0 O y w m c X V v d D s l I E F 0 d H J p Y n V 0 Y W J s Z S B 0 b y B P T 1 M m c X V v d D s s J n F 1 b 3 Q 7 U E F V I E l T I F N o Y X J l Z C B T Y X Z p b m d z J n F 1 b 3 Q 7 L C Z x d W 9 0 O 0 9 2 Z X I g L y A o V W 5 k Z X I p I E Z 1 b m R p b m c g Z m 9 y I E l u L V N 0 Y X R l I F B B V S Z x d W 9 0 O y w m c X V v d D t Q Q V U g T 0 9 T I F N o Y X J l Z C B T Y X Z p b m d z J n F 1 b 3 Q 7 L C Z x d W 9 0 O 0 9 2 Z X I g L y A o V W 5 k Z X I p I E Z 1 b m R p b m c g Z m 9 y I E 9 P U y B Q Q V U m c X V v d D s s J n F 1 b 3 Q 7 T 3 Z l c i A o d W 5 k Z X I p I G Z 1 b m R p b m c g d 2 l 0 a C B N Y X J r Z X R z a G l m d C B h b m Q g S W 5 T d G F 0 Z S B Q Q V U m c X V v d D s s J n F 1 b 3 Q 7 T 0 9 T I E Z 1 b m R p b m c g R X h j Z X N z I G 9 y I E R l Z m l j a X Q g K y B P T 1 M g U E F V J n F 1 b 3 Q 7 L C Z x d W 9 0 O 1 R v d G F s I F Z v b H V t Z S B F Z m Z p Y 2 F j e S Z x d W 9 0 O y w m c X V v d D t U b 3 R h b C B W b 2 x 1 b W U g R W Z m a W N h Y 3 k g d 2 l 0 a C B P d G h l c i B W b 2 x 1 b W U g Q W R q d X N 0 b W V u d H M m c X V v d D s s J n F 1 b 3 Q 7 V G 9 0 Y W w g V m 9 s d W 1 l I E V m Z m l j Y W N 5 I H d p d G g g T 3 R o Z X I g V m 9 s d W 1 l I E F k a n V z d G 1 l b n R z I F x 1 M D A y N i B F Z m Z p Y 2 l l b m N 5 I E F k a n V z d G 1 l b n R z J n F 1 b 3 Q 7 X S I g L z 4 8 R W 5 0 c n k g V H l w Z T 0 i R m l s b F N 0 Y X R 1 c y I g V m F s d W U 9 I n N D b 2 1 w b G V 0 Z S I g L z 4 8 R W 5 0 c n k g V H l w Z T 0 i U m V s Y X R p b 2 5 z a G l w S W 5 m b 0 N v b n R h a W 5 l c i I g V m F s d W U 9 I n N 7 J n F 1 b 3 Q 7 Y 2 9 s d W 1 u Q 2 9 1 b n Q m c X V v d D s 6 M z A s J n F 1 b 3 Q 7 a 2 V 5 Q 2 9 s d W 1 u T m F t Z X M m c X V v d D s 6 W 1 0 s J n F 1 b 3 Q 7 c X V l c n l S Z W x h d G l v b n N o a X B z J n F 1 b 3 Q 7 O l t d L C Z x d W 9 0 O 2 N v b H V t b k l k Z W 5 0 a X R p Z X M m c X V v d D s 6 W y Z x d W 9 0 O 1 N l Y 3 R p b 2 4 x L 0 J h c 2 U g Q 1 k v R 3 J v d X B l Z C B S b 3 d z L n t D Y W x l b m R h c i B Z Z W F y L D B 9 J n F 1 b 3 Q 7 L C Z x d W 9 0 O 1 N l Y 3 R p b 2 4 x L 0 J h c 2 U g Q 1 k v R 3 J v d X B l Z C B S b 3 d z L n t I T 1 N Q S U Q s M X 0 m c X V v d D s s J n F 1 b 3 Q 7 U 2 V j d G l v b j E v Q m F z Z S B D W S 9 S Z X B s Y W N l Z C B W Y W x 1 Z S 5 7 R U N N Q U Q g R 3 J v d 3 R o L D J 9 J n F 1 b 3 Q 7 L C Z x d W 9 0 O 1 N l Y 3 R p b 2 4 x L 0 J h c 2 U g Q 1 k v U m V w b G F j Z W Q g V m F s d W U u e 0 1 T Q S w z f S Z x d W 9 0 O y w m c X V v d D t T Z W N 0 a W 9 u M S 9 C Y X N l I E N Z L 1 J l c G x h Y 2 V k I F Z h b H V l L n t V b n J l Y 2 9 n b m l 6 Z W Q s N H 0 m c X V v d D s s J n F 1 b 3 Q 7 U 2 V j d G l v b j E v Q m F z Z S B D W S 9 D a G F u Z 2 V k I F R 5 c G U u e 0 V 4 c G V j d G V k I E Z G U y w 1 f S Z x d W 9 0 O y w m c X V v d D t T Z W N 0 a W 9 u M S 9 C Y X N l I E N Z L 0 N o Y W 5 n Z S B U e X B l c y 5 7 Q 1 l T I E l u Z 2 V z d C 5 G W T I z I E J s Z W 5 k Z W Q g U G V y b W F u Z W 5 0 I F J l d m V u d W U s N n 0 m c X V v d D s s J n F 1 b 3 Q 7 U 2 V j d G l v b j E v Q m F z Z S B D W S 9 D a G F u Z 2 U g V H l w Z X M u e 0 N Z U y B J b m d l c 3 Q u U E F V I F N o Y X J l Z C B T Y X Z p b m d z L D d 9 J n F 1 b 3 Q 7 L C Z x d W 9 0 O 1 N l Y 3 R p b 2 4 x L 0 J h c 2 U g Q 1 k v Q 2 h h b m d l I F R 5 c G V z L n t D W V M g S W 5 n Z X N 0 L l R v d G F s I F B B V S B S Z X Z l b n V l L D h 9 J n F 1 b 3 Q 7 L C Z x d W 9 0 O 1 N l Y 3 R p b 2 4 x L 0 J h c 2 U g Q 1 k v Q 2 h h b m d l I F R 5 c G V z L n t D W V M g S W 5 n Z X N 0 L k 9 P U y B Q Q V U g U m V 2 Z W 5 1 Z S w 5 f S Z x d W 9 0 O y w m c X V v d D t T Z W N 0 a W 9 u M S 9 C Y X N l I E N Z L 0 N o Y W 5 n Z S B U e X B l c y 5 7 Q 1 l T I E l u Z 2 V z d C 5 P T 1 M g T 3 Z l c i A v I C h V b m R l c i B G d W 5 k a W 5 n K S A t I E 9 P U y B G a W x l L D E w f S Z x d W 9 0 O y w m c X V v d D t T Z W N 0 a W 9 u M S 9 C Y X N l I E N Z L 0 N o Y W 5 n Z S B U e X B l c y 5 7 Q 1 l T I E l u Z 2 V z d C 5 P d G h l c i B W b 2 x 1 b W U g Q W R q d X N 0 b W V u d H M g K E R l c m V n L 0 9 0 a G V y I E Z Z I E R h d G E p L D E y f S Z x d W 9 0 O y w m c X V v d D t T Z W N 0 a W 9 u M S 9 C Y X N l I E N Z L 0 N o Y W 5 n Z S B U e X B l c y 5 7 Q 1 l T I E l u Z 2 V z d C 5 F Z m Z p Y 2 l l b m N 5 I E F k a n V z d G 1 l b n R z L D E z f S Z x d W 9 0 O y w m c X V v d D t T Z W N 0 a W 9 u M S 9 C Y X N l I E N Z L 0 N o Y W 5 n Z S B U e X B l c y 5 7 Q 1 l T I E l u Z 2 V z d C 5 E Z W 1 v Z 3 J h c G h p Y y B B Z G p 1 c 3 R t Z W 5 0 L D E 0 f S Z x d W 9 0 O y w m c X V v d D t T Z W N 0 a W 9 u M S 9 C Y X N l I E N Z L 0 N o Y W 5 n Z S B U e X B l c y 5 7 Q 1 l T I E l u Z 2 V z d C 5 Q Q V U g V m 9 s d W 1 l L D E 1 f S Z x d W 9 0 O y w m c X V v d D t T Z W N 0 a W 9 u M S 9 C Y X N l I E N Z L 0 N o Y W 5 n Z S B U e X B l c y 5 7 Q 1 l T I E l u Z 2 V z d C 5 Q Q V U g T W F y a 2 V 0 c 2 h p Z n Q s M T Z 9 J n F 1 b 3 Q 7 L C Z x d W 9 0 O 1 N l Y 3 R p b 2 4 x L 0 J h c 2 U g Q 1 k v Q 2 h h b m d l I F R 5 c G V z L n t D W V M g S W 5 n Z X N 0 L l B B V S B V b n J l Y 2 9 n b m l 6 Z W Q g L S B N U y w x N 3 0 m c X V v d D s s J n F 1 b 3 Q 7 U 2 V j d G l v b j E v Q m F z Z S B D W S 9 D a G F u Z 2 V k I F R 5 c G U u e 0 9 i c 2 V y d m V k I E d C U i B W b 2 x 1 b W U g U G 9 s a W N p Z X M s M T d 9 J n F 1 b 3 Q 7 L C Z x d W 9 0 O 1 N l Y 3 R p b 2 4 x L 0 J h c 2 U g Q 1 k v Q 2 h h b m d l Z C B U e X B l L n t P d m V y I C h V b m R l c i k g R n V u Z G l u Z y B S Z W x h d G l 2 Z S B 0 b y B W b 2 x 1 b W U g V m F y a W F i b G U g U 3 l z d G V t I H d p d G g g T V M g X H U w M D I 2 I E R l b W 9 n c m F w a G l j I E F k L D E 4 f S Z x d W 9 0 O y w m c X V v d D t T Z W N 0 a W 9 u M S 9 C Y X N l I E N Z L 0 N o Y W 5 n Z W Q g V H l w Z S 5 7 V G 9 0 Y W w g Q W 5 0 a W N p c G F 0 Z W Q g S W 5 z d G F 0 Z S B Q Q V U g Q W R q d X N 0 b W V u d C B 1 b m R l c i B G R l M s M T l 9 J n F 1 b 3 Q 7 L C Z x d W 9 0 O 1 N l Y 3 R p b 2 4 x L 0 J h c 2 U g Q 1 k v Q 2 h h b m d l Z C B U e X B l L n s l I E F 0 d H J p Y n V 0 Y W J s Z S B 0 b y B P T 1 M s M j B 9 J n F 1 b 3 Q 7 L C Z x d W 9 0 O 1 N l Y 3 R p b 2 4 x L 0 J h c 2 U g Q 1 k v Q 2 h h b m d l Z C B U e X B l L n t Q Q V U g S V M g U 2 h h c m V k I F N h d m l u Z 3 M s M j F 9 J n F 1 b 3 Q 7 L C Z x d W 9 0 O 1 N l Y 3 R p b 2 4 x L 0 J h c 2 U g Q 1 k v Q 2 h h b m d l Z C B U e X B l L n t P d m V y I C 8 g K F V u Z G V y K S B G d W 5 k a W 5 n I G Z v c i B J b i 1 T d G F 0 Z S B Q Q V U s M j J 9 J n F 1 b 3 Q 7 L C Z x d W 9 0 O 1 N l Y 3 R p b 2 4 x L 0 J h c 2 U g Q 1 k v Q 2 h h b m d l Z C B U e X B l L n t Q Q V U g T 0 9 T I F N o Y X J l Z C B T Y X Z p b m d z L D I z f S Z x d W 9 0 O y w m c X V v d D t T Z W N 0 a W 9 u M S 9 C Y X N l I E N Z L 0 N o Y W 5 n Z W Q g V H l w Z S 5 7 T 3 Z l c i A v I C h V b m R l c i k g R n V u Z G l u Z y B m b 3 I g T 0 9 T I F B B V S w y N H 0 m c X V v d D s s J n F 1 b 3 Q 7 U 2 V j d G l v b j E v Q m F z Z S B D W S 9 D a G F u Z 2 V k I F R 5 c G U u e 0 9 2 Z X I g K H V u Z G V y K S B m d W 5 k a W 5 n I H d p d G g g T W F y a 2 V 0 c 2 h p Z n Q g Y W 5 k I E l u U 3 R h d G U g U E F V L D I 1 f S Z x d W 9 0 O y w m c X V v d D t T Z W N 0 a W 9 u M S 9 C Y X N l I E N Z L 0 N o Y W 5 n Z W Q g V H l w Z S 5 7 T 0 9 T I E Z 1 b m R p b m c g R X h j Z X N z I G 9 y I E R l Z m l j a X Q g K y B P T 1 M g U E F V L D I 2 f S Z x d W 9 0 O y w m c X V v d D t T Z W N 0 a W 9 u M S 9 C Y X N l I E N Z L 0 N o Y W 5 n Z W Q g V H l w Z S 5 7 V G 9 0 Y W w g V m 9 s d W 1 l I E V m Z m l j Y W N 5 L D I 3 f S Z x d W 9 0 O y w m c X V v d D t T Z W N 0 a W 9 u M S 9 C Y X N l I E N Z L 0 N o Y W 5 n Z W Q g V H l w Z S 5 7 V G 9 0 Y W w g V m 9 s d W 1 l I E V m Z m l j Y W N 5 I H d p d G g g T 3 R o Z X I g V m 9 s d W 1 l I E F k a n V z d G 1 l b n R z L D I 4 f S Z x d W 9 0 O y w m c X V v d D t T Z W N 0 a W 9 u M S 9 C Y X N l I E N Z L 0 N o Y W 5 n Z W Q g V H l w Z S 5 7 V G 9 0 Y W w g V m 9 s d W 1 l I E V m Z m l j Y W N 5 I H d p d G g g T 3 R o Z X I g V m 9 s d W 1 l I E F k a n V z d G 1 l b n R z I F x 1 M D A y N i B F Z m Z p Y 2 l l b m N 5 I E F k a n V z d G 1 l b n R z L D I 5 f S Z x d W 9 0 O 1 0 s J n F 1 b 3 Q 7 Q 2 9 s d W 1 u Q 2 9 1 b n Q m c X V v d D s 6 M z A s J n F 1 b 3 Q 7 S 2 V 5 Q 2 9 s d W 1 u T m F t Z X M m c X V v d D s 6 W 1 0 s J n F 1 b 3 Q 7 Q 2 9 s d W 1 u S W R l b n R p d G l l c y Z x d W 9 0 O z p b J n F 1 b 3 Q 7 U 2 V j d G l v b j E v Q m F z Z S B D W S 9 H c m 9 1 c G V k I F J v d 3 M u e 0 N h b G V u Z G F y I F l l Y X I s M H 0 m c X V v d D s s J n F 1 b 3 Q 7 U 2 V j d G l v b j E v Q m F z Z S B D W S 9 H c m 9 1 c G V k I F J v d 3 M u e 0 h P U 1 B J R C w x f S Z x d W 9 0 O y w m c X V v d D t T Z W N 0 a W 9 u M S 9 C Y X N l I E N Z L 1 J l c G x h Y 2 V k I F Z h b H V l L n t F Q 0 1 B R C B H c m 9 3 d G g s M n 0 m c X V v d D s s J n F 1 b 3 Q 7 U 2 V j d G l v b j E v Q m F z Z S B D W S 9 S Z X B s Y W N l Z C B W Y W x 1 Z S 5 7 T V N B L D N 9 J n F 1 b 3 Q 7 L C Z x d W 9 0 O 1 N l Y 3 R p b 2 4 x L 0 J h c 2 U g Q 1 k v U m V w b G F j Z W Q g V m F s d W U u e 1 V u c m V j b 2 d u a X p l Z C w 0 f S Z x d W 9 0 O y w m c X V v d D t T Z W N 0 a W 9 u M S 9 C Y X N l I E N Z L 0 N o Y W 5 n Z W Q g V H l w Z S 5 7 R X h w Z W N 0 Z W Q g R k Z T L D V 9 J n F 1 b 3 Q 7 L C Z x d W 9 0 O 1 N l Y 3 R p b 2 4 x L 0 J h c 2 U g Q 1 k v Q 2 h h b m d l I F R 5 c G V z L n t D W V M g S W 5 n Z X N 0 L k Z Z M j M g Q m x l b m R l Z C B Q Z X J t Y W 5 l b n Q g U m V 2 Z W 5 1 Z S w 2 f S Z x d W 9 0 O y w m c X V v d D t T Z W N 0 a W 9 u M S 9 C Y X N l I E N Z L 0 N o Y W 5 n Z S B U e X B l c y 5 7 Q 1 l T I E l u Z 2 V z d C 5 Q Q V U g U 2 h h c m V k I F N h d m l u Z 3 M s N 3 0 m c X V v d D s s J n F 1 b 3 Q 7 U 2 V j d G l v b j E v Q m F z Z S B D W S 9 D a G F u Z 2 U g V H l w Z X M u e 0 N Z U y B J b m d l c 3 Q u V G 9 0 Y W w g U E F V I F J l d m V u d W U s O H 0 m c X V v d D s s J n F 1 b 3 Q 7 U 2 V j d G l v b j E v Q m F z Z S B D W S 9 D a G F u Z 2 U g V H l w Z X M u e 0 N Z U y B J b m d l c 3 Q u T 0 9 T I F B B V S B S Z X Z l b n V l L D l 9 J n F 1 b 3 Q 7 L C Z x d W 9 0 O 1 N l Y 3 R p b 2 4 x L 0 J h c 2 U g Q 1 k v Q 2 h h b m d l I F R 5 c G V z L n t D W V M g S W 5 n Z X N 0 L k 9 P U y B P d m V y I C 8 g K F V u Z G V y I E Z 1 b m R p b m c p I C 0 g T 0 9 T I E Z p b G U s M T B 9 J n F 1 b 3 Q 7 L C Z x d W 9 0 O 1 N l Y 3 R p b 2 4 x L 0 J h c 2 U g Q 1 k v Q 2 h h b m d l I F R 5 c G V z L n t D W V M g S W 5 n Z X N 0 L k 9 0 a G V y I F Z v b H V t Z S B B Z G p 1 c 3 R t Z W 5 0 c y A o R G V y Z W c v T 3 R o Z X I g R l k g R G F 0 Y S k s M T J 9 J n F 1 b 3 Q 7 L C Z x d W 9 0 O 1 N l Y 3 R p b 2 4 x L 0 J h c 2 U g Q 1 k v Q 2 h h b m d l I F R 5 c G V z L n t D W V M g S W 5 n Z X N 0 L k V m Z m l j a W V u Y 3 k g Q W R q d X N 0 b W V u d H M s M T N 9 J n F 1 b 3 Q 7 L C Z x d W 9 0 O 1 N l Y 3 R p b 2 4 x L 0 J h c 2 U g Q 1 k v Q 2 h h b m d l I F R 5 c G V z L n t D W V M g S W 5 n Z X N 0 L k R l b W 9 n c m F w a G l j I E F k a n V z d G 1 l b n Q s M T R 9 J n F 1 b 3 Q 7 L C Z x d W 9 0 O 1 N l Y 3 R p b 2 4 x L 0 J h c 2 U g Q 1 k v Q 2 h h b m d l I F R 5 c G V z L n t D W V M g S W 5 n Z X N 0 L l B B V S B W b 2 x 1 b W U s M T V 9 J n F 1 b 3 Q 7 L C Z x d W 9 0 O 1 N l Y 3 R p b 2 4 x L 0 J h c 2 U g Q 1 k v Q 2 h h b m d l I F R 5 c G V z L n t D W V M g S W 5 n Z X N 0 L l B B V S B N Y X J r Z X R z a G l m d C w x N n 0 m c X V v d D s s J n F 1 b 3 Q 7 U 2 V j d G l v b j E v Q m F z Z S B D W S 9 D a G F u Z 2 U g V H l w Z X M u e 0 N Z U y B J b m d l c 3 Q u U E F V I F V u c m V j b 2 d u a X p l Z C A t I E 1 T L D E 3 f S Z x d W 9 0 O y w m c X V v d D t T Z W N 0 a W 9 u M S 9 C Y X N l I E N Z L 0 N o Y W 5 n Z W Q g V H l w Z S 5 7 T 2 J z Z X J 2 Z W Q g R 0 J S I F Z v b H V t Z S B Q b 2 x p Y 2 l l c y w x N 3 0 m c X V v d D s s J n F 1 b 3 Q 7 U 2 V j d G l v b j E v Q m F z Z S B D W S 9 D a G F u Z 2 V k I F R 5 c G U u e 0 9 2 Z X I g K F V u Z G V y K S B G d W 5 k a W 5 n I F J l b G F 0 a X Z l I H R v I F Z v b H V t Z S B W Y X J p Y W J s Z S B T e X N 0 Z W 0 g d 2 l 0 a C B N U y B c d T A w M j Y g R G V t b 2 d y Y X B o a W M g Q W Q s M T h 9 J n F 1 b 3 Q 7 L C Z x d W 9 0 O 1 N l Y 3 R p b 2 4 x L 0 J h c 2 U g Q 1 k v Q 2 h h b m d l Z C B U e X B l L n t U b 3 R h b C B B b n R p Y 2 l w Y X R l Z C B J b n N 0 Y X R l I F B B V S B B Z G p 1 c 3 R t Z W 5 0 I H V u Z G V y I E Z G U y w x O X 0 m c X V v d D s s J n F 1 b 3 Q 7 U 2 V j d G l v b j E v Q m F z Z S B D W S 9 D a G F u Z 2 V k I F R 5 c G U u e y U g Q X R 0 c m l i d X R h Y m x l I H R v I E 9 P U y w y M H 0 m c X V v d D s s J n F 1 b 3 Q 7 U 2 V j d G l v b j E v Q m F z Z S B D W S 9 D a G F u Z 2 V k I F R 5 c G U u e 1 B B V S B J U y B T a G F y Z W Q g U 2 F 2 a W 5 n c y w y M X 0 m c X V v d D s s J n F 1 b 3 Q 7 U 2 V j d G l v b j E v Q m F z Z S B D W S 9 D a G F u Z 2 V k I F R 5 c G U u e 0 9 2 Z X I g L y A o V W 5 k Z X I p I E Z 1 b m R p b m c g Z m 9 y I E l u L V N 0 Y X R l I F B B V S w y M n 0 m c X V v d D s s J n F 1 b 3 Q 7 U 2 V j d G l v b j E v Q m F z Z S B D W S 9 D a G F u Z 2 V k I F R 5 c G U u e 1 B B V S B P T 1 M g U 2 h h c m V k I F N h d m l u Z 3 M s M j N 9 J n F 1 b 3 Q 7 L C Z x d W 9 0 O 1 N l Y 3 R p b 2 4 x L 0 J h c 2 U g Q 1 k v Q 2 h h b m d l Z C B U e X B l L n t P d m V y I C 8 g K F V u Z G V y K S B G d W 5 k a W 5 n I G Z v c i B P T 1 M g U E F V L D I 0 f S Z x d W 9 0 O y w m c X V v d D t T Z W N 0 a W 9 u M S 9 C Y X N l I E N Z L 0 N o Y W 5 n Z W Q g V H l w Z S 5 7 T 3 Z l c i A o d W 5 k Z X I p I G Z 1 b m R p b m c g d 2 l 0 a C B N Y X J r Z X R z a G l m d C B h b m Q g S W 5 T d G F 0 Z S B Q Q V U s M j V 9 J n F 1 b 3 Q 7 L C Z x d W 9 0 O 1 N l Y 3 R p b 2 4 x L 0 J h c 2 U g Q 1 k v Q 2 h h b m d l Z C B U e X B l L n t P T 1 M g R n V u Z G l u Z y B F e G N l c 3 M g b 3 I g R G V m a W N p d C A r I E 9 P U y B Q Q V U s M j Z 9 J n F 1 b 3 Q 7 L C Z x d W 9 0 O 1 N l Y 3 R p b 2 4 x L 0 J h c 2 U g Q 1 k v Q 2 h h b m d l Z C B U e X B l L n t U b 3 R h b C B W b 2 x 1 b W U g R W Z m a W N h Y 3 k s M j d 9 J n F 1 b 3 Q 7 L C Z x d W 9 0 O 1 N l Y 3 R p b 2 4 x L 0 J h c 2 U g Q 1 k v Q 2 h h b m d l Z C B U e X B l L n t U b 3 R h b C B W b 2 x 1 b W U g R W Z m a W N h Y 3 k g d 2 l 0 a C B P d G h l c i B W b 2 x 1 b W U g Q W R q d X N 0 b W V u d H M s M j h 9 J n F 1 b 3 Q 7 L C Z x d W 9 0 O 1 N l Y 3 R p b 2 4 x L 0 J h c 2 U g Q 1 k v Q 2 h h b m d l Z C B U e X B l L n t U b 3 R h b C B W b 2 x 1 b W U g R W Z m a W N h Y 3 k g d 2 l 0 a C B P d G h l c i B W b 2 x 1 b W U g Q W R q d X N 0 b W V u d H M g X H U w M D I 2 I E V m Z m l j a W V u Y 3 k g Q W R q d X N 0 b W V u d H M s M j l 9 J n F 1 b 3 Q 7 X S w m c X V v d D t S Z W x h d G l v b n N o a X B J b m Z v J n F 1 b 3 Q 7 O l t d f S I g L z 4 8 L 1 N 0 Y W J s Z U V u d H J p Z X M + P C 9 J d G V t P j x J d G V t P j x J d G V t T G 9 j Y X R p b 2 4 + P E l 0 Z W 1 U e X B l P k Z v c m 1 1 b G E 8 L 0 l 0 Z W 1 U e X B l P j x J d G V t U G F 0 a D 5 T Z W N 0 a W 9 u M S 9 D W T I z J T I w Q W R k Z W 5 k d W 0 8 L 0 l 0 Z W 1 Q Y X R o P j w v S X R l b U x v Y 2 F 0 a W 9 u P j x T d G F i b G V F b n R y a W V z P j x F b n R y e S B U e X B l P S J C d W Z m Z X J O Z X h 0 U m V m c m V z a C I g V m F s d W U 9 I m w x I i A v P j x F b n R y e S B U e X B l P S J G a W x s R W 5 h Y m x l Z C I g V m F s d W U 9 I m w w I i A v P j x F b n R y e S B U e X B l P S J G a W x s Z W R D b 2 1 w b G V 0 Z V J l c 3 V s d F R v V 2 9 y a 3 N o Z W V 0 I i B W Y W x 1 Z T 0 i b D A i I C 8 + P E V u d H J 5 I F R 5 c G U 9 I k Z p b G x U b 0 R h d G F N b 2 R l b E V u Y W J s Z W Q i I F Z h b H V l P S J s M C I g L z 4 8 R W 5 0 c n k g V H l w Z T 0 i S X N Q c m l 2 Y X R l I i B W Y W x 1 Z T 0 i b D A i I C 8 + P E V u d H J 5 I F R 5 c G U 9 I l F 1 Z X J 5 R 3 J v d X B J R C I g V m F s d W U 9 I n N k M j U 5 M 2 I 5 Y S 0 w M j I 4 L T R l Y j M t Y W J m Y y 0 1 M T M w Y j M x M G M x N 2 Q i I C 8 + P E V u d H J 5 I F R 5 c G U 9 I l F 1 Z X J 5 S U Q i I F Z h b H V l P S J z N D M z O G U w N T A t Z T Z k Z S 0 0 M T J k L W I 2 N j g t M D R m O W Z m Y z l k N j N j I i A v P j x F b n R y e S B U e X B l P S J S Z W N v d m V y e V R h c m d l d E N v b H V t b i I g V m F s d W U 9 I m w x I i A v P j x F b n R y e S B U e X B l P S J S Z W N v d m V y e V R h c m d l d F J v d y I g V m F s d W U 9 I m w x I i A v P j x F b n R y e S B U e X B l P S J S Z W N v d m V y e V R h c m d l d F N o Z W V 0 I i B W Y W x 1 Z T 0 i c 0 N Z c y 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G a W x s T G F z d F V w Z G F 0 Z W Q i I F Z h b H V l P S J k M j A y N C 0 w O S 0 w M 1 Q x N T o w M z o x N S 4 z M T U y M z c 4 W i I g L z 4 8 R W 5 0 c n k g V H l w Z T 0 i R m l s b E N v b H V t b l R 5 c G V z I i B W Y W x 1 Z T 0 i c 0 F B Q U F B Q U F E I i A v P j x F b n R y e S B U e X B l P S J G a W x s R X J y b 3 J D b 2 R l I i B W Y W x 1 Z T 0 i c 1 V u a 2 5 v d 2 4 i I C 8 + P E V u d H J 5 I F R 5 c G U 9 I k F k Z G V k V G 9 E Y X R h T W 9 k Z W w i I F Z h b H V l P S J s M C I g L z 4 8 R W 5 0 c n k g V H l w Z T 0 i R m l s b E N v b H V t b k 5 h b W V z I i B W Y W x 1 Z T 0 i c 1 s m c X V v d D t I T 1 N Q S U Q m c X V v d D s s J n F 1 b 3 Q 7 S G 9 z c G l 0 Y W w m c X V v d D s s J n F 1 b 3 Q 7 Q 1 k y M y B N Y X J r Z X N o a W Z 0 J n F 1 b 3 Q 7 L C Z x d W 9 0 O 0 N Z M j M g V W 5 y Z W N v Z 2 5 p e m V k J n F 1 b 3 Q 7 L C Z x d W 9 0 O 0 N h b G V u Z G F y I F l l Y X I g L S B E c 2 N y c H R 2 J n F 1 b 3 Q 7 L C Z x d W 9 0 O 0 N h b G V u Z G F y I F l l Y X I 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D W T I z I E F k Z G V u Z H V t L 1 J l b W 9 2 Z W Q g R X J y b 3 J z L n t I T 1 N Q S U Q s M H 0 m c X V v d D s s J n F 1 b 3 Q 7 U 2 V j d G l v b j E v Q 1 k y M y B B Z G R l b m R 1 b S 9 S Z W 1 v d m V k I E V y c m 9 y c y 5 7 S G 9 z c G l 0 Y W w s M X 0 m c X V v d D s s J n F 1 b 3 Q 7 U 2 V j d G l v b j E v Q 1 k y M y B B Z G R l b m R 1 b S 9 S Z W 1 v d m V k I E V y c m 9 y c y 5 7 Q 1 k y M y B N Y X J r Z X N o a W Z 0 L D J 9 J n F 1 b 3 Q 7 L C Z x d W 9 0 O 1 N l Y 3 R p b 2 4 x L 0 N Z M j M g Q W R k Z W 5 k d W 0 v U m V t b 3 Z l Z C B F c n J v c n M u e 0 N Z M j M g V W 5 y Z W N v Z 2 5 p e m V k L D N 9 J n F 1 b 3 Q 7 L C Z x d W 9 0 O 1 N l Y 3 R p b 2 4 x L 0 N Z M j M g Q W R k Z W 5 k d W 0 v U m V t b 3 Z l Z C B F c n J v c n M u e 0 N h b G V u Z G F y I F l l Y X I g L S B E c 2 N y c H R 2 L D E 5 f S Z x d W 9 0 O y w m c X V v d D t T Z W N 0 a W 9 u M S 9 D W T I z I E F k Z G V u Z H V t L 1 J l b W 9 2 Z W Q g R X J y b 3 J z L n t D Y W x l b m R h c i B Z Z W F y L D I w f S Z x d W 9 0 O 1 0 s J n F 1 b 3 Q 7 Q 2 9 s d W 1 u Q 2 9 1 b n Q m c X V v d D s 6 N i w m c X V v d D t L Z X l D b 2 x 1 b W 5 O Y W 1 l c y Z x d W 9 0 O z p b X S w m c X V v d D t D b 2 x 1 b W 5 J Z G V u d G l 0 a W V z J n F 1 b 3 Q 7 O l s m c X V v d D t T Z W N 0 a W 9 u M S 9 D W T I z I E F k Z G V u Z H V t L 1 J l b W 9 2 Z W Q g R X J y b 3 J z L n t I T 1 N Q S U Q s M H 0 m c X V v d D s s J n F 1 b 3 Q 7 U 2 V j d G l v b j E v Q 1 k y M y B B Z G R l b m R 1 b S 9 S Z W 1 v d m V k I E V y c m 9 y c y 5 7 S G 9 z c G l 0 Y W w s M X 0 m c X V v d D s s J n F 1 b 3 Q 7 U 2 V j d G l v b j E v Q 1 k y M y B B Z G R l b m R 1 b S 9 S Z W 1 v d m V k I E V y c m 9 y c y 5 7 Q 1 k y M y B N Y X J r Z X N o a W Z 0 L D J 9 J n F 1 b 3 Q 7 L C Z x d W 9 0 O 1 N l Y 3 R p b 2 4 x L 0 N Z M j M g Q W R k Z W 5 k d W 0 v U m V t b 3 Z l Z C B F c n J v c n M u e 0 N Z M j M g V W 5 y Z W N v Z 2 5 p e m V k L D N 9 J n F 1 b 3 Q 7 L C Z x d W 9 0 O 1 N l Y 3 R p b 2 4 x L 0 N Z M j M g Q W R k Z W 5 k d W 0 v U m V t b 3 Z l Z C B F c n J v c n M u e 0 N h b G V u Z G F y I F l l Y X I g L S B E c 2 N y c H R 2 L D E 5 f S Z x d W 9 0 O y w m c X V v d D t T Z W N 0 a W 9 u M S 9 D W T I z I E F k Z G V u Z H V t L 1 J l b W 9 2 Z W Q g R X J y b 3 J z L n t D Y W x l b m R h c i B Z Z W F y L D I w f S Z x d W 9 0 O 1 0 s J n F 1 b 3 Q 7 U m V s Y X R p b 2 5 z a G l w S W 5 m b y Z x d W 9 0 O z p b X X 0 i I C 8 + P C 9 T d G F i b G V F b n R y a W V z P j w v S X R l b T 4 8 S X R l b T 4 8 S X R l b U x v Y 2 F 0 a W 9 u P j x J d G V t V H l w Z T 5 G b 3 J t d W x h P C 9 J d G V t V H l w Z T 4 8 S X R l b V B h d G g + U 2 V j d G l v b j E v Q 1 l T J T I w S W 5 n Z X N 0 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Y j h j Z T J j M j U t M 2 E 1 Z C 0 0 Z G U 1 L T k z N G E t M z Z m Y 2 V m Z W N i N 2 V m I i A v P j x F b n R y e S B U e X B l P S J R d W V y e U l E I i B W Y W x 1 Z T 0 i c z l k Y T U 3 M T k 4 L T Y x Z G Q t N D A w Y i 0 5 N T k y L T E 0 N W Z l M T Z l M W R i O S 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R m l s b E x h c 3 R V c G R h d G V k I i B W Y W x 1 Z T 0 i Z D I w M j Q t M D k t M D N U M T U 6 M D M 6 M T U u N D c x N T Q 5 O F o i I C 8 + P E V u d H J 5 I F R 5 c G U 9 I k Z p b G x D b 2 x 1 b W 5 U e X B l c y I g V m F s d W U 9 I n N B d 0 F B Q U F B Q U J R Q U F B Q U F B Q U F B P S I g L z 4 8 R W 5 0 c n k g V H l w Z T 0 i R m l s b E V y c m 9 y Q 2 9 k Z S I g V m F s d W U 9 I n N V b m t u b 3 d u I i A v P j x F b n R y e S B U e X B l P S J B Z G R l Z F R v R G F 0 Y U 1 v Z G V s I i B W Y W x 1 Z T 0 i b D A i I C 8 + P E V u d H J 5 I F R 5 c G U 9 I k Z p b G x D b 2 x 1 b W 5 O Y W 1 l c y I g V m F s d W U 9 I n N b J n F 1 b 3 Q 7 Q 2 F s Z W 5 k Y X I g W W V h c i Z x d W 9 0 O y w m c X V v d D t I T 1 N Q S U Q m c X V v d D s s J n F 1 b 3 Q 7 R l k y M y B C b G V u Z G V k I F B l c m 1 h b m V u d C B S Z X Z l b n V l J n F 1 b 3 Q 7 L C Z x d W 9 0 O 1 B B V S B T a G F y Z W Q g U 2 F 2 a W 5 n c y Z x d W 9 0 O y w m c X V v d D t U b 3 R h b C B Q Q V U g U m V 2 Z W 5 1 Z S Z x d W 9 0 O y w m c X V v d D t P T 1 M g U E F V I F J l d m V u d W U m c X V v d D s s J n F 1 b 3 Q 7 T 0 9 T I E 9 2 Z X I g L y A o V W 5 k Z X I g R n V u Z G l u Z y k g L S B P T 1 M g R m l s Z S Z x d W 9 0 O y w m c X V v d D t Q Q V U g S V M g U 2 h h c m V k I F N h d m l u Z 3 M g L S B D Y W x j d W x h d G V k I G l u I G V h c m x 5 I H l l Y X J z L C B o Y X J k I G N v Z G V k I G l u I G x h d G V y I H l l Y X J z J n F 1 b 3 Q 7 L C Z x d W 9 0 O 0 9 0 a G V y I F Z v b H V t Z S B B Z G p 1 c 3 R t Z W 5 0 c y A o R G V y Z W c v T 3 R o Z X I g R l k g R G F 0 Y S k m c X V v d D s s J n F 1 b 3 Q 7 R W Z m a W N p Z W 5 j e S B B Z G p 1 c 3 R t Z W 5 0 c y Z x d W 9 0 O y w m c X V v d D t E Z W 1 v Z 3 J h c G h p Y y B B Z G p 1 c 3 R t Z W 5 0 J n F 1 b 3 Q 7 L C Z x d W 9 0 O 1 B B V S B W b 2 x 1 b W U m c X V v d D s s J n F 1 b 3 Q 7 U E F V I E 1 h c m t l d H N o a W Z 0 J n F 1 b 3 Q 7 L C Z x d W 9 0 O 1 B B V S B V b n J l Y 2 9 n b m l 6 Z W Q g L S B N U y 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D W V M g S W 5 n Z X N 0 L 1 J l b W 9 2 Z W Q g R X J y b 3 J z L n t D Y W x l b m R h c i B Z Z W F y L D E 5 f S Z x d W 9 0 O y w m c X V v d D t T Z W N 0 a W 9 u M S 9 D W V M g S W 5 n Z X N 0 L 1 J l b W 9 2 Z W Q g R X J y b 3 J z L n t I T 1 N Q S U Q s M H 0 m c X V v d D s s J n F 1 b 3 Q 7 U 2 V j d G l v b j E v Q 1 l T I E l u Z 2 V z d C 9 S Z W 1 v d m V k I E V y c m 9 y c y 5 7 R l k y M y B C b G V u Z G V k I F B l c m 1 h b m V u d C B S Z X Z l b n V l L D R 9 J n F 1 b 3 Q 7 L C Z x d W 9 0 O 1 N l Y 3 R p b 2 4 x L 0 N Z U y B J b m d l c 3 Q v U m V t b 3 Z l Z C B F c n J v c n M u e 1 B B V S B T a G F y Z W Q g U 2 F 2 a W 5 n c y w x M X 0 m c X V v d D s s J n F 1 b 3 Q 7 U 2 V j d G l v b j E v Q 1 l T I E l u Z 2 V z d C 9 S Z W 1 v d m V k I E V y c m 9 y c y 5 7 V G 9 0 Y W w g U E F V I F J l d m V u d W U g L S B U c m V u Z H M g R m l s Z S w x M n 0 m c X V v d D s s J n F 1 b 3 Q 7 U 2 V j d G l v b j E v Q 1 l T I E l u Z 2 V z d C 9 S Z W 1 v d m V k I E V y c m 9 y c y 5 7 T 0 9 T I F B B V S B S Z X Z l b n V l I C 0 g V H J l b m R z I E Z p b G U s M T N 9 J n F 1 b 3 Q 7 L C Z x d W 9 0 O 1 N l Y 3 R p b 2 4 x L 0 N Z U y B J b m d l c 3 Q v U m V t b 3 Z l Z C B F c n J v c n M u e 0 9 P U y B P d m V y I C 8 g K F V u Z G V y I E Z 1 b m R p b m c p I C 0 g T 0 9 T I E Z p b G U s M T V 9 J n F 1 b 3 Q 7 L C Z x d W 9 0 O 1 N l Y 3 R p b 2 4 x L 0 N Z U y B J b m d l c 3 Q v U m V t b 3 Z l Z C B F c n J v c n M u e 1 B B V S B J U y B T a G F y Z W Q g U 2 F 2 a W 5 n c y A t I E N h b G N 1 b G F 0 Z W Q g a W 4 g Z W F y b H k g e W V h c n M s I G h h c m Q g Y 2 9 k Z W Q g a W 4 g b G F 0 Z X I g e W V h c n M s M T R 9 J n F 1 b 3 Q 7 L C Z x d W 9 0 O 1 N l Y 3 R p b 2 4 x L 0 N Z U y B J b m d l c 3 Q v U m V t b 3 Z l Z C B F c n J v c n M u e 0 9 0 a G V y I F Z v b H V t Z S B B Z G p 1 c 3 R t Z W 5 0 c y A o R G V y Z W c v T 3 R o Z X I g R l k g R G F 0 Y S k s M T Z 9 J n F 1 b 3 Q 7 L C Z x d W 9 0 O 1 N l Y 3 R p b 2 4 x L 0 N Z U y B J b m d l c 3 Q v U m V t b 3 Z l Z C B F c n J v c n M u e 0 V m Z m l j a W V u Y 3 k g Q W R q d X N 0 b W V u d H M s M T d 9 J n F 1 b 3 Q 7 L C Z x d W 9 0 O 1 N l Y 3 R p b 2 4 x L 0 N Z U y B J b m d l c 3 Q v Q W R k Z W Q g Q 3 V z d G 9 t M S 5 7 R G V t b 2 d y Y X B o a W M g Q W R q d X N 0 b W V u d C w y M H 0 m c X V v d D s s J n F 1 b 3 Q 7 U 2 V j d G l v b j E v Q 1 l T I E l u Z 2 V z d C 9 B Z G R l Z C B D d X N 0 b 2 0 y L n t Q Q V U g V m 9 s d W 1 l L D E 4 f S Z x d W 9 0 O y w m c X V v d D t T Z W N 0 a W 9 u M S 9 D W V M g S W 5 n Z X N 0 L 0 F k Z G V k I E N 1 c 3 R v b T M u e 1 B B V S B N Y X J r Z X R z a G l m d C w x O H 0 m c X V v d D s s J n F 1 b 3 Q 7 U 2 V j d G l v b j E v Q 1 l T I E l u Z 2 V z d C 9 B Z G R l Z C B D d X N 0 b 2 0 0 L n t Q Q V U g V W 5 y Z W N v Z 2 5 p e m V k I C 0 g T V M s M T h 9 J n F 1 b 3 Q 7 X S w m c X V v d D t D b 2 x 1 b W 5 D b 3 V u d C Z x d W 9 0 O z o x N C w m c X V v d D t L Z X l D b 2 x 1 b W 5 O Y W 1 l c y Z x d W 9 0 O z p b X S w m c X V v d D t D b 2 x 1 b W 5 J Z G V u d G l 0 a W V z J n F 1 b 3 Q 7 O l s m c X V v d D t T Z W N 0 a W 9 u M S 9 D W V M g S W 5 n Z X N 0 L 1 J l b W 9 2 Z W Q g R X J y b 3 J z L n t D Y W x l b m R h c i B Z Z W F y L D E 5 f S Z x d W 9 0 O y w m c X V v d D t T Z W N 0 a W 9 u M S 9 D W V M g S W 5 n Z X N 0 L 1 J l b W 9 2 Z W Q g R X J y b 3 J z L n t I T 1 N Q S U Q s M H 0 m c X V v d D s s J n F 1 b 3 Q 7 U 2 V j d G l v b j E v Q 1 l T I E l u Z 2 V z d C 9 S Z W 1 v d m V k I E V y c m 9 y c y 5 7 R l k y M y B C b G V u Z G V k I F B l c m 1 h b m V u d C B S Z X Z l b n V l L D R 9 J n F 1 b 3 Q 7 L C Z x d W 9 0 O 1 N l Y 3 R p b 2 4 x L 0 N Z U y B J b m d l c 3 Q v U m V t b 3 Z l Z C B F c n J v c n M u e 1 B B V S B T a G F y Z W Q g U 2 F 2 a W 5 n c y w x M X 0 m c X V v d D s s J n F 1 b 3 Q 7 U 2 V j d G l v b j E v Q 1 l T I E l u Z 2 V z d C 9 S Z W 1 v d m V k I E V y c m 9 y c y 5 7 V G 9 0 Y W w g U E F V I F J l d m V u d W U g L S B U c m V u Z H M g R m l s Z S w x M n 0 m c X V v d D s s J n F 1 b 3 Q 7 U 2 V j d G l v b j E v Q 1 l T I E l u Z 2 V z d C 9 S Z W 1 v d m V k I E V y c m 9 y c y 5 7 T 0 9 T I F B B V S B S Z X Z l b n V l I C 0 g V H J l b m R z I E Z p b G U s M T N 9 J n F 1 b 3 Q 7 L C Z x d W 9 0 O 1 N l Y 3 R p b 2 4 x L 0 N Z U y B J b m d l c 3 Q v U m V t b 3 Z l Z C B F c n J v c n M u e 0 9 P U y B P d m V y I C 8 g K F V u Z G V y I E Z 1 b m R p b m c p I C 0 g T 0 9 T I E Z p b G U s M T V 9 J n F 1 b 3 Q 7 L C Z x d W 9 0 O 1 N l Y 3 R p b 2 4 x L 0 N Z U y B J b m d l c 3 Q v U m V t b 3 Z l Z C B F c n J v c n M u e 1 B B V S B J U y B T a G F y Z W Q g U 2 F 2 a W 5 n c y A t I E N h b G N 1 b G F 0 Z W Q g a W 4 g Z W F y b H k g e W V h c n M s I G h h c m Q g Y 2 9 k Z W Q g a W 4 g b G F 0 Z X I g e W V h c n M s M T R 9 J n F 1 b 3 Q 7 L C Z x d W 9 0 O 1 N l Y 3 R p b 2 4 x L 0 N Z U y B J b m d l c 3 Q v U m V t b 3 Z l Z C B F c n J v c n M u e 0 9 0 a G V y I F Z v b H V t Z S B B Z G p 1 c 3 R t Z W 5 0 c y A o R G V y Z W c v T 3 R o Z X I g R l k g R G F 0 Y S k s M T Z 9 J n F 1 b 3 Q 7 L C Z x d W 9 0 O 1 N l Y 3 R p b 2 4 x L 0 N Z U y B J b m d l c 3 Q v U m V t b 3 Z l Z C B F c n J v c n M u e 0 V m Z m l j a W V u Y 3 k g Q W R q d X N 0 b W V u d H M s M T d 9 J n F 1 b 3 Q 7 L C Z x d W 9 0 O 1 N l Y 3 R p b 2 4 x L 0 N Z U y B J b m d l c 3 Q v Q W R k Z W Q g Q 3 V z d G 9 t M S 5 7 R G V t b 2 d y Y X B o a W M g Q W R q d X N 0 b W V u d C w y M H 0 m c X V v d D s s J n F 1 b 3 Q 7 U 2 V j d G l v b j E v Q 1 l T I E l u Z 2 V z d C 9 B Z G R l Z C B D d X N 0 b 2 0 y L n t Q Q V U g V m 9 s d W 1 l L D E 4 f S Z x d W 9 0 O y w m c X V v d D t T Z W N 0 a W 9 u M S 9 D W V M g S W 5 n Z X N 0 L 0 F k Z G V k I E N 1 c 3 R v b T M u e 1 B B V S B N Y X J r Z X R z a G l m d C w x O H 0 m c X V v d D s s J n F 1 b 3 Q 7 U 2 V j d G l v b j E v Q 1 l T I E l u Z 2 V z d C 9 B Z G R l Z C B D d X N 0 b 2 0 0 L n t Q Q V U g V W 5 y Z W N v Z 2 5 p e m V k I C 0 g T V M s M T h 9 J n F 1 b 3 Q 7 X S w m c X V v d D t S Z W x h d G l v b n N o a X B J b m Z v J n F 1 b 3 Q 7 O l t d f S I g L z 4 8 L 1 N 0 Y W J s Z U V u d H J p Z X M + P C 9 J d G V t P j x J d G V t P j x J d G V t T G 9 j Y X R p b 2 4 + P E l 0 Z W 1 U e X B l P k Z v c m 1 1 b G E 8 L 0 l 0 Z W 1 U e X B l P j x J d G V t U G F 0 a D 5 T Z W N 0 a W 9 u M S 9 S Z W N l b n Q l M j B I b 3 N w a X R h b C U y M E l E L U 5 h b W U 8 L 0 l 0 Z W 1 Q Y X R o P j w v S X R l b U x v Y 2 F 0 a W 9 u P j x T d G F i b G V F b n R y a W V z P j x F b n R y e S B U e X B l P S J G a W x s T G F z d F V w Z G F 0 Z W Q i I F Z h b H V l P S J k M j A y N C 0 w O S 0 w M 1 Q x N T o w N T o x O S 4 4 N D g 1 M T k z W i I g L 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d y b 3 V w S U Q i I F Z h b H V l P S J z N D B i O T A 3 Z G M t Z G J h N y 0 0 N G R l L T g 3 N T c t M m M 4 Z D A 0 N m E x O W U 2 I i A v P j x F b n R y e S B U e X B l P S J R d W V y e U l E I i B W Y W x 1 Z T 0 i c 2 I 4 Y z N j M z c x L W Z m N D I t N G N m Z i 0 4 O D Y 5 L T J j N z F k M D h j M D I w M y I g L z 4 8 R W 5 0 c n k g V H l w Z T 0 i U m V j b 3 Z l c n l U Y X J n Z X R D b 2 x 1 b W 4 i I F Z h b H V l P S J s M S I g L z 4 8 R W 5 0 c n k g V H l w Z T 0 i U m V j b 3 Z l c n l U Y X J n Z X R S b 3 c i I F Z h b H V l P S J s M S I g L z 4 8 R W 5 0 c n k g V H l w Z T 0 i U m V j b 3 Z l c n l U Y X J n Z X R T a G V l d C I g V m F s d W U 9 I n N I b 3 N w I E l E c y I g L z 4 8 R W 5 0 c n k g V H l w Z T 0 i R m l s b E V y c m 9 y Q 2 9 1 b n Q 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J l Y 2 V u d F 9 I b 3 N w a X R h b F 9 J R F 9 O Y W 1 l I i A v P j x F b n R y e S B U e X B l P S J M b 2 F k Z W R U b 0 F u Y W x 5 c 2 l z U 2 V y d m l j Z X M i I F Z h b H V l P S J s M C I g L z 4 8 R W 5 0 c n k g V H l w Z T 0 i R m l s b E N v b H V t b l R 5 c G V z I i B W Y W x 1 Z T 0 i c 0 F 3 W T 0 i I C 8 + P E V u d H J 5 I F R 5 c G U 9 I k Z p b G x F c n J v c k N v Z G U i I F Z h b H V l P S J z V W 5 r b m 9 3 b i I g L z 4 8 R W 5 0 c n k g V H l w Z T 0 i R m l s b E N v b H V t b k 5 h b W V z I i B W Y W x 1 Z T 0 i c 1 s m c X V v d D t I T 1 N Q S U Q m c X V v d D s s J n F 1 b 3 Q 7 S E 9 T U E l U Q U x O Q U 1 F J n F 1 b 3 Q 7 X S I g L z 4 8 R W 5 0 c n k g V H l w Z T 0 i R m l s b E N v d W 5 0 I i B W Y W x 1 Z T 0 i b D U x I i A v P j x F b n R y e S B U e X B l P S J G a W x s U 3 R h d H V z I i B W Y W x 1 Z T 0 i c 0 N v b X B s Z X R l 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J l Y 2 V u d C B I b 3 N w a X R h b C B J R C 1 O Y W 1 l L 0 F 1 d G 9 S Z W 1 v d m V k Q 2 9 s d W 1 u c z E u e 0 h P U 1 B J R C w w f S Z x d W 9 0 O y w m c X V v d D t T Z W N 0 a W 9 u M S 9 S Z W N l b n Q g S G 9 z c G l 0 Y W w g S U Q t T m F t Z S 9 B d X R v U m V t b 3 Z l Z E N v b H V t b n M x L n t I T 1 N Q S V R B T E 5 B T U U s M X 0 m c X V v d D t d L C Z x d W 9 0 O 0 N v b H V t b k N v d W 5 0 J n F 1 b 3 Q 7 O j I s J n F 1 b 3 Q 7 S 2 V 5 Q 2 9 s d W 1 u T m F t Z X M m c X V v d D s 6 W 1 0 s J n F 1 b 3 Q 7 Q 2 9 s d W 1 u S W R l b n R p d G l l c y Z x d W 9 0 O z p b J n F 1 b 3 Q 7 U 2 V j d G l v b j E v U m V j Z W 5 0 I E h v c 3 B p d G F s I E l E L U 5 h b W U v Q X V 0 b 1 J l b W 9 2 Z W R D b 2 x 1 b W 5 z M S 5 7 S E 9 T U E l E L D B 9 J n F 1 b 3 Q 7 L C Z x d W 9 0 O 1 N l Y 3 R p b 2 4 x L 1 J l Y 2 V u d C B I b 3 N w a X R h b C B J R C 1 O Y W 1 l L 0 F 1 d G 9 S Z W 1 v d m V k Q 2 9 s d W 1 u c z E u e 0 h P U 1 B J V E F M T k F N R S w x f S Z x d W 9 0 O 1 0 s J n F 1 b 3 Q 7 U m V s Y X R p b 2 5 z a G l w S W 5 m b y Z x d W 9 0 O z p b X X 0 i I C 8 + P C 9 T d G F i b G V F b n R y a W V z P j w v S X R l b T 4 8 S X R l b T 4 8 S X R l b U x v Y 2 F 0 a W 9 u P j x J d G V t V H l w Z T 5 G b 3 J t d W x h P C 9 J d G V t V H l w Z T 4 8 S X R l b V B h d G g + U 2 V j d G l v b j E v S G 9 z c G l 0 Y W w l M j B J R C 1 O Y W 1 l 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N D B i O T A 3 Z G M t Z G J h N y 0 0 N G R l L T g 3 N T c t M m M 4 Z D A 0 N m E x O W U 2 I i A v P j x F b n R y e S B U e X B l P S J R d W V y e U l E I i B W Y W x 1 Z T 0 i c z B i Z G Z m Z G I x L W N h Y W I t N G Q 2 Z S 0 4 N W J l L W Y 5 O D M w M z V l N G Q 2 M y 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R m l s b E x h c 3 R V c G R h d G V k I i B W Y W x 1 Z T 0 i Z D I w M j Q t M D k t M D N U M T U 6 M D M 6 M T U u M j g 5 M z U x M V o i I C 8 + P E V u d H J 5 I F R 5 c G U 9 I k Z p b G x D b 2 x 1 b W 5 U e X B l c y I g V m F s d W U 9 I n N B d 1 l B I i A v P j x F b n R y e S B U e X B l P S J G a W x s R X J y b 3 J D b 2 R l I i B W Y W x 1 Z T 0 i c 1 V u a 2 5 v d 2 4 i I C 8 + P E V u d H J 5 I F R 5 c G U 9 I k F k Z G V k V G 9 E Y X R h T W 9 k Z W w i I F Z h b H V l P S J s M C I g L z 4 8 R W 5 0 c n k g V H l w Z T 0 i R m l s b E N v b H V t b k 5 h b W V z I i B W Y W x 1 Z T 0 i c 1 s m c X V v d D t I T 1 N Q S U Q m c X V v d D s s J n F 1 b 3 Q 7 S E 9 T U E l U Q U x O Q U 1 F J n F 1 b 3 Q 7 L C Z x d W 9 0 O 0 N h b G V u Z G F y I F l l Y X I m c X V v d D t d I i A v P j x F b n R y e S B U e X B l P S J G a W x s U 3 R h d H V z I i B W Y W x 1 Z T 0 i c 0 N v b X B s Z X R l I i A v P j x F b n R y e S B U e X B l P S J S Z W x h d G l v b n N o a X B J b m Z v Q 2 9 u d G F p b m V y I i B W Y W x 1 Z T 0 i c 3 s m c X V v d D t j b 2 x 1 b W 5 D b 3 V u d C Z x d W 9 0 O z o z L C Z x d W 9 0 O 2 t l e U N v b H V t b k 5 h b W V z J n F 1 b 3 Q 7 O l s m c X V v d D t I T 1 N Q S U Q m c X V v d D s s J n F 1 b 3 Q 7 S E 9 T U E l U Q U x O Q U 1 F J n F 1 b 3 Q 7 L C Z x d W 9 0 O 0 N h b G V u Z G F y I F l l Y X I m c X V v d D t d L C Z x d W 9 0 O 3 F 1 Z X J 5 U m V s Y X R p b 2 5 z a G l w c y Z x d W 9 0 O z p b X S w m c X V v d D t j b 2 x 1 b W 5 J Z G V u d G l 0 a W V z J n F 1 b 3 Q 7 O l s m c X V v d D t T Z W N 0 a W 9 u M S 9 I b 3 N w a X R h b C B J R C 1 O Y W 1 l L 1 N v d X J j Z S 5 7 S E 9 T U E l E L D J 9 J n F 1 b 3 Q 7 L C Z x d W 9 0 O 1 N l Y 3 R p b 2 4 x L 0 h v c 3 B p d G F s I E l E L U 5 h b W U v U 2 9 1 c m N l L n t I T 1 N Q S V R B T E 5 B T U U s M 3 0 m c X V v d D s s J n F 1 b 3 Q 7 U 2 V j d G l v b j E v S G 9 z c G l 0 Y W w g S U Q t T m F t Z S 9 B Z G R l Z C B D d X N 0 b 2 0 x L n t D Y W x l b m R h c i B Z Z W F y L D N 9 J n F 1 b 3 Q 7 X S w m c X V v d D t D b 2 x 1 b W 5 D b 3 V u d C Z x d W 9 0 O z o z L C Z x d W 9 0 O 0 t l e U N v b H V t b k 5 h b W V z J n F 1 b 3 Q 7 O l s m c X V v d D t I T 1 N Q S U Q m c X V v d D s s J n F 1 b 3 Q 7 S E 9 T U E l U Q U x O Q U 1 F J n F 1 b 3 Q 7 L C Z x d W 9 0 O 0 N h b G V u Z G F y I F l l Y X I m c X V v d D t d L C Z x d W 9 0 O 0 N v b H V t b k l k Z W 5 0 a X R p Z X M m c X V v d D s 6 W y Z x d W 9 0 O 1 N l Y 3 R p b 2 4 x L 0 h v c 3 B p d G F s I E l E L U 5 h b W U v U 2 9 1 c m N l L n t I T 1 N Q S U Q s M n 0 m c X V v d D s s J n F 1 b 3 Q 7 U 2 V j d G l v b j E v S G 9 z c G l 0 Y W w g S U Q t T m F t Z S 9 T b 3 V y Y 2 U u e 0 h P U 1 B J V E F M T k F N R S w z f S Z x d W 9 0 O y w m c X V v d D t T Z W N 0 a W 9 u M S 9 I b 3 N w a X R h b C B J R C 1 O Y W 1 l L 0 F k Z G V k I E N 1 c 3 R v b T E u e 0 N h b G V u Z G F y I F l l Y X I s M 3 0 m c X V v d D t d L C Z x d W 9 0 O 1 J l b G F 0 a W 9 u c 2 h p c E l u Z m 8 m c X V v d D s 6 W 1 1 9 I i A v P j w v U 3 R h Y m x l R W 5 0 c m l l c z 4 8 L 0 l 0 Z W 0 + P E l 0 Z W 0 + P E l 0 Z W 1 M b 2 N h d G l v b j 4 8 S X R l b V R 5 c G U + R m 9 y b X V s Y T w v S X R l b V R 5 c G U + P E l 0 Z W 1 Q Y X R o P l N l Y 3 R p b 2 4 x L 1 J h d y U y M E l u Z j 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1 M T h m N 2 E z L W N k Y j Y t N D M 5 M C 1 h N 2 Z h L T h i Z W N m Y z E 2 M W Y 4 Z S I g L z 4 8 R W 5 0 c n k g V H l w Z T 0 i U X V l c n l J R C I g V m F s d W U 9 I n M z N T Q y M T M z Y i 0 5 Z T U y L T R j Y 2 Y t O W R j O C 1 j Z G V k N j c y Z W Z h N T Q i I C 8 + P E V u d H J 5 I F R 5 c G U 9 I l J l c 3 V s d F R 5 c G U i I F Z h b H V l P S J z V G F i b G U i I C 8 + P E V u d H J 5 I F R 5 c G U 9 I k 5 h d m l n Y X R p b 2 5 T d G V w T m F t Z S I g V m F s d W U 9 I n N O Y X Z p Z 2 F 0 a W 9 u I i A v P j x F b n R y e S B U e X B l P S J G a W x s T 2 J q Z W N 0 V H l w Z S I g V m F s d W U 9 I n N D b 2 5 u Z W N 0 a W 9 u T 2 5 s e S I g L z 4 8 R W 5 0 c n k g V H l w Z T 0 i T m F t Z V V w Z G F 0 Z W R B Z n R l c k Z p b G w i I F Z h b H V l P S J s M S I g L z 4 8 R W 5 0 c n k g V H l w Z T 0 i R m l s b E x h c 3 R V c G R h d G V k I i B W Y W x 1 Z T 0 i Z D I w M j Q t M D k t M D N U M T U 6 M D M 6 M T U u M j I w N j U z N F o i I C 8 + P E V u d H J 5 I F R 5 c G U 9 I k Z p b G x D b 2 x 1 b W 5 U e X B l c y I g V m F s d W U 9 I n N B d 1 V B I i A v P j x F b n R y e S B U e X B l P S J G a W x s R X J y b 3 J D b 2 R l I i B W Y W x 1 Z T 0 i c 1 V u a 2 5 v d 2 4 i I C 8 + P E V u d H J 5 I F R 5 c G U 9 I k F k Z G V k V G 9 E Y X R h T W 9 k Z W w i I F Z h b H V l P S J s M C I g L z 4 8 R W 5 0 c n k g V H l w Z T 0 i R m l s b E N v b H V t b k 5 h b W V z I i B W Y W x 1 Z T 0 i c 1 s m c X V v d D t Z Z W F y J n F 1 b 3 Q 7 L C Z x d W 9 0 O 0 l u Z m x h d G l v b i Z x d W 9 0 O y w m c X V v d D t N Z X J n Z U F s b 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J h d y B J b m Z s Y X R p b 2 4 v Q 2 h h b m d l Z C B U e X B l L n t Z Z W F y L D B 9 J n F 1 b 3 Q 7 L C Z x d W 9 0 O 1 N l Y 3 R p b 2 4 x L 1 J h d y B J b m Z s Y X R p b 2 4 v Q 2 h h b m d l Z C B U e X B l L n t J b m Z s Y X R p b 2 4 s M X 0 m c X V v d D s s J n F 1 b 3 Q 7 U 2 V j d G l v b j E v U m F 3 I E l u Z m x h d G l v b i 9 N Z X J n Z U l E L n t N Z X J n Z U F s b C w y f S Z x d W 9 0 O 1 0 s J n F 1 b 3 Q 7 Q 2 9 s d W 1 u Q 2 9 1 b n Q m c X V v d D s 6 M y w m c X V v d D t L Z X l D b 2 x 1 b W 5 O Y W 1 l c y Z x d W 9 0 O z p b X S w m c X V v d D t D b 2 x 1 b W 5 J Z G V u d G l 0 a W V z J n F 1 b 3 Q 7 O l s m c X V v d D t T Z W N 0 a W 9 u M S 9 S Y X c g S W 5 m b G F 0 a W 9 u L 0 N o Y W 5 n Z W Q g V H l w Z S 5 7 W W V h c i w w f S Z x d W 9 0 O y w m c X V v d D t T Z W N 0 a W 9 u M S 9 S Y X c g S W 5 m b G F 0 a W 9 u L 0 N o Y W 5 n Z W Q g V H l w Z S 5 7 S W 5 m b G F 0 a W 9 u L D F 9 J n F 1 b 3 Q 7 L C Z x d W 9 0 O 1 N l Y 3 R p b 2 4 x L 1 J h d y B J b m Z s Y X R p b 2 4 v T W V y Z 2 V J R C 5 7 T W V y Z 2 V B b G w s M n 0 m c X V v d D t d L C Z x d W 9 0 O 1 J l b G F 0 a W 9 u c 2 h p c E l u Z m 8 m c X V v d D s 6 W 1 1 9 I i A v P j w v U 3 R h Y m x l R W 5 0 c m l l c z 4 8 L 0 l 0 Z W 0 + P E l 0 Z W 0 + P E l 0 Z W 1 M b 2 N h d G l v b j 4 8 S X R l b V R 5 c G U + R m 9 y b X V s Y T w v S X R l b V R 5 c G U + P E l 0 Z W 1 Q Y X R o P l N l Y 3 R p b 2 4 x L 0 J h c 2 U l M j B D W S U y M F d p d G g l M j B J b m Y 8 L 0 l 0 Z W 1 Q Y X R o P j w v S X R l b U x v Y 2 F 0 a W 9 u P j x T d G F i b G V F b n R y a W V z P j x F b n R y e S B U e X B l P S J G a W x s T G F z d F V w Z G F 0 Z W Q i I F Z h b H V l P S J k M j A y N C 0 w O S 0 w M 1 Q x N T o w M z o x M y 4 0 O T A y N j Q 2 W i I g L 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J R C I g V m F s d W U 9 I n M w N D I y Y j U x M i 0 z Y j Q w L T Q 2 M T g t O T Y 2 N y 0 2 Y z V j O W Y x M G J i O T U i I C 8 + P E V u d H J 5 I F R 5 c G U 9 I l J l Y 2 9 2 Z X J 5 V G F y Z 2 V 0 Q 2 9 s d W 1 u I i B W Y W x 1 Z T 0 i b D E i I C 8 + P E V u d H J 5 I F R 5 c G U 9 I l J l Y 2 9 2 Z X J 5 V G F y Z 2 V 0 U m 9 3 I i B W Y W x 1 Z T 0 i b D E i I C 8 + P E V u d H J 5 I F R 5 c G U 9 I l J l Y 2 9 2 Z X J 5 V G F y Z 2 V 0 U 2 h l Z X Q i I F Z h b H V l P S J z U 2 h l Z X Q x I i A v P j x F b n R y e S B U e X B l P S J G a W x s R X J y b 3 J D b 3 V u d C I g V m F s d W U 9 I m w w I i A v P j x F b n R y e S B U e X B l P S J O Y W 1 l V X B k Y X R l Z E F m d G V y R m l s b C I g V m F s d W U 9 I m w w I i A v P j x F b n R y e S B U e X B l P S J C d W Z m Z X J O Z X h 0 U m V m c m V z a C I g V m F s d W U 9 I m w w I i A v P j x F b n R y e S B U e X B l P S J G a W x s T 2 J q Z W N 0 V H l w Z S I g V m F s d W U 9 I n N Q a X Z v d F R h Y m x l I i A v P j x F b n R y e S B U e X B l P S J S Z X N 1 b H R U e X B l I i B W Y W x 1 Z T 0 i c 1 R h Y m x l I i A v P j x F b n R y e S B U e X B l P S J Q a X Z v d E 9 i a m V j d E 5 h b W U i I F Z h b H V l P S J z Q 3 V t b X V s Y X R p d m U g Q 1 k h U G l 2 b 3 R U Y W J s Z T k i I C 8 + P E V u d H J 5 I F R 5 c G U 9 I k x v Y W R l Z F R v Q W 5 h b H l z a X N T Z X J 2 a W N l c y I g V m F s d W U 9 I m w w I i A v P j x F b n R y e S B U e X B l P S J G a W x s Q 2 9 s d W 1 u V H l w Z X M i I F Z h b H V l P S J z Q U F N Q U F B V U Z C U V V G Q l F V R k J R T U Z B d 1 V E Q l F N R k F 3 V U R C U U 1 G Q X d V R E J R T U Z C U V V G Q l F V R k J R V U Z C U V V G Q l F V R k J R V U Z C U V V G Q l F V R k J R V T 0 i I C 8 + P E V u d H J 5 I F R 5 c G U 9 I k Z p b G x F c n J v c k N v Z G U i I F Z h b H V l P S J z V W 5 r b m 9 3 b i I g L z 4 8 R W 5 0 c n k g V H l w Z T 0 i R m l s b E N v b H V t b k 5 h b W V z I i B W Y W x 1 Z T 0 i c 1 s m c X V v d D t I T 1 N Q S U Q m c X V v d D s s J n F 1 b 3 Q 7 R G 9 s b G F y I F l l Y X I m c X V v d D s s J n F 1 b 3 Q 7 Q 2 F s Z W 5 k Y X I g W W V h c i Z x d W 9 0 O y w m c X V v d D t O b y B J b m Z s Y X R p b 2 4 m c X V v d D s s J n F 1 b 3 Q 7 Q 2 9 u d m V y c 2 l v b i B J b m Y m c X V v d D s s J n F 1 b 3 Q 7 R l k y M y B C b G V u Z G V k I F B l c m 1 h b m V u d C B S Z X Z l b n V l X 2 l u Z i Z x d W 9 0 O y w m c X V v d D t F Q 0 1 B R C B H c m 9 3 d G g m c X V v d D s s J n F 1 b 3 Q 7 T V N B J n F 1 b 3 Q 7 L C Z x d W 9 0 O 0 1 T Q V 9 p b m Y m c X V v d D s s J n F 1 b 3 Q 7 V W 5 y Z W N v Z 2 5 p e m V k J n F 1 b 3 Q 7 L C Z x d W 9 0 O 1 V u c m V j b 2 d u a X p l Z F 9 p b m Y m c X V v d D s s J n F 1 b 3 Q 7 R X h w Z W N 0 Z W Q g R k Z T J n F 1 b 3 Q 7 L C Z x d W 9 0 O 0 V 4 c G V j d G V k I E Z G U 1 9 p b m Y m c X V v d D s s J n F 1 b 3 Q 7 U E F V I F N o Y X J l Z C B T Y X Z p b m d z J n F 1 b 3 Q 7 L C Z x d W 9 0 O 1 B B V S B T a G F y Z W Q g U 2 F 2 a W 5 n c 1 9 p b m Y m c X V v d D s s J n F 1 b 3 Q 7 V G 9 0 Y W w g U E F V I F J l d m V u d W U m c X V v d D s s J n F 1 b 3 Q 7 V G 9 0 Y W w g U E F V I F J l d m V u d W V f a W 5 m J n F 1 b 3 Q 7 L C Z x d W 9 0 O 0 9 P U y B Q Q V U g U m V 2 Z W 5 1 Z S Z x d W 9 0 O y w m c X V v d D t P T 1 M g U E F V I F J l d m V u d W V f a W 5 m J n F 1 b 3 Q 7 L C Z x d W 9 0 O 0 9 P U y B P d m V y L y h V b m R l c i B G d W 5 k a W 5 n K S A t I E 9 P U y B G a W x l J n F 1 b 3 Q 7 L C Z x d W 9 0 O 0 9 P U y B P d m V y L y h V b m R l c i B G d W 5 k a W 5 n K S A t I E 9 P U y B G a W x l X 2 l u Z i Z x d W 9 0 O y w m c X V v d D t P d G h l c i B W b 2 x 1 b W U g Q W R q d X N 0 b W V u d H M g K E R l c m V n L 0 9 0 a G V y I E Z Z I E R h d G E p J n F 1 b 3 Q 7 L C Z x d W 9 0 O 0 9 0 a G V y I F Z v b H V t Z S B B Z G p 1 c 3 R t Z W 5 0 c y A o R G V y Z W c v T 3 R o Z X I g R l k g R G F 0 Y S l f a W 5 m J n F 1 b 3 Q 7 L C Z x d W 9 0 O 0 V m Z m l j a W V u Y 3 k g Q W R q d X N 0 b W V u d H M m c X V v d D s s J n F 1 b 3 Q 7 R W Z m a W N p Z W 5 j e S B B Z G p 1 c 3 R t Z W 5 0 c 1 9 p b m Y m c X V v d D s s J n F 1 b 3 Q 7 R G V t b 2 d y Y X B o a W M g Q W R q d X N 0 b W V u d C Z x d W 9 0 O y w m c X V v d D t E Z W 1 v Z 3 J h c G h p Y y B B Z G p 1 c 3 R t Z W 5 0 c 1 9 p b m Y m c X V v d D s s J n F 1 b 3 Q 7 U E F V I F Z v b H V t Z S Z x d W 9 0 O y w m c X V v d D t Q Q V U g V m 9 s d W 1 l X 2 l u Z i Z x d W 9 0 O y w m c X V v d D t Q Q V U g T W F y a 2 V 0 c 2 h p Z n Q m c X V v d D s s J n F 1 b 3 Q 7 U E F V I E 1 h c m t l d H N o a W Z 0 X 2 l u Z i Z x d W 9 0 O y w m c X V v d D t Q Q V U g V W 5 y Z W N v Z 2 5 p e m V k I C 0 g T V M m c X V v d D s s J n F 1 b 3 Q 7 U E F V I F V u c m V j b 2 d u a X p l Z C A t I E 1 T X 2 l u Z i Z x d W 9 0 O y w m c X V v d D t P Y n N l c n Z l Z C B H Q l I g V m 9 s d W 1 l I F B v b G l j a W V z J n F 1 b 3 Q 7 L C Z x d W 9 0 O 0 9 i c 2 V y d m V k I E d C U i B W b 2 x 1 b W U g U G 9 s a W N p Z X N f a W 5 m J n F 1 b 3 Q 7 L C Z x d W 9 0 O 0 9 2 Z X I g K F V u Z G V y K S B G d W 5 k a W 5 n I F J l b G F 0 a X Z l I H R v I F Z v b H V t Z S B W Y X J p Y W J s Z S B T e X N 0 Z W 0 g d 2 l 0 a C B N U y B c d T A w M j Y g R G V t b 2 d y Y X B o a W M g Q W Q m c X V v d D s s J n F 1 b 3 Q 7 T 3 Z l c i A o V W 5 k Z X I p I E Z 1 b m R p b m c g U m V s Y X R p d m U g d G 8 g V m 9 s d W 1 l I F Z h c m l h Y m x l I F N 5 c 3 R l b S B 3 a X R o I E 1 T I F x 1 M D A y N i B E Z W 1 v Z 3 J h c G h p Y 1 9 p b m Y m c X V v d D s s J n F 1 b 3 Q 7 V G 9 0 Y W w g Q W 5 0 a W N p c G F 0 Z W Q g S W 5 z d G F 0 Z S B Q Q V U g Q W R q d X N 0 b W V u d C B 1 b m R l c i B G R l M m c X V v d D s s J n F 1 b 3 Q 7 V G 9 0 Y W w g Q W 5 0 a W N p c G F 0 Z W Q g S W 5 z d G F 0 Z S B Q Q V U g Q W R q d X N 0 b W V u d C B 1 b m R l c i B G R l N f a W 5 m J n F 1 b 3 Q 7 L C Z x d W 9 0 O y U g Q X R 0 c m l i d X R h Y m x l I H R v I E 9 P U y Z x d W 9 0 O y w m c X V v d D s l I E F 0 d H J p Y n V 0 Y W J s Z S B 0 b y B P T 1 N f a W 5 m J n F 1 b 3 Q 7 L C Z x d W 9 0 O 1 B B V S B J U y B T a G F y Z W Q g U 2 F 2 a W 5 n c y Z x d W 9 0 O y w m c X V v d D t Q Q V U g S V M g U 2 h h c m V k I F N h d m l u Z 3 N f a W 5 m J n F 1 b 3 Q 7 L C Z x d W 9 0 O 0 9 2 Z X I g L y A o V W 5 k Z X I p I E Z 1 b m R p b m c g Z m 9 y I E l u L V N 0 Y X R l I F B B V S Z x d W 9 0 O y w m c X V v d D t P d m V y I C 8 g K F V u Z G V y K S B G d W 5 k a W 5 n I G Z v c i B J b i 1 T d G F 0 Z S B Q Q V V f a W 5 m J n F 1 b 3 Q 7 L C Z x d W 9 0 O 1 B B V S B P T 1 M g U 2 h h c m V k I F N h d m l u Z 3 M m c X V v d D s s J n F 1 b 3 Q 7 U E F V I E 9 P U y B T a G F y Z W Q g U 2 F 2 a W 5 n c 1 9 p b m Y m c X V v d D s s J n F 1 b 3 Q 7 T 3 Z l c i A v I C h V b m R l c i k g R n V u Z G l u Z y B m b 3 I g T 0 9 T I F B B V S Z x d W 9 0 O y w m c X V v d D t P d m V y I C 8 g K F V u Z G V y K S B G d W 5 k a W 5 n I G Z v c i B P T 1 M g U E F V X 2 l u Z i Z x d W 9 0 O y w m c X V v d D t P d m V y I C h 1 b m R l c i k g Z n V u Z G l u Z y B 3 a X R o I E 1 h c m t l d H N o a W Z 0 I G F u Z C B J b l N 0 Y X R l I F B B V S Z x d W 9 0 O y w m c X V v d D t P d m V y I C h 1 b m R l c i k g Z n V u Z G l u Z y B 3 a X R o I E 1 h c m t l d H N o a W Z 0 I G F u Z C B J b l N 0 Y X R l I F B B V V 9 p b m Y m c X V v d D s s J n F 1 b 3 Q 7 T 0 9 T I E Z 1 b m R p b m c g R X h j Z X N z I G 9 y I E R l Z m l j a X Q g K y B P T 1 M g U E F V J n F 1 b 3 Q 7 L C Z x d W 9 0 O 0 9 P U y B G d W 5 k a W 5 n I E V 4 Y 2 V z c y B v c i B E Z W Z p Y 2 l 0 I C s g T 0 9 T I F B B V V 9 p b m Y m c X V v d D s s J n F 1 b 3 Q 7 V G 9 0 Y W w g V m 9 s d W 1 l I E V m Z m l j Y W N 5 J n F 1 b 3 Q 7 L C Z x d W 9 0 O 1 R v d G F s I F Z v b H V t Z S B F Z m Z p Y 2 F j e V 9 p b m Y m c X V v d D s s J n F 1 b 3 Q 7 V G 9 0 Y W w g V m 9 s d W 1 l I E V m Z m l j Y W N 5 I H d p d G g g T 3 R o Z X I g V m 9 s d W 1 l I E F k a n V z d G 1 l b n R z J n F 1 b 3 Q 7 L C Z x d W 9 0 O 1 R v d G F s I F Z v b H V t Z S B F Z m Z p Y 2 F j e S B 3 a X R o I E 9 0 a G V y I F Z v b H V t Z S B B Z G p 1 c 3 R t Z W 5 0 c 1 9 p b m Y m c X V v d D s s J n F 1 b 3 Q 7 V G 9 0 Y W w g V m 9 s d W 1 l I E V m Z m l j Y W N 5 I H d p d G g g T 3 R o Z X I g V m 9 s d W 1 l I E F k a n V z d G 1 l b n R z I F x 1 M D A y N i B F Z m Z p Y 2 l l b m N 5 I E F k a n V z d G 1 l b n R z J n F 1 b 3 Q 7 L C Z x d W 9 0 O 1 R v d G F s I F Z v b H V t Z S B F Z m Z p Y 2 F j e S B 3 a X R o I E 9 0 a G V y I F Z v b H V t Z S B B Z G p 1 c 3 R t Z W 5 0 c y B c d T A w M j Y g R W Z m a W N p Z W 5 j e S B B Z G p 1 c 3 R t Z W 5 0 c 1 9 p b m Y m c X V v d D t d I i A v P j x F b n R y e S B U e X B l P S J G a W x s Q 2 9 1 b n Q i I F Z h b H V l P S J s M z I 4 M y I g L z 4 8 R W 5 0 c n k g V H l w Z T 0 i R m l s b F N 0 Y X R 1 c y I g V m F s d W U 9 I n N D b 2 1 w b G V 0 Z S I g L z 4 8 R W 5 0 c n k g V H l w Z T 0 i Q W R k Z W R U b 0 R h d G F N b 2 R l b C I g V m F s d W U 9 I m w x I i A v P j x F b n R y e S B U e X B l P S J S Z W x h d G l v b n N o a X B J b m Z v Q 2 9 u d G F p b m V y I i B W Y W x 1 Z T 0 i c 3 s m c X V v d D t j b 2 x 1 b W 5 D b 3 V u d C Z x d W 9 0 O z o 1 O S w m c X V v d D t r Z X l D b 2 x 1 b W 5 O Y W 1 l c y Z x d W 9 0 O z p b X S w m c X V v d D t x d W V y e V J l b G F 0 a W 9 u c 2 h p c H M m c X V v d D s 6 W 1 0 s J n F 1 b 3 Q 7 Y 2 9 s d W 1 u S W R l b n R p d G l l c y Z x d W 9 0 O z p b J n F 1 b 3 Q 7 U 2 V j d G l v b j E v Q m F z Z S B D W S 9 N Z X J n Z S B I T 1 N Q S U Q u e 0 h P U 1 B J R C 4 x L D I w f S Z x d W 9 0 O y w m c X V v d D t T Z W N 0 a W 9 u M S 9 S Y X c g S W 5 m L 0 N o Y W 5 n Z W Q g V H l w Z S 5 7 W W V h c i w w f S Z x d W 9 0 O y w m c X V v d D t T Z W N 0 a W 9 u M S 9 C Y X N l I E N Z L 0 1 l c m d l I E N Z L n t D Y W x l b m R h c i B Z Z W F y L j E s M j F 9 J n F 1 b 3 Q 7 L C Z x d W 9 0 O 1 N l Y 3 R p b 2 4 x L 0 J h c 2 U g Q 1 k g V 2 l 0 a C B J b m Y v Q W R k Z W Q g Q 3 V z d G 9 t M j Y u e 0 5 v I E l u Z m x h d G l v b i w 1 O H 0 m c X V v d D s s J n F 1 b 3 Q 7 U 2 V j d G l v b j E v S W 5 m I E N v b n Z l c n N p b 2 5 z L 0 N o Y W 5 n Z W Q g V H l w Z T E u e 0 N v b n Z l c n N p b 2 4 g S W 5 m L D J 9 J n F 1 b 3 Q 7 L C Z x d W 9 0 O 1 N l Y 3 R p b 2 4 x L 0 J h c 2 U g Q 1 k g V 2 l 0 a C B J b m Y v Q 2 h h b m d l Z C B U e X B l L n t G W T I z I E J s Z W 5 k Z W Q g U G V y b W F u Z W 5 0 I F J l d m V u d W V f a W 5 m L D M x f S Z x d W 9 0 O y w m c X V v d D t T Z W N 0 a W 9 u M S 9 C Y X N l I E N Z I F d p d G g g S W 5 m L 1 J l c G x h Y 2 V k I E V y c m 9 y c y 5 7 R U N N Q U Q g R 3 J v d 3 R o L D B 9 J n F 1 b 3 Q 7 L C Z x d W 9 0 O 1 N l Y 3 R p b 2 4 x L 0 J h c 2 U g Q 1 k g V 2 l 0 a C B J b m Y v U m V w b G F j Z W Q g R X J y b 3 J z L n t N U 0 E s M X 0 m c X V v d D s s J n F 1 b 3 Q 7 U 2 V j d G l v b j E v Q m F z Z S B D W S B X a X R o I E l u Z i 9 D a G F u Z 2 V k I F R 5 c G U u e 0 1 T Q V 9 p b m Y s M z J 9 J n F 1 b 3 Q 7 L C Z x d W 9 0 O 1 N l Y 3 R p b 2 4 x L 0 J h c 2 U g Q 1 k g V 2 l 0 a C B J b m Y v U m V w b G F j Z W Q g R X J y b 3 J z L n t V b n J l Y 2 9 n b m l 6 Z W Q s M n 0 m c X V v d D s s J n F 1 b 3 Q 7 U 2 V j d G l v b j E v Q m F z Z S B D W S B X a X R o I E l u Z i 9 D a G F u Z 2 V k I F R 5 c G U u e 1 V u c m V j b 2 d u a X p l Z F 9 p b m Y s M z N 9 J n F 1 b 3 Q 7 L C Z x d W 9 0 O 1 N l Y 3 R p b 2 4 x L 0 J h c 2 U g Q 1 k g V 2 l 0 a C B J b m Y v U m V w b G F j Z W Q g R X J y b 3 J z L n t F e H B l Y 3 R l Z C B G R l M s M 3 0 m c X V v d D s s J n F 1 b 3 Q 7 U 2 V j d G l v b j E v Q m F z Z S B D W S B X a X R o I E l u Z i 9 D a G F u Z 2 V k I F R 5 c G U u e 0 V 4 c G V j d G V k I E Z G U 1 9 p b m Y s M z R 9 J n F 1 b 3 Q 7 L C Z x d W 9 0 O 1 N l Y 3 R p b 2 4 x L 0 J h c 2 U g Q 1 k g V 2 l 0 a C B J b m Y v U m V w b G F j Z W Q g R X J y b 3 J z L n t Q Q V U g U 2 h h c m V k I F N h d m l u Z 3 M s N X 0 m c X V v d D s s J n F 1 b 3 Q 7 U 2 V j d G l v b j E v Q m F z Z S B D W S B X a X R o I E l u Z i 9 D a G F u Z 2 V k I F R 5 c G U u e 1 B B V S B T a G F y Z W Q g U 2 F 2 a W 5 n c 1 9 p b m Y s M z V 9 J n F 1 b 3 Q 7 L C Z x d W 9 0 O 1 N l Y 3 R p b 2 4 x L 0 J h c 2 U g Q 1 k g V 2 l 0 a C B J b m Y v U m V w b G F j Z W Q g R X J y b 3 J z L n t U b 3 R h b C B Q Q V U g U m V 2 Z W 5 1 Z S w 2 f S Z x d W 9 0 O y w m c X V v d D t T Z W N 0 a W 9 u M S 9 C Y X N l I E N Z I F d p d G g g S W 5 m L 0 N o Y W 5 n Z W Q g V H l w Z S 5 7 V G 9 0 Y W w g U E F V I F J l d m V u d W V f a W 5 m L D M 2 f S Z x d W 9 0 O y w m c X V v d D t T Z W N 0 a W 9 u M S 9 C Y X N l I E N Z I F d p d G g g S W 5 m L 1 J l c G x h Y 2 V k I E V y c m 9 y c y 5 7 T 0 9 T I F B B V S B S Z X Z l b n V l L D d 9 J n F 1 b 3 Q 7 L C Z x d W 9 0 O 1 N l Y 3 R p b 2 4 x L 0 J h c 2 U g Q 1 k g V 2 l 0 a C B J b m Y v Q 2 h h b m d l Z C B U e X B l L n t P T 1 M g U E F V I F J l d m V u d W V f a W 5 m L D M 3 f S Z x d W 9 0 O y w m c X V v d D t T Z W N 0 a W 9 u M S 9 C Y X N l I E N Z I F d p d G g g S W 5 m L 1 J l c G x h Y 2 V k I E V y c m 9 y c y 5 7 T 0 9 T I E 9 2 Z X I v K F V u Z G V y I E Z 1 b m R p b m c p I C 0 g T 0 9 T I E Z p b G U s O H 0 m c X V v d D s s J n F 1 b 3 Q 7 U 2 V j d G l v b j E v Q m F z Z S B D W S B X a X R o I E l u Z i 9 D a G F u Z 2 V k I F R 5 c G U u e 0 9 P U y B P d m V y L y h V b m R l c i B G d W 5 k a W 5 n K S A t I E 9 P U y B G a W x l X 2 l u Z i w z O H 0 m c X V v d D s s J n F 1 b 3 Q 7 U 2 V j d G l v b j E v Q m F z Z S B D W S B X a X R o I E l u Z i 9 S Z X B s Y W N l Z C B F c n J v c n M u e 0 9 0 a G V y I F Z v b H V t Z S B B Z G p 1 c 3 R t Z W 5 0 c y A o R G V y Z W c v T 3 R o Z X I g R l k g R G F 0 Y S k s O X 0 m c X V v d D s s J n F 1 b 3 Q 7 U 2 V j d G l v b j E v Q m F z Z S B D W S B X a X R o I E l u Z i 9 D a G F u Z 2 V k I F R 5 c G U u e 0 9 0 a G V y I F Z v b H V t Z S B B Z G p 1 c 3 R t Z W 5 0 c y A o R G V y Z W c v T 3 R o Z X I g R l k g R G F 0 Y S l f a W 5 m L D M 5 f S Z x d W 9 0 O y w m c X V v d D t T Z W N 0 a W 9 u M S 9 C Y X N l I E N Z I F d p d G g g S W 5 m L 1 J l c G x h Y 2 V k I E V y c m 9 y c y 5 7 R W Z m a W N p Z W 5 j e S B B Z G p 1 c 3 R t Z W 5 0 c y w x M H 0 m c X V v d D s s J n F 1 b 3 Q 7 U 2 V j d G l v b j E v Q m F z Z S B D W S B X a X R o I E l u Z i 9 D a G F u Z 2 V k I F R 5 c G U u e 0 V m Z m l j a W V u Y 3 k g Q W R q d X N 0 b W V u d H N f a W 5 m L D Q w f S Z x d W 9 0 O y w m c X V v d D t T Z W N 0 a W 9 u M S 9 C Y X N l I E N Z I F d p d G g g S W 5 m L 1 J l c G x h Y 2 V k I E V y c m 9 y c y 5 7 R G V t b 2 d y Y X B o a W M g Q W R q d X N 0 b W V u d C w x M X 0 m c X V v d D s s J n F 1 b 3 Q 7 U 2 V j d G l v b j E v Q m F z Z S B D W S B X a X R o I E l u Z i 9 D a G F u Z 2 V k I F R 5 c G U u e 0 R l b W 9 n c m F w a G l j I E F k a n V z d G 1 l b n R z X 2 l u Z i w 0 M X 0 m c X V v d D s s J n F 1 b 3 Q 7 U 2 V j d G l v b j E v Q m F z Z S B D W S B X a X R o I E l u Z i 9 S Z X B s Y W N l Z C B F c n J v c n M u e 1 B B V S B W b 2 x 1 b W U s M T J 9 J n F 1 b 3 Q 7 L C Z x d W 9 0 O 1 N l Y 3 R p b 2 4 x L 0 J h c 2 U g Q 1 k g V 2 l 0 a C B J b m Y v Q 2 h h b m d l Z C B U e X B l L n t Q Q V U g V m 9 s d W 1 l X 2 l u Z i w 0 M n 0 m c X V v d D s s J n F 1 b 3 Q 7 U 2 V j d G l v b j E v Q m F z Z S B D W S B X a X R o I E l u Z i 9 S Z X B s Y W N l Z C B F c n J v c n M u e 1 B B V S B N Y X J r Z X R z a G l m d C w x M 3 0 m c X V v d D s s J n F 1 b 3 Q 7 U 2 V j d G l v b j E v Q m F z Z S B D W S B X a X R o I E l u Z i 9 D a G F u Z 2 V k I F R 5 c G U u e 1 B B V S B N Y X J r Z X R z a G l m d F 9 p b m Y s N D N 9 J n F 1 b 3 Q 7 L C Z x d W 9 0 O 1 N l Y 3 R p b 2 4 x L 0 J h c 2 U g Q 1 k g V 2 l 0 a C B J b m Y v U m V w b G F j Z W Q g R X J y b 3 J z L n t Q Q V U g V W 5 y Z W N v Z 2 5 p e m V k I C 0 g T V M s M T R 9 J n F 1 b 3 Q 7 L C Z x d W 9 0 O 1 N l Y 3 R p b 2 4 x L 0 J h c 2 U g Q 1 k g V 2 l 0 a C B J b m Y v Q 2 h h b m d l Z C B U e X B l L n t Q Q V U g V W 5 y Z W N v Z 2 5 p e m V k I C 0 g T V N f a W 5 m L D Q 0 f S Z x d W 9 0 O y w m c X V v d D t T Z W N 0 a W 9 u M S 9 C Y X N l I E N Z I F d p d G g g S W 5 m L 1 J l c G x h Y 2 V k I E V y c m 9 y c y 5 7 T 2 J z Z X J 2 Z W Q g R 0 J S I F Z v b H V t Z S B Q b 2 x p Y 2 l l c y w x N 3 0 m c X V v d D s s J n F 1 b 3 Q 7 U 2 V j d G l v b j E v Q m F z Z S B D W S B X a X R o I E l u Z i 9 D a G F u Z 2 V k I F R 5 c G U x L n t P Y n N l c n Z l Z C B H Q l I g V m 9 s d W 1 l I F B v b G l j a W V z X 2 l u Z i w 0 N X 0 m c X V v d D s s J n F 1 b 3 Q 7 U 2 V j d G l v b j E v Q m F z Z S B D W S B X a X R o I E l u Z i 9 S Z X B s Y W N l Z C B F c n J v c n M u e 0 9 2 Z X I g K F V u Z G V y K S B G d W 5 k a W 5 n I F J l b G F 0 a X Z l I H R v I F Z v b H V t Z S B W Y X J p Y W J s Z S B T e X N 0 Z W 0 g d 2 l 0 a C B N U y B c d T A w M j Y g R G V t b 2 d y Y X B o a W M g Q W Q s M T h 9 J n F 1 b 3 Q 7 L C Z x d W 9 0 O 1 N l Y 3 R p b 2 4 x L 0 J h c 2 U g Q 1 k g V 2 l 0 a C B J b m Y v Q 2 h h b m d l Z C B U e X B l M S 5 7 T 3 Z l c i A o V W 5 k Z X I p I E Z 1 b m R p b m c g U m V s Y X R p d m U g d G 8 g V m 9 s d W 1 l I F Z h c m l h Y m x l I F N 5 c 3 R l b S B 3 a X R o I E 1 T I F x 1 M D A y N i B E Z W 1 v Z 3 J h c G h p Y 1 9 p b m Y s N D Z 9 J n F 1 b 3 Q 7 L C Z x d W 9 0 O 1 N l Y 3 R p b 2 4 x L 0 J h c 2 U g Q 1 k g V 2 l 0 a C B J b m Y v U m V w b G F j Z W Q g R X J y b 3 J z L n t U b 3 R h b C B B b n R p Y 2 l w Y X R l Z C B J b n N 0 Y X R l I F B B V S B B Z G p 1 c 3 R t Z W 5 0 I H V u Z G V y I E Z G U y w x O X 0 m c X V v d D s s J n F 1 b 3 Q 7 U 2 V j d G l v b j E v Q m F z Z S B D W S B X a X R o I E l u Z i 9 D a G F u Z 2 V k I F R 5 c G U x L n t U b 3 R h b C B B b n R p Y 2 l w Y X R l Z C B J b n N 0 Y X R l I F B B V S B B Z G p 1 c 3 R t Z W 5 0 I H V u Z G V y I E Z G U 1 9 p b m Y s N D d 9 J n F 1 b 3 Q 7 L C Z x d W 9 0 O 1 N l Y 3 R p b 2 4 x L 0 J h c 2 U g Q 1 k g V 2 l 0 a C B J b m Y v U m V w b G F j Z W Q g R X J y b 3 J z L n s l I E F 0 d H J p Y n V 0 Y W J s Z S B 0 b y B P T 1 M s M j B 9 J n F 1 b 3 Q 7 L C Z x d W 9 0 O 1 N l Y 3 R p b 2 4 x L 0 J h c 2 U g Q 1 k g V 2 l 0 a C B J b m Y v Q 2 h h b m d l Z C B U e X B l M S 5 7 J S B B d H R y a W J 1 d G F i b G U g d G 8 g T 0 9 T X 2 l u Z i w 0 O H 0 m c X V v d D s s J n F 1 b 3 Q 7 U 2 V j d G l v b j E v Q m F z Z S B D W S B X a X R o I E l u Z i 9 S Z X B s Y W N l Z C B F c n J v c n M u e 1 B B V S B J U y B T a G F y Z W Q g U 2 F 2 a W 5 n c y w y M X 0 m c X V v d D s s J n F 1 b 3 Q 7 U 2 V j d G l v b j E v Q m F z Z S B D W S B X a X R o I E l u Z i 9 D a G F u Z 2 V k I F R 5 c G U y L n t Q Q V U g S V M g U 2 h h c m V k I F N h d m l u Z 3 N f a W 5 m L D Q 4 f S Z x d W 9 0 O y w m c X V v d D t T Z W N 0 a W 9 u M S 9 C Y X N l I E N Z I F d p d G g g S W 5 m L 1 J l c G x h Y 2 V k I E V y c m 9 y c y 5 7 T 3 Z l c i A v I C h V b m R l c i k g R n V u Z G l u Z y B m b 3 I g S W 4 t U 3 R h d G U g U E F V L D I y f S Z x d W 9 0 O y w m c X V v d D t T Z W N 0 a W 9 u M S 9 C Y X N l I E N Z I F d p d G g g S W 5 m L 0 N o Y W 5 n Z W Q g V H l w Z T I u e 0 9 2 Z X I g L y A o V W 5 k Z X I p I E Z 1 b m R p b m c g Z m 9 y I E l u L V N 0 Y X R l I F B B V V 9 p b m Y s N D l 9 J n F 1 b 3 Q 7 L C Z x d W 9 0 O 1 N l Y 3 R p b 2 4 x L 0 J h c 2 U g Q 1 k g V 2 l 0 a C B J b m Y v U m V w b G F j Z W Q g R X J y b 3 J z L n t Q Q V U g T 0 9 T I F N o Y X J l Z C B T Y X Z p b m d z L D I z f S Z x d W 9 0 O y w m c X V v d D t T Z W N 0 a W 9 u M S 9 C Y X N l I E N Z I F d p d G g g S W 5 m L 0 N o Y W 5 n Z W Q g V H l w Z T M u e 1 B B V S B P T 1 M g U 2 h h c m V k I F N h d m l u Z 3 N f a W 5 m L D U x f S Z x d W 9 0 O y w m c X V v d D t T Z W N 0 a W 9 u M S 9 C Y X N l I E N Z I F d p d G g g S W 5 m L 1 J l c G x h Y 2 V k I E V y c m 9 y c y 5 7 T 3 Z l c i A v I C h V b m R l c i k g R n V u Z G l u Z y B m b 3 I g T 0 9 T I F B B V S w y N H 0 m c X V v d D s s J n F 1 b 3 Q 7 U 2 V j d G l v b j E v Q m F z Z S B D W S B X a X R o I E l u Z i 9 D a G F u Z 2 V k I F R 5 c G U z L n t P d m V y I C 8 g K F V u Z G V y K S B G d W 5 k a W 5 n I G Z v c i B P T 1 M g U E F V X 2 l u Z i w 1 M n 0 m c X V v d D s s J n F 1 b 3 Q 7 U 2 V j d G l v b j E v Q m F z Z S B D W S B X a X R o I E l u Z i 9 S Z X B s Y W N l Z C B F c n J v c n M u e 0 9 2 Z X I g K H V u Z G V y K S B m d W 5 k a W 5 n I H d p d G g g T W F y a 2 V 0 c 2 h p Z n Q g Y W 5 k I E l u U 3 R h d G U g U E F V L D I 1 f S Z x d W 9 0 O y w m c X V v d D t T Z W N 0 a W 9 u M S 9 C Y X N l I E N Z I F d p d G g g S W 5 m L 0 N o Y W 5 n Z W Q g V H l w Z T M u e 0 9 2 Z X I g K H V u Z G V y K S B m d W 5 k a W 5 n I H d p d G g g T W F y a 2 V 0 c 2 h p Z n Q g Y W 5 k I E l u U 3 R h d G U g U E F V X 2 l u Z i w 1 M 3 0 m c X V v d D s s J n F 1 b 3 Q 7 U 2 V j d G l v b j E v Q m F z Z S B D W S B X a X R o I E l u Z i 9 S Z X B s Y W N l Z C B F c n J v c n M u e 0 9 P U y B G d W 5 k a W 5 n I E V 4 Y 2 V z c y B v c i B E Z W Z p Y 2 l 0 I C s g T 0 9 T I F B B V S w y N n 0 m c X V v d D s s J n F 1 b 3 Q 7 U 2 V j d G l v b j E v Q m F z Z S B D W S B X a X R o I E l u Z i 9 D a G F u Z 2 V k I F R 5 c G U 0 L n t P T 1 M g R n V u Z G l u Z y B F e G N l c 3 M g b 3 I g R G V m a W N p d C A r I E 9 P U y B Q Q V V f a W 5 m L D U 0 f S Z x d W 9 0 O y w m c X V v d D t T Z W N 0 a W 9 u M S 9 C Y X N l I E N Z I F d p d G g g S W 5 m L 1 J l c G x h Y 2 V k I E V y c m 9 y c y 5 7 V G 9 0 Y W w g V m 9 s d W 1 l I E V m Z m l j Y W N 5 L D I 3 f S Z x d W 9 0 O y w m c X V v d D t T Z W N 0 a W 9 u M S 9 C Y X N l I E N Z I F d p d G g g S W 5 m L 0 N o Y W 5 n Z W Q g V H l w Z T U u e 1 R v d G F s I F Z v b H V t Z S B F Z m Z p Y 2 F j e V 9 p b m Y s N T V 9 J n F 1 b 3 Q 7 L C Z x d W 9 0 O 1 N l Y 3 R p b 2 4 x L 0 J h c 2 U g Q 1 k g V 2 l 0 a C B J b m Y v U m V w b G F j Z W Q g R X J y b 3 J z L n t U b 3 R h b C B W b 2 x 1 b W U g R W Z m a W N h Y 3 k g d 2 l 0 a C B P d G h l c i B W b 2 x 1 b W U g Q W R q d X N 0 b W V u d H M s M j h 9 J n F 1 b 3 Q 7 L C Z x d W 9 0 O 1 N l Y 3 R p b 2 4 x L 0 J h c 2 U g Q 1 k g V 2 l 0 a C B J b m Y v Q 2 h h b m d l Z C B U e X B l N i 5 7 V G 9 0 Y W w g V m 9 s d W 1 l I E V m Z m l j Y W N 5 I H d p d G g g T 3 R o Z X I g V m 9 s d W 1 l I E F k a n V z d G 1 l b n R z X 2 l u Z i w 1 N n 0 m c X V v d D s s J n F 1 b 3 Q 7 U 2 V j d G l v b j E v Q m F z Z S B D W S B X a X R o I E l u Z i 9 S Z X B s Y W N l Z C B F c n J v c n M u e 1 R v d G F s I F Z v b H V t Z S B F Z m Z p Y 2 F j e S B 3 a X R o I E 9 0 a G V y I F Z v b H V t Z S B B Z G p 1 c 3 R t Z W 5 0 c y B c d T A w M j Y g R W Z m a W N p Z W 5 j e S B B Z G p 1 c 3 R t Z W 5 0 c y w y O X 0 m c X V v d D s s J n F 1 b 3 Q 7 U 2 V j d G l v b j E v Q m F z Z S B D W S B X a X R o I E l u Z i 9 D a G F u Z 2 V k I F R 5 c G U 2 L n t U b 3 R h b C B W b 2 x 1 b W U g R W Z m a W N h Y 3 k g d 2 l 0 a C B P d G h l c i B W b 2 x 1 b W U g Q W R q d X N 0 b W V u d H M g X H U w M D I 2 I E V m Z m l j a W V u Y 3 k g Q W R q d X N 0 b W V u d H N f a W 5 m L D U 3 f S Z x d W 9 0 O 1 0 s J n F 1 b 3 Q 7 Q 2 9 s d W 1 u Q 2 9 1 b n Q m c X V v d D s 6 N T k s J n F 1 b 3 Q 7 S 2 V 5 Q 2 9 s d W 1 u T m F t Z X M m c X V v d D s 6 W 1 0 s J n F 1 b 3 Q 7 Q 2 9 s d W 1 u S W R l b n R p d G l l c y Z x d W 9 0 O z p b J n F 1 b 3 Q 7 U 2 V j d G l v b j E v Q m F z Z S B D W S 9 N Z X J n Z S B I T 1 N Q S U Q u e 0 h P U 1 B J R C 4 x L D I w f S Z x d W 9 0 O y w m c X V v d D t T Z W N 0 a W 9 u M S 9 S Y X c g S W 5 m L 0 N o Y W 5 n Z W Q g V H l w Z S 5 7 W W V h c i w w f S Z x d W 9 0 O y w m c X V v d D t T Z W N 0 a W 9 u M S 9 C Y X N l I E N Z L 0 1 l c m d l I E N Z L n t D Y W x l b m R h c i B Z Z W F y L j E s M j F 9 J n F 1 b 3 Q 7 L C Z x d W 9 0 O 1 N l Y 3 R p b 2 4 x L 0 J h c 2 U g Q 1 k g V 2 l 0 a C B J b m Y v Q W R k Z W Q g Q 3 V z d G 9 t M j Y u e 0 5 v I E l u Z m x h d G l v b i w 1 O H 0 m c X V v d D s s J n F 1 b 3 Q 7 U 2 V j d G l v b j E v S W 5 m I E N v b n Z l c n N p b 2 5 z L 0 N o Y W 5 n Z W Q g V H l w Z T E u e 0 N v b n Z l c n N p b 2 4 g S W 5 m L D J 9 J n F 1 b 3 Q 7 L C Z x d W 9 0 O 1 N l Y 3 R p b 2 4 x L 0 J h c 2 U g Q 1 k g V 2 l 0 a C B J b m Y v Q 2 h h b m d l Z C B U e X B l L n t G W T I z I E J s Z W 5 k Z W Q g U G V y b W F u Z W 5 0 I F J l d m V u d W V f a W 5 m L D M x f S Z x d W 9 0 O y w m c X V v d D t T Z W N 0 a W 9 u M S 9 C Y X N l I E N Z I F d p d G g g S W 5 m L 1 J l c G x h Y 2 V k I E V y c m 9 y c y 5 7 R U N N Q U Q g R 3 J v d 3 R o L D B 9 J n F 1 b 3 Q 7 L C Z x d W 9 0 O 1 N l Y 3 R p b 2 4 x L 0 J h c 2 U g Q 1 k g V 2 l 0 a C B J b m Y v U m V w b G F j Z W Q g R X J y b 3 J z L n t N U 0 E s M X 0 m c X V v d D s s J n F 1 b 3 Q 7 U 2 V j d G l v b j E v Q m F z Z S B D W S B X a X R o I E l u Z i 9 D a G F u Z 2 V k I F R 5 c G U u e 0 1 T Q V 9 p b m Y s M z J 9 J n F 1 b 3 Q 7 L C Z x d W 9 0 O 1 N l Y 3 R p b 2 4 x L 0 J h c 2 U g Q 1 k g V 2 l 0 a C B J b m Y v U m V w b G F j Z W Q g R X J y b 3 J z L n t V b n J l Y 2 9 n b m l 6 Z W Q s M n 0 m c X V v d D s s J n F 1 b 3 Q 7 U 2 V j d G l v b j E v Q m F z Z S B D W S B X a X R o I E l u Z i 9 D a G F u Z 2 V k I F R 5 c G U u e 1 V u c m V j b 2 d u a X p l Z F 9 p b m Y s M z N 9 J n F 1 b 3 Q 7 L C Z x d W 9 0 O 1 N l Y 3 R p b 2 4 x L 0 J h c 2 U g Q 1 k g V 2 l 0 a C B J b m Y v U m V w b G F j Z W Q g R X J y b 3 J z L n t F e H B l Y 3 R l Z C B G R l M s M 3 0 m c X V v d D s s J n F 1 b 3 Q 7 U 2 V j d G l v b j E v Q m F z Z S B D W S B X a X R o I E l u Z i 9 D a G F u Z 2 V k I F R 5 c G U u e 0 V 4 c G V j d G V k I E Z G U 1 9 p b m Y s M z R 9 J n F 1 b 3 Q 7 L C Z x d W 9 0 O 1 N l Y 3 R p b 2 4 x L 0 J h c 2 U g Q 1 k g V 2 l 0 a C B J b m Y v U m V w b G F j Z W Q g R X J y b 3 J z L n t Q Q V U g U 2 h h c m V k I F N h d m l u Z 3 M s N X 0 m c X V v d D s s J n F 1 b 3 Q 7 U 2 V j d G l v b j E v Q m F z Z S B D W S B X a X R o I E l u Z i 9 D a G F u Z 2 V k I F R 5 c G U u e 1 B B V S B T a G F y Z W Q g U 2 F 2 a W 5 n c 1 9 p b m Y s M z V 9 J n F 1 b 3 Q 7 L C Z x d W 9 0 O 1 N l Y 3 R p b 2 4 x L 0 J h c 2 U g Q 1 k g V 2 l 0 a C B J b m Y v U m V w b G F j Z W Q g R X J y b 3 J z L n t U b 3 R h b C B Q Q V U g U m V 2 Z W 5 1 Z S w 2 f S Z x d W 9 0 O y w m c X V v d D t T Z W N 0 a W 9 u M S 9 C Y X N l I E N Z I F d p d G g g S W 5 m L 0 N o Y W 5 n Z W Q g V H l w Z S 5 7 V G 9 0 Y W w g U E F V I F J l d m V u d W V f a W 5 m L D M 2 f S Z x d W 9 0 O y w m c X V v d D t T Z W N 0 a W 9 u M S 9 C Y X N l I E N Z I F d p d G g g S W 5 m L 1 J l c G x h Y 2 V k I E V y c m 9 y c y 5 7 T 0 9 T I F B B V S B S Z X Z l b n V l L D d 9 J n F 1 b 3 Q 7 L C Z x d W 9 0 O 1 N l Y 3 R p b 2 4 x L 0 J h c 2 U g Q 1 k g V 2 l 0 a C B J b m Y v Q 2 h h b m d l Z C B U e X B l L n t P T 1 M g U E F V I F J l d m V u d W V f a W 5 m L D M 3 f S Z x d W 9 0 O y w m c X V v d D t T Z W N 0 a W 9 u M S 9 C Y X N l I E N Z I F d p d G g g S W 5 m L 1 J l c G x h Y 2 V k I E V y c m 9 y c y 5 7 T 0 9 T I E 9 2 Z X I v K F V u Z G V y I E Z 1 b m R p b m c p I C 0 g T 0 9 T I E Z p b G U s O H 0 m c X V v d D s s J n F 1 b 3 Q 7 U 2 V j d G l v b j E v Q m F z Z S B D W S B X a X R o I E l u Z i 9 D a G F u Z 2 V k I F R 5 c G U u e 0 9 P U y B P d m V y L y h V b m R l c i B G d W 5 k a W 5 n K S A t I E 9 P U y B G a W x l X 2 l u Z i w z O H 0 m c X V v d D s s J n F 1 b 3 Q 7 U 2 V j d G l v b j E v Q m F z Z S B D W S B X a X R o I E l u Z i 9 S Z X B s Y W N l Z C B F c n J v c n M u e 0 9 0 a G V y I F Z v b H V t Z S B B Z G p 1 c 3 R t Z W 5 0 c y A o R G V y Z W c v T 3 R o Z X I g R l k g R G F 0 Y S k s O X 0 m c X V v d D s s J n F 1 b 3 Q 7 U 2 V j d G l v b j E v Q m F z Z S B D W S B X a X R o I E l u Z i 9 D a G F u Z 2 V k I F R 5 c G U u e 0 9 0 a G V y I F Z v b H V t Z S B B Z G p 1 c 3 R t Z W 5 0 c y A o R G V y Z W c v T 3 R o Z X I g R l k g R G F 0 Y S l f a W 5 m L D M 5 f S Z x d W 9 0 O y w m c X V v d D t T Z W N 0 a W 9 u M S 9 C Y X N l I E N Z I F d p d G g g S W 5 m L 1 J l c G x h Y 2 V k I E V y c m 9 y c y 5 7 R W Z m a W N p Z W 5 j e S B B Z G p 1 c 3 R t Z W 5 0 c y w x M H 0 m c X V v d D s s J n F 1 b 3 Q 7 U 2 V j d G l v b j E v Q m F z Z S B D W S B X a X R o I E l u Z i 9 D a G F u Z 2 V k I F R 5 c G U u e 0 V m Z m l j a W V u Y 3 k g Q W R q d X N 0 b W V u d H N f a W 5 m L D Q w f S Z x d W 9 0 O y w m c X V v d D t T Z W N 0 a W 9 u M S 9 C Y X N l I E N Z I F d p d G g g S W 5 m L 1 J l c G x h Y 2 V k I E V y c m 9 y c y 5 7 R G V t b 2 d y Y X B o a W M g Q W R q d X N 0 b W V u d C w x M X 0 m c X V v d D s s J n F 1 b 3 Q 7 U 2 V j d G l v b j E v Q m F z Z S B D W S B X a X R o I E l u Z i 9 D a G F u Z 2 V k I F R 5 c G U u e 0 R l b W 9 n c m F w a G l j I E F k a n V z d G 1 l b n R z X 2 l u Z i w 0 M X 0 m c X V v d D s s J n F 1 b 3 Q 7 U 2 V j d G l v b j E v Q m F z Z S B D W S B X a X R o I E l u Z i 9 S Z X B s Y W N l Z C B F c n J v c n M u e 1 B B V S B W b 2 x 1 b W U s M T J 9 J n F 1 b 3 Q 7 L C Z x d W 9 0 O 1 N l Y 3 R p b 2 4 x L 0 J h c 2 U g Q 1 k g V 2 l 0 a C B J b m Y v Q 2 h h b m d l Z C B U e X B l L n t Q Q V U g V m 9 s d W 1 l X 2 l u Z i w 0 M n 0 m c X V v d D s s J n F 1 b 3 Q 7 U 2 V j d G l v b j E v Q m F z Z S B D W S B X a X R o I E l u Z i 9 S Z X B s Y W N l Z C B F c n J v c n M u e 1 B B V S B N Y X J r Z X R z a G l m d C w x M 3 0 m c X V v d D s s J n F 1 b 3 Q 7 U 2 V j d G l v b j E v Q m F z Z S B D W S B X a X R o I E l u Z i 9 D a G F u Z 2 V k I F R 5 c G U u e 1 B B V S B N Y X J r Z X R z a G l m d F 9 p b m Y s N D N 9 J n F 1 b 3 Q 7 L C Z x d W 9 0 O 1 N l Y 3 R p b 2 4 x L 0 J h c 2 U g Q 1 k g V 2 l 0 a C B J b m Y v U m V w b G F j Z W Q g R X J y b 3 J z L n t Q Q V U g V W 5 y Z W N v Z 2 5 p e m V k I C 0 g T V M s M T R 9 J n F 1 b 3 Q 7 L C Z x d W 9 0 O 1 N l Y 3 R p b 2 4 x L 0 J h c 2 U g Q 1 k g V 2 l 0 a C B J b m Y v Q 2 h h b m d l Z C B U e X B l L n t Q Q V U g V W 5 y Z W N v Z 2 5 p e m V k I C 0 g T V N f a W 5 m L D Q 0 f S Z x d W 9 0 O y w m c X V v d D t T Z W N 0 a W 9 u M S 9 C Y X N l I E N Z I F d p d G g g S W 5 m L 1 J l c G x h Y 2 V k I E V y c m 9 y c y 5 7 T 2 J z Z X J 2 Z W Q g R 0 J S I F Z v b H V t Z S B Q b 2 x p Y 2 l l c y w x N 3 0 m c X V v d D s s J n F 1 b 3 Q 7 U 2 V j d G l v b j E v Q m F z Z S B D W S B X a X R o I E l u Z i 9 D a G F u Z 2 V k I F R 5 c G U x L n t P Y n N l c n Z l Z C B H Q l I g V m 9 s d W 1 l I F B v b G l j a W V z X 2 l u Z i w 0 N X 0 m c X V v d D s s J n F 1 b 3 Q 7 U 2 V j d G l v b j E v Q m F z Z S B D W S B X a X R o I E l u Z i 9 S Z X B s Y W N l Z C B F c n J v c n M u e 0 9 2 Z X I g K F V u Z G V y K S B G d W 5 k a W 5 n I F J l b G F 0 a X Z l I H R v I F Z v b H V t Z S B W Y X J p Y W J s Z S B T e X N 0 Z W 0 g d 2 l 0 a C B N U y B c d T A w M j Y g R G V t b 2 d y Y X B o a W M g Q W Q s M T h 9 J n F 1 b 3 Q 7 L C Z x d W 9 0 O 1 N l Y 3 R p b 2 4 x L 0 J h c 2 U g Q 1 k g V 2 l 0 a C B J b m Y v Q 2 h h b m d l Z C B U e X B l M S 5 7 T 3 Z l c i A o V W 5 k Z X I p I E Z 1 b m R p b m c g U m V s Y X R p d m U g d G 8 g V m 9 s d W 1 l I F Z h c m l h Y m x l I F N 5 c 3 R l b S B 3 a X R o I E 1 T I F x 1 M D A y N i B E Z W 1 v Z 3 J h c G h p Y 1 9 p b m Y s N D Z 9 J n F 1 b 3 Q 7 L C Z x d W 9 0 O 1 N l Y 3 R p b 2 4 x L 0 J h c 2 U g Q 1 k g V 2 l 0 a C B J b m Y v U m V w b G F j Z W Q g R X J y b 3 J z L n t U b 3 R h b C B B b n R p Y 2 l w Y X R l Z C B J b n N 0 Y X R l I F B B V S B B Z G p 1 c 3 R t Z W 5 0 I H V u Z G V y I E Z G U y w x O X 0 m c X V v d D s s J n F 1 b 3 Q 7 U 2 V j d G l v b j E v Q m F z Z S B D W S B X a X R o I E l u Z i 9 D a G F u Z 2 V k I F R 5 c G U x L n t U b 3 R h b C B B b n R p Y 2 l w Y X R l Z C B J b n N 0 Y X R l I F B B V S B B Z G p 1 c 3 R t Z W 5 0 I H V u Z G V y I E Z G U 1 9 p b m Y s N D d 9 J n F 1 b 3 Q 7 L C Z x d W 9 0 O 1 N l Y 3 R p b 2 4 x L 0 J h c 2 U g Q 1 k g V 2 l 0 a C B J b m Y v U m V w b G F j Z W Q g R X J y b 3 J z L n s l I E F 0 d H J p Y n V 0 Y W J s Z S B 0 b y B P T 1 M s M j B 9 J n F 1 b 3 Q 7 L C Z x d W 9 0 O 1 N l Y 3 R p b 2 4 x L 0 J h c 2 U g Q 1 k g V 2 l 0 a C B J b m Y v Q 2 h h b m d l Z C B U e X B l M S 5 7 J S B B d H R y a W J 1 d G F i b G U g d G 8 g T 0 9 T X 2 l u Z i w 0 O H 0 m c X V v d D s s J n F 1 b 3 Q 7 U 2 V j d G l v b j E v Q m F z Z S B D W S B X a X R o I E l u Z i 9 S Z X B s Y W N l Z C B F c n J v c n M u e 1 B B V S B J U y B T a G F y Z W Q g U 2 F 2 a W 5 n c y w y M X 0 m c X V v d D s s J n F 1 b 3 Q 7 U 2 V j d G l v b j E v Q m F z Z S B D W S B X a X R o I E l u Z i 9 D a G F u Z 2 V k I F R 5 c G U y L n t Q Q V U g S V M g U 2 h h c m V k I F N h d m l u Z 3 N f a W 5 m L D Q 4 f S Z x d W 9 0 O y w m c X V v d D t T Z W N 0 a W 9 u M S 9 C Y X N l I E N Z I F d p d G g g S W 5 m L 1 J l c G x h Y 2 V k I E V y c m 9 y c y 5 7 T 3 Z l c i A v I C h V b m R l c i k g R n V u Z G l u Z y B m b 3 I g S W 4 t U 3 R h d G U g U E F V L D I y f S Z x d W 9 0 O y w m c X V v d D t T Z W N 0 a W 9 u M S 9 C Y X N l I E N Z I F d p d G g g S W 5 m L 0 N o Y W 5 n Z W Q g V H l w Z T I u e 0 9 2 Z X I g L y A o V W 5 k Z X I p I E Z 1 b m R p b m c g Z m 9 y I E l u L V N 0 Y X R l I F B B V V 9 p b m Y s N D l 9 J n F 1 b 3 Q 7 L C Z x d W 9 0 O 1 N l Y 3 R p b 2 4 x L 0 J h c 2 U g Q 1 k g V 2 l 0 a C B J b m Y v U m V w b G F j Z W Q g R X J y b 3 J z L n t Q Q V U g T 0 9 T I F N o Y X J l Z C B T Y X Z p b m d z L D I z f S Z x d W 9 0 O y w m c X V v d D t T Z W N 0 a W 9 u M S 9 C Y X N l I E N Z I F d p d G g g S W 5 m L 0 N o Y W 5 n Z W Q g V H l w Z T M u e 1 B B V S B P T 1 M g U 2 h h c m V k I F N h d m l u Z 3 N f a W 5 m L D U x f S Z x d W 9 0 O y w m c X V v d D t T Z W N 0 a W 9 u M S 9 C Y X N l I E N Z I F d p d G g g S W 5 m L 1 J l c G x h Y 2 V k I E V y c m 9 y c y 5 7 T 3 Z l c i A v I C h V b m R l c i k g R n V u Z G l u Z y B m b 3 I g T 0 9 T I F B B V S w y N H 0 m c X V v d D s s J n F 1 b 3 Q 7 U 2 V j d G l v b j E v Q m F z Z S B D W S B X a X R o I E l u Z i 9 D a G F u Z 2 V k I F R 5 c G U z L n t P d m V y I C 8 g K F V u Z G V y K S B G d W 5 k a W 5 n I G Z v c i B P T 1 M g U E F V X 2 l u Z i w 1 M n 0 m c X V v d D s s J n F 1 b 3 Q 7 U 2 V j d G l v b j E v Q m F z Z S B D W S B X a X R o I E l u Z i 9 S Z X B s Y W N l Z C B F c n J v c n M u e 0 9 2 Z X I g K H V u Z G V y K S B m d W 5 k a W 5 n I H d p d G g g T W F y a 2 V 0 c 2 h p Z n Q g Y W 5 k I E l u U 3 R h d G U g U E F V L D I 1 f S Z x d W 9 0 O y w m c X V v d D t T Z W N 0 a W 9 u M S 9 C Y X N l I E N Z I F d p d G g g S W 5 m L 0 N o Y W 5 n Z W Q g V H l w Z T M u e 0 9 2 Z X I g K H V u Z G V y K S B m d W 5 k a W 5 n I H d p d G g g T W F y a 2 V 0 c 2 h p Z n Q g Y W 5 k I E l u U 3 R h d G U g U E F V X 2 l u Z i w 1 M 3 0 m c X V v d D s s J n F 1 b 3 Q 7 U 2 V j d G l v b j E v Q m F z Z S B D W S B X a X R o I E l u Z i 9 S Z X B s Y W N l Z C B F c n J v c n M u e 0 9 P U y B G d W 5 k a W 5 n I E V 4 Y 2 V z c y B v c i B E Z W Z p Y 2 l 0 I C s g T 0 9 T I F B B V S w y N n 0 m c X V v d D s s J n F 1 b 3 Q 7 U 2 V j d G l v b j E v Q m F z Z S B D W S B X a X R o I E l u Z i 9 D a G F u Z 2 V k I F R 5 c G U 0 L n t P T 1 M g R n V u Z G l u Z y B F e G N l c 3 M g b 3 I g R G V m a W N p d C A r I E 9 P U y B Q Q V V f a W 5 m L D U 0 f S Z x d W 9 0 O y w m c X V v d D t T Z W N 0 a W 9 u M S 9 C Y X N l I E N Z I F d p d G g g S W 5 m L 1 J l c G x h Y 2 V k I E V y c m 9 y c y 5 7 V G 9 0 Y W w g V m 9 s d W 1 l I E V m Z m l j Y W N 5 L D I 3 f S Z x d W 9 0 O y w m c X V v d D t T Z W N 0 a W 9 u M S 9 C Y X N l I E N Z I F d p d G g g S W 5 m L 0 N o Y W 5 n Z W Q g V H l w Z T U u e 1 R v d G F s I F Z v b H V t Z S B F Z m Z p Y 2 F j e V 9 p b m Y s N T V 9 J n F 1 b 3 Q 7 L C Z x d W 9 0 O 1 N l Y 3 R p b 2 4 x L 0 J h c 2 U g Q 1 k g V 2 l 0 a C B J b m Y v U m V w b G F j Z W Q g R X J y b 3 J z L n t U b 3 R h b C B W b 2 x 1 b W U g R W Z m a W N h Y 3 k g d 2 l 0 a C B P d G h l c i B W b 2 x 1 b W U g Q W R q d X N 0 b W V u d H M s M j h 9 J n F 1 b 3 Q 7 L C Z x d W 9 0 O 1 N l Y 3 R p b 2 4 x L 0 J h c 2 U g Q 1 k g V 2 l 0 a C B J b m Y v Q 2 h h b m d l Z C B U e X B l N i 5 7 V G 9 0 Y W w g V m 9 s d W 1 l I E V m Z m l j Y W N 5 I H d p d G g g T 3 R o Z X I g V m 9 s d W 1 l I E F k a n V z d G 1 l b n R z X 2 l u Z i w 1 N n 0 m c X V v d D s s J n F 1 b 3 Q 7 U 2 V j d G l v b j E v Q m F z Z S B D W S B X a X R o I E l u Z i 9 S Z X B s Y W N l Z C B F c n J v c n M u e 1 R v d G F s I F Z v b H V t Z S B F Z m Z p Y 2 F j e S B 3 a X R o I E 9 0 a G V y I F Z v b H V t Z S B B Z G p 1 c 3 R t Z W 5 0 c y B c d T A w M j Y g R W Z m a W N p Z W 5 j e S B B Z G p 1 c 3 R t Z W 5 0 c y w y O X 0 m c X V v d D s s J n F 1 b 3 Q 7 U 2 V j d G l v b j E v Q m F z Z S B D W S B X a X R o I E l u Z i 9 D a G F u Z 2 V k I F R 5 c G U 2 L n t U b 3 R h b C B W b 2 x 1 b W U g R W Z m a W N h Y 3 k g d 2 l 0 a C B P d G h l c i B W b 2 x 1 b W U g Q W R q d X N 0 b W V u d H M g X H U w M D I 2 I E V m Z m l j a W V u Y 3 k g Q W R q d X N 0 b W V u d H N f a W 5 m L D U 3 f S Z x d W 9 0 O 1 0 s J n F 1 b 3 Q 7 U m V s Y X R p b 2 5 z a G l w S W 5 m b y Z x d W 9 0 O z p b X X 0 i I C 8 + P C 9 T d G F i b G V F b n R y a W V z P j w v S X R l b T 4 8 S X R l b T 4 8 S X R l b U x v Y 2 F 0 a W 9 u P j x J d G V t V H l w Z T 5 G b 3 J t d W x h P C 9 J d G V t V H l w Z T 4 8 S X R l b V B h d G g + U 2 V j d G l v b j E v U l l l Y X I y M D E 2 L 1 N v d X J j Z T w v S X R l b V B h d G g + P C 9 J d G V t T G 9 j Y X R p b 2 4 + P F N 0 Y W J s Z U V u d H J p Z X M g L z 4 8 L 0 l 0 Z W 0 + P E l 0 Z W 0 + P E l 0 Z W 1 M b 2 N h d G l v b j 4 8 S X R l b V R 5 c G U + R m 9 y b X V s Y T w v S X R l b V R 5 c G U + P E l 0 Z W 1 Q Y X R o P l N l Y 3 R p b 2 4 x L 1 J Z Z W F y M j A x N i 9 S W W V h c j I w M T Z f V G F i b G U 8 L 0 l 0 Z W 1 Q Y X R o P j w v S X R l b U x v Y 2 F 0 a W 9 u P j x T d G F i b G V F b n R y a W V z I C 8 + P C 9 J d G V t P j x J d G V t P j x J d G V t T G 9 j Y X R p b 2 4 + P E l 0 Z W 1 U e X B l P k Z v c m 1 1 b G E 8 L 0 l 0 Z W 1 U e X B l P j x J d G V t U G F 0 a D 5 T Z W N 0 a W 9 u M S 9 S W W V h c j I w M T Y v Q 2 h h b m d l Z C U y M F R 5 c G U 8 L 0 l 0 Z W 1 Q Y X R o P j w v S X R l b U x v Y 2 F 0 a W 9 u P j x T d G F i b G V F b n R y a W V z I C 8 + P C 9 J d G V t P j x J d G V t P j x J d G V t T G 9 j Y X R p b 2 4 + P E l 0 Z W 1 U e X B l P k Z v c m 1 1 b G E 8 L 0 l 0 Z W 1 U e X B l P j x J d G V t U G F 0 a D 5 T Z W N 0 a W 9 u M S 9 S W W V h c j I w M T c v U 2 9 1 c m N l P C 9 J d G V t U G F 0 a D 4 8 L 0 l 0 Z W 1 M b 2 N h d G l v b j 4 8 U 3 R h Y m x l R W 5 0 c m l l c y A v P j w v S X R l b T 4 8 S X R l b T 4 8 S X R l b U x v Y 2 F 0 a W 9 u P j x J d G V t V H l w Z T 5 G b 3 J t d W x h P C 9 J d G V t V H l w Z T 4 8 S X R l b V B h d G g + U 2 V j d G l v b j E v U l l l Y X I y M D E 3 L 1 J Z Z W F y M j A x N 1 9 U Y W J s Z T w v S X R l b V B h d G g + P C 9 J d G V t T G 9 j Y X R p b 2 4 + P F N 0 Y W J s Z U V u d H J p Z X M g L z 4 8 L 0 l 0 Z W 0 + P E l 0 Z W 0 + P E l 0 Z W 1 M b 2 N h d G l v b j 4 8 S X R l b V R 5 c G U + R m 9 y b X V s Y T w v S X R l b V R 5 c G U + P E l 0 Z W 1 Q Y X R o P l N l Y 3 R p b 2 4 x L 1 J Z Z W F y M j A x N y 9 D a G F u Z 2 V k J T I w V H l w Z T w v S X R l b V B h d G g + P C 9 J d G V t T G 9 j Y X R p b 2 4 + P F N 0 Y W J s Z U V u d H J p Z X M g L z 4 8 L 0 l 0 Z W 0 + P E l 0 Z W 0 + P E l 0 Z W 1 M b 2 N h d G l v b j 4 8 S X R l b V R 5 c G U + R m 9 y b X V s Y T w v S X R l b V R 5 c G U + P E l 0 Z W 1 Q Y X R o P l N l Y 3 R p b 2 4 x L 1 J Z M j A y N D I x M j I v U 2 9 1 c m N l P C 9 J d G V t U G F 0 a D 4 8 L 0 l 0 Z W 1 M b 2 N h d G l v b j 4 8 U 3 R h Y m x l R W 5 0 c m l l c y A v P j w v S X R l b T 4 8 S X R l b T 4 8 S X R l b U x v Y 2 F 0 a W 9 u P j x J d G V t V H l w Z T 5 G b 3 J t d W x h P C 9 J d G V t V H l w Z T 4 8 S X R l b V B h d G g + U 2 V j d G l v b j E v U l k y M D I 0 M j E y M i 9 S W T I w M j Q y M T I y X 1 R h Y m x l P C 9 J d G V t U G F 0 a D 4 8 L 0 l 0 Z W 1 M b 2 N h d G l v b j 4 8 U 3 R h Y m x l R W 5 0 c m l l c y A v P j w v S X R l b T 4 8 S X R l b T 4 8 S X R l b U x v Y 2 F 0 a W 9 u P j x J d G V t V H l w Z T 5 G b 3 J t d W x h P C 9 J d G V t V H l w Z T 4 8 S X R l b V B h d G g + U 2 V j d G l v b j E v U l k y M D I 0 M j E y M i 9 D a G F u Z 2 V k J T I w V H l w Z T w v S X R l b V B h d G g + P C 9 J d G V t T G 9 j Y X R p b 2 4 + P F N 0 Y W J s Z U V u d H J p Z X M g L z 4 8 L 0 l 0 Z W 0 + P E l 0 Z W 0 + P E l 0 Z W 1 M b 2 N h d G l v b j 4 8 S X R l b V R 5 c G U + R m 9 y b X V s Y T w v S X R l b V R 5 c G U + P E l 0 Z W 1 Q Y X R o P l N l Y 3 R p b 2 4 x L 1 J Z Z W F y M j Q x O T I y L 1 N v d X J j Z T w v S X R l b V B h d G g + P C 9 J d G V t T G 9 j Y X R p b 2 4 + P F N 0 Y W J s Z U V u d H J p Z X M g L z 4 8 L 0 l 0 Z W 0 + P E l 0 Z W 0 + P E l 0 Z W 1 M b 2 N h d G l v b j 4 8 S X R l b V R 5 c G U + R m 9 y b X V s Y T w v S X R l b V R 5 c G U + P E l 0 Z W 1 Q Y X R o P l N l Y 3 R p b 2 4 x L 1 J Z Z W F y M j Q x O T I y L 1 J Z Z W F y M j Q x O T I y X 1 R h Y m x l P C 9 J d G V t U G F 0 a D 4 8 L 0 l 0 Z W 1 M b 2 N h d G l v b j 4 8 U 3 R h Y m x l R W 5 0 c m l l c y A v P j w v S X R l b T 4 8 S X R l b T 4 8 S X R l b U x v Y 2 F 0 a W 9 u P j x J d G V t V H l w Z T 5 G b 3 J t d W x h P C 9 J d G V t V H l w Z T 4 8 S X R l b V B h d G g + U 2 V j d G l v b j E v U l l l Y X I y N D E 5 M j I v Q 2 h h b m d l Z C U y M F R 5 c G U 8 L 0 l 0 Z W 1 Q Y X R o P j w v S X R l b U x v Y 2 F 0 a W 9 u P j x T d G F i b G V F b n R y a W V z I C 8 + P C 9 J d G V t P j x J d G V t P j x J d G V t T G 9 j Y X R p b 2 4 + P E l 0 Z W 1 U e X B l P k Z v c m 1 1 b G E 8 L 0 l 0 Z W 1 U e X B l P j x J d G V t U G F 0 a D 5 T Z W N 0 a W 9 u M S 9 S W W V h c j I y L 1 N v d X J j Z T w v S X R l b V B h d G g + P C 9 J d G V t T G 9 j Y X R p b 2 4 + P F N 0 Y W J s Z U V u d H J p Z X M g L z 4 8 L 0 l 0 Z W 0 + P E l 0 Z W 0 + P E l 0 Z W 1 M b 2 N h d G l v b j 4 8 S X R l b V R 5 c G U + R m 9 y b X V s Y T w v S X R l b V R 5 c G U + P E l 0 Z W 1 Q Y X R o P l N l Y 3 R p b 2 4 x L 1 J Z Z W F y M j I v U l l l Y X I y M l 9 U Y W J s Z T w v S X R l b V B h d G g + P C 9 J d G V t T G 9 j Y X R p b 2 4 + P F N 0 Y W J s Z U V u d H J p Z X M g L z 4 8 L 0 l 0 Z W 0 + P E l 0 Z W 0 + P E l 0 Z W 1 M b 2 N h d G l v b j 4 8 S X R l b V R 5 c G U + R m 9 y b X V s Y T w v S X R l b V R 5 c G U + P E l 0 Z W 1 Q Y X R o P l N l Y 3 R p b 2 4 x L 1 J Z Z W F y M j I v Q 2 h h b m d l Z C U y M F R 5 c G U 8 L 0 l 0 Z W 1 Q Y X R o P j w v S X R l b U x v Y 2 F 0 a W 9 u P j x T d G F i b G V F b n R y a W V z I C 8 + P C 9 J d G V t P j x J d G V t P j x J d G V t T G 9 j Y X R p b 2 4 + P E l 0 Z W 1 U e X B l P k Z v c m 1 1 b G E 8 L 0 l 0 Z W 1 U e X B l P j x J d G V t U G F 0 a D 5 T Z W N 0 a W 9 u M S 9 S W W V h c j I x L 1 N v d X J j Z T w v S X R l b V B h d G g + P C 9 J d G V t T G 9 j Y X R p b 2 4 + P F N 0 Y W J s Z U V u d H J p Z X M g L z 4 8 L 0 l 0 Z W 0 + P E l 0 Z W 0 + P E l 0 Z W 1 M b 2 N h d G l v b j 4 8 S X R l b V R 5 c G U + R m 9 y b X V s Y T w v S X R l b V R 5 c G U + P E l 0 Z W 1 Q Y X R o P l N l Y 3 R p b 2 4 x L 1 J Z Z W F y M j E v U l l l Y X I y M V 9 U Y W J s Z T w v S X R l b V B h d G g + P C 9 J d G V t T G 9 j Y X R p b 2 4 + P F N 0 Y W J s Z U V u d H J p Z X M g L z 4 8 L 0 l 0 Z W 0 + P E l 0 Z W 0 + P E l 0 Z W 1 M b 2 N h d G l v b j 4 8 S X R l b V R 5 c G U + R m 9 y b X V s Y T w v S X R l b V R 5 c G U + P E l 0 Z W 1 Q Y X R o P l N l Y 3 R p b 2 4 x L 1 J Z Z W F y M j E v Q 2 h h b m d l Z C U y M F R 5 c G U 8 L 0 l 0 Z W 1 Q Y X R o P j w v S X R l b U x v Y 2 F 0 a W 9 u P j x T d G F i b G V F b n R y a W V z I C 8 + P C 9 J d G V t P j x J d G V t P j x J d G V t T G 9 j Y X R p b 2 4 + P E l 0 Z W 1 U e X B l P k Z v c m 1 1 b G E 8 L 0 l 0 Z W 1 U e X B l P j x J d G V t U G F 0 a D 5 T Z W N 0 a W 9 u M S 9 S W W V h c j I w M j A v U 2 9 1 c m N l P C 9 J d G V t U G F 0 a D 4 8 L 0 l 0 Z W 1 M b 2 N h d G l v b j 4 8 U 3 R h Y m x l R W 5 0 c m l l c y A v P j w v S X R l b T 4 8 S X R l b T 4 8 S X R l b U x v Y 2 F 0 a W 9 u P j x J d G V t V H l w Z T 5 G b 3 J t d W x h P C 9 J d G V t V H l w Z T 4 8 S X R l b V B h d G g + U 2 V j d G l v b j E v U l l l Y X I y M D I w L 1 J Z Z W F y M j A y M F 9 U Y W J s Z T w v S X R l b V B h d G g + P C 9 J d G V t T G 9 j Y X R p b 2 4 + P F N 0 Y W J s Z U V u d H J p Z X M g L z 4 8 L 0 l 0 Z W 0 + P E l 0 Z W 0 + P E l 0 Z W 1 M b 2 N h d G l v b j 4 8 S X R l b V R 5 c G U + R m 9 y b X V s Y T w v S X R l b V R 5 c G U + P E l 0 Z W 1 Q Y X R o P l N l Y 3 R p b 2 4 x L 1 J Z Z W F y M j A y M C 9 D a G F u Z 2 V k J T I w V H l w Z T w v S X R l b V B h d G g + P C 9 J d G V t T G 9 j Y X R p b 2 4 + P F N 0 Y W J s Z U V u d H J p Z X M g L z 4 8 L 0 l 0 Z W 0 + P E l 0 Z W 0 + P E l 0 Z W 1 M b 2 N h d G l v b j 4 8 S X R l b V R 5 c G U + R m 9 y b X V s Y T w v S X R l b V R 5 c G U + P E l 0 Z W 1 Q Y X R o P l N l Y 3 R p b 2 4 x L 1 J Z Z W F y M j A x O S 9 T b 3 V y Y 2 U 8 L 0 l 0 Z W 1 Q Y X R o P j w v S X R l b U x v Y 2 F 0 a W 9 u P j x T d G F i b G V F b n R y a W V z I C 8 + P C 9 J d G V t P j x J d G V t P j x J d G V t T G 9 j Y X R p b 2 4 + P E l 0 Z W 1 U e X B l P k Z v c m 1 1 b G E 8 L 0 l 0 Z W 1 U e X B l P j x J d G V t U G F 0 a D 5 T Z W N 0 a W 9 u M S 9 S W W V h c j I w M T k v U l l l Y X I y M D E 5 X 1 R h Y m x l P C 9 J d G V t U G F 0 a D 4 8 L 0 l 0 Z W 1 M b 2 N h d G l v b j 4 8 U 3 R h Y m x l R W 5 0 c m l l c y A v P j w v S X R l b T 4 8 S X R l b T 4 8 S X R l b U x v Y 2 F 0 a W 9 u P j x J d G V t V H l w Z T 5 G b 3 J t d W x h P C 9 J d G V t V H l w Z T 4 8 S X R l b V B h d G g + U 2 V j d G l v b j E v U l l l Y X I y M D E 5 L 0 N o Y W 5 n Z W Q l M j B U e X B l P C 9 J d G V t U G F 0 a D 4 8 L 0 l 0 Z W 1 M b 2 N h d G l v b j 4 8 U 3 R h Y m x l R W 5 0 c m l l c y A v P j w v S X R l b T 4 8 S X R l b T 4 8 S X R l b U x v Y 2 F 0 a W 9 u P j x J d G V t V H l w Z T 5 G b 3 J t d W x h P C 9 J d G V t V H l w Z T 4 8 S X R l b V B h d G g + U 2 V j d G l v b j E v U l l l Y X I y M D E 4 L 1 N v d X J j Z T w v S X R l b V B h d G g + P C 9 J d G V t T G 9 j Y X R p b 2 4 + P F N 0 Y W J s Z U V u d H J p Z X M g L z 4 8 L 0 l 0 Z W 0 + P E l 0 Z W 0 + P E l 0 Z W 1 M b 2 N h d G l v b j 4 8 S X R l b V R 5 c G U + R m 9 y b X V s Y T w v S X R l b V R 5 c G U + P E l 0 Z W 1 Q Y X R o P l N l Y 3 R p b 2 4 x L 1 J Z Z W F y M j A x O C 9 S W W V h c j I w M T h f V G F i b G U 8 L 0 l 0 Z W 1 Q Y X R o P j w v S X R l b U x v Y 2 F 0 a W 9 u P j x T d G F i b G V F b n R y a W V z I C 8 + P C 9 J d G V t P j x J d G V t P j x J d G V t T G 9 j Y X R p b 2 4 + P E l 0 Z W 1 U e X B l P k Z v c m 1 1 b G E 8 L 0 l 0 Z W 1 U e X B l P j x J d G V t U G F 0 a D 5 T Z W N 0 a W 9 u M S 9 S W W V h c j I w M T g v Q 2 h h b m d l Z C U y M F R 5 c G U 8 L 0 l 0 Z W 1 Q Y X R o P j w v S X R l b U x v Y 2 F 0 a W 9 u P j x T d G F i b G V F b n R y a W V z I C 8 + P C 9 J d G V t P j x J d G V t P j x J d G V t T G 9 j Y X R p b 2 4 + P E l 0 Z W 1 U e X B l P k Z v c m 1 1 b G E 8 L 0 l 0 Z W 1 U e X B l P j x J d G V t U G F 0 a D 5 T Z W N 0 a W 9 u M S 9 S W W V h c j I w M T Y v Q 3 V z d G 9 t M T w v S X R l b V B h d G g + P C 9 J d G V t T G 9 j Y X R p b 2 4 + P F N 0 Y W J s Z U V u d H J p Z X M g L z 4 8 L 0 l 0 Z W 0 + P E l 0 Z W 0 + P E l 0 Z W 1 M b 2 N h d G l v b j 4 8 S X R l b V R 5 c G U + R m 9 y b X V s Y T w v S X R l b V R 5 c G U + P E l 0 Z W 1 Q Y X R o P l N l Y 3 R p b 2 4 x L 1 J Z Z W F y M j A x N y 9 D d X N 0 b 2 0 x P C 9 J d G V t U G F 0 a D 4 8 L 0 l 0 Z W 1 M b 2 N h d G l v b j 4 8 U 3 R h Y m x l R W 5 0 c m l l c y A v P j w v S X R l b T 4 8 S X R l b T 4 8 S X R l b U x v Y 2 F 0 a W 9 u P j x J d G V t V H l w Z T 5 G b 3 J t d W x h P C 9 J d G V t V H l w Z T 4 8 S X R l b V B h d G g + U 2 V j d G l v b j E v U l l l Y X I y M D E 4 L 0 N 1 c 3 R v b T E 8 L 0 l 0 Z W 1 Q Y X R o P j w v S X R l b U x v Y 2 F 0 a W 9 u P j x T d G F i b G V F b n R y a W V z I C 8 + P C 9 J d G V t P j x J d G V t P j x J d G V t T G 9 j Y X R p b 2 4 + P E l 0 Z W 1 U e X B l P k Z v c m 1 1 b G E 8 L 0 l 0 Z W 1 U e X B l P j x J d G V t U G F 0 a D 5 T Z W N 0 a W 9 u M S 9 S W W V h c j I w M T k v Q 3 V z d G 9 t M T w v S X R l b V B h d G g + P C 9 J d G V t T G 9 j Y X R p b 2 4 + P F N 0 Y W J s Z U V u d H J p Z X M g L z 4 8 L 0 l 0 Z W 0 + P E l 0 Z W 0 + P E l 0 Z W 1 M b 2 N h d G l v b j 4 8 S X R l b V R 5 c G U + R m 9 y b X V s Y T w v S X R l b V R 5 c G U + P E l 0 Z W 1 Q Y X R o P l N l Y 3 R p b 2 4 x L 1 J Z Z W F y M j A y M C 9 D d X N 0 b 2 0 x P C 9 J d G V t U G F 0 a D 4 8 L 0 l 0 Z W 1 M b 2 N h d G l v b j 4 8 U 3 R h Y m x l R W 5 0 c m l l c y A v P j w v S X R l b T 4 8 S X R l b T 4 8 S X R l b U x v Y 2 F 0 a W 9 u P j x J d G V t V H l w Z T 5 G b 3 J t d W x h P C 9 J d G V t V H l w Z T 4 8 S X R l b V B h d G g + U 2 V j d G l v b j E v U l l l Y X I y M S 9 D d X N 0 b 2 0 x P C 9 J d G V t U G F 0 a D 4 8 L 0 l 0 Z W 1 M b 2 N h d G l v b j 4 8 U 3 R h Y m x l R W 5 0 c m l l c y A v P j w v S X R l b T 4 8 S X R l b T 4 8 S X R l b U x v Y 2 F 0 a W 9 u P j x J d G V t V H l w Z T 5 G b 3 J t d W x h P C 9 J d G V t V H l w Z T 4 8 S X R l b V B h d G g + U 2 V j d G l v b j E v U l l l Y X I y M i 9 D d X N 0 b 2 0 x P C 9 J d G V t U G F 0 a D 4 8 L 0 l 0 Z W 1 M b 2 N h d G l v b j 4 8 U 3 R h Y m x l R W 5 0 c m l l c y A v P j w v S X R l b T 4 8 S X R l b T 4 8 S X R l b U x v Y 2 F 0 a W 9 u P j x J d G V t V H l w Z T 5 G b 3 J t d W x h P C 9 J d G V t V H l w Z T 4 8 S X R l b V B h d G g + U 2 V j d G l v b j E v U l l l Y X I y N D E 5 M j I v Q 3 V z d G 9 t M T w v S X R l b V B h d G g + P C 9 J d G V t T G 9 j Y X R p b 2 4 + P F N 0 Y W J s Z U V u d H J p Z X M g L z 4 8 L 0 l 0 Z W 0 + P E l 0 Z W 0 + P E l 0 Z W 1 M b 2 N h d G l v b j 4 8 S X R l b V R 5 c G U + R m 9 y b X V s Y T w v S X R l b V R 5 c G U + P E l 0 Z W 1 Q Y X R o P l N l Y 3 R p b 2 4 x L 1 J Z M j A y N D I x M j I v Q 3 V z d G 9 t M T w v S X R l b V B h d G g + P C 9 J d G V t T G 9 j Y X R p b 2 4 + P F N 0 Y W J s Z U V u d H J p Z X M g L z 4 8 L 0 l 0 Z W 0 + P E l 0 Z W 0 + P E l 0 Z W 1 M b 2 N h d G l v b j 4 8 S X R l b V R 5 c G U + R m 9 y b X V s Y T w v S X R l b V R 5 c G U + P E l 0 Z W 1 Q Y X R o P l N l Y 3 R p b 2 4 x L 0 N Z M j E l M j Y l M j B D W T I y J T I w Q 0 9 W S U Q l M j B T Z X J 2 a W N l J T I w T G l u Z X M v U 2 9 1 c m N l P C 9 J d G V t U G F 0 a D 4 8 L 0 l 0 Z W 1 M b 2 N h d G l v b j 4 8 U 3 R h Y m x l R W 5 0 c m l l c y A v P j w v S X R l b T 4 8 S X R l b T 4 8 S X R l b U x v Y 2 F 0 a W 9 u P j x J d G V t V H l w Z T 5 G b 3 J t d W x h P C 9 J d G V t V H l w Z T 4 8 S X R l b V B h d G g + U 2 V j d G l v b j E v Q 1 k y M S U y N i U y M E N Z M j I l M j B D T 1 Z J R C U y M F N l c n Z p Y 2 U l M j B M a W 5 l c y 9 T a G V l d D F f U 2 h l Z X Q 8 L 0 l 0 Z W 1 Q Y X R o P j w v S X R l b U x v Y 2 F 0 a W 9 u P j x T d G F i b G V F b n R y a W V z I C 8 + P C 9 J d G V t P j x J d G V t P j x J d G V t T G 9 j Y X R p b 2 4 + P E l 0 Z W 1 U e X B l P k Z v c m 1 1 b G E 8 L 0 l 0 Z W 1 U e X B l P j x J d G V t U G F 0 a D 5 T Z W N 0 a W 9 u M S 9 D W T I x J T I 2 J T I w Q 1 k y M i U y M E N P V k l E J T I w U 2 V y d m l j Z S U y M E x p b m V z L 1 B y b 2 1 v d G V k J T I w S G V h Z G V y c z w v S X R l b V B h d G g + P C 9 J d G V t T G 9 j Y X R p b 2 4 + P F N 0 Y W J s Z U V u d H J p Z X M g L z 4 8 L 0 l 0 Z W 0 + P E l 0 Z W 0 + P E l 0 Z W 1 M b 2 N h d G l v b j 4 8 S X R l b V R 5 c G U + R m 9 y b X V s Y T w v S X R l b V R 5 c G U + P E l 0 Z W 1 Q Y X R o P l N l Y 3 R p b 2 4 x L 0 N Z M j E l M j Y l M j B D W T I y J T I w Q 0 9 W S U Q l M j B T Z X J 2 a W N l J T I w T G l u Z X M v U H J v b W 9 0 Z W Q l M j B I Z W F k Z X J z M T w v S X R l b V B h d G g + P C 9 J d G V t T G 9 j Y X R p b 2 4 + P F N 0 Y W J s Z U V u d H J p Z X M g L z 4 8 L 0 l 0 Z W 0 + P E l 0 Z W 0 + P E l 0 Z W 1 M b 2 N h d G l v b j 4 8 S X R l b V R 5 c G U + R m 9 y b X V s Y T w v S X R l b V R 5 c G U + P E l 0 Z W 1 Q Y X R o P l N l Y 3 R p b 2 4 x L 0 N Z M j E l M j Y l M j B D W T I y J T I w Q 0 9 W S U Q l M j B T Z X J 2 a W N l J T I w T G l u Z X M v R 3 J v d X B l Z C U y M F J v d 3 M 8 L 0 l 0 Z W 1 Q Y X R o P j w v S X R l b U x v Y 2 F 0 a W 9 u P j x T d G F i b G V F b n R y a W V z I C 8 + P C 9 J d G V t P j x J d G V t P j x J d G V t T G 9 j Y X R p b 2 4 + P E l 0 Z W 1 U e X B l P k Z v c m 1 1 b G E 8 L 0 l 0 Z W 1 U e X B l P j x J d G V t U G F 0 a D 5 T Z W N 0 a W 9 u M S 9 D W T I x J T I 2 J T I w Q 1 k y M i U y M E N P V k l E J T I w U 2 V y d m l j Z S U y M E x p b m V z L 1 J l c G x h Y 2 V k J T I w R X J y b 3 J z P C 9 J d G V t U G F 0 a D 4 8 L 0 l 0 Z W 1 M b 2 N h d G l v b j 4 8 U 3 R h Y m x l R W 5 0 c m l l c y A v P j w v S X R l b T 4 8 S X R l b T 4 8 S X R l b U x v Y 2 F 0 a W 9 u P j x J d G V t V H l w Z T 5 G b 3 J t d W x h P C 9 J d G V t V H l w Z T 4 8 S X R l b V B h d G g + U 2 V j d G l v b j E v Q 1 k y M S U y N i U y M E N Z M j I l M j B D T 1 Z J R C U y M F N l c n Z p Y 2 U l M j B M a W 5 l c y 9 G a W x 0 Z X J l Z C U y M F J v d 3 M 8 L 0 l 0 Z W 1 Q Y X R o P j w v S X R l b U x v Y 2 F 0 a W 9 u P j x T d G F i b G V F b n R y a W V z I C 8 + P C 9 J d G V t P j x J d G V t P j x J d G V t T G 9 j Y X R p b 2 4 + P E l 0 Z W 1 U e X B l P k Z v c m 1 1 b G E 8 L 0 l 0 Z W 1 U e X B l P j x J d G V t U G F 0 a D 5 T Z W N 0 a W 9 u M S 9 D W T I x J T I 2 J T I w Q 1 k y M i U y M E N P V k l E J T I w U 2 V y d m l j Z S U y M E x p b m V z L 0 N o Y W 5 n Z W Q l M j B U e X B l P C 9 J d G V t U G F 0 a D 4 8 L 0 l 0 Z W 1 M b 2 N h d G l v b j 4 8 U 3 R h Y m x l R W 5 0 c m l l c y A v P j w v S X R l b T 4 8 S X R l b T 4 8 S X R l b U x v Y 2 F 0 a W 9 u P j x J d G V t V H l w Z T 5 G b 3 J t d W x h P C 9 J d G V t V H l w Z T 4 8 S X R l b V B h d G g + U 2 V j d G l v b j E v Q 1 k y M S U y N i U y M E N Z M j I l M j B D T 1 Z J R C U y M F N l c n Z p Y 2 U l M j B M a W 5 l c y 9 B Z G R l Z C U y M E N 1 c 3 R v b T w v S X R l b V B h d G g + P C 9 J d G V t T G 9 j Y X R p b 2 4 + P F N 0 Y W J s Z U V u d H J p Z X M g L z 4 8 L 0 l 0 Z W 0 + P E l 0 Z W 0 + P E l 0 Z W 1 M b 2 N h d G l v b j 4 8 S X R l b V R 5 c G U + R m 9 y b X V s Y T w v S X R l b V R 5 c G U + P E l 0 Z W 1 Q Y X R o P l N l Y 3 R p b 2 4 x L 0 N Z M T g l M k M l M j A y M S U y Q y U y M D I y J T I w T V M l M j B h b m Q l M j B V b n J l Y y U y M F J l Y 3 J l Y X R p L 1 N v d X J j Z T w v S X R l b V B h d G g + P C 9 J d G V t T G 9 j Y X R p b 2 4 + P F N 0 Y W J s Z U V u d H J p Z X M g L z 4 8 L 0 l 0 Z W 0 + P E l 0 Z W 0 + P E l 0 Z W 1 M b 2 N h d G l v b j 4 8 S X R l b V R 5 c G U + R m 9 y b X V s Y T w v S X R l b V R 5 c G U + P E l 0 Z W 1 Q Y X R o P l N l Y 3 R p b 2 4 x L 0 N Z M T g l M k M l M j A y M S U y Q y U y M D I y J T I w T V M l M j B h b m Q l M j B V b n J l Y y U y M F J l Y 3 J l Y X R p L 0 N Z M T Q t Q 1 k y M i U y M E 1 T J T I w Y W 5 k J T I w V W 5 y Z W M l M j B S Z W N y Z W F 0 a V 9 T a G V l d D w v S X R l b V B h d G g + P C 9 J d G V t T G 9 j Y X R p b 2 4 + P F N 0 Y W J s Z U V u d H J p Z X M g L z 4 8 L 0 l 0 Z W 0 + P E l 0 Z W 0 + P E l 0 Z W 1 M b 2 N h d G l v b j 4 8 S X R l b V R 5 c G U + R m 9 y b X V s Y T w v S X R l b V R 5 c G U + P E l 0 Z W 1 Q Y X R o P l N l Y 3 R p b 2 4 x L 0 N Z M T g l M k M l M j A y M S U y Q y U y M D I y J T I w T V M l M j B h b m Q l M j B V b n J l Y y U y M F J l Y 3 J l Y X R p L 1 B y b 2 1 v d G V k J T I w S G V h Z G V y c z w v S X R l b V B h d G g + P C 9 J d G V t T G 9 j Y X R p b 2 4 + P F N 0 Y W J s Z U V u d H J p Z X M g L z 4 8 L 0 l 0 Z W 0 + P E l 0 Z W 0 + P E l 0 Z W 1 M b 2 N h d G l v b j 4 8 S X R l b V R 5 c G U + R m 9 y b X V s Y T w v S X R l b V R 5 c G U + P E l 0 Z W 1 Q Y X R o P l N l Y 3 R p b 2 4 x L 0 N Z M T g l M k M l M j A y M S U y Q y U y M D I y J T I w T V M l M j B h b m Q l M j B V b n J l Y y U y M F J l Y 3 J l Y X R p L 0 N o Y W 5 n Z W Q l M j B U e X B l P C 9 J d G V t U G F 0 a D 4 8 L 0 l 0 Z W 1 M b 2 N h d G l v b j 4 8 U 3 R h Y m x l R W 5 0 c m l l c y A v P j w v S X R l b T 4 8 S X R l b T 4 8 S X R l b U x v Y 2 F 0 a W 9 u P j x J d G V t V H l w Z T 5 G b 3 J t d W x h P C 9 J d G V t V H l w Z T 4 8 S X R l b V B h d G g + U 2 V j d G l v b j E v Q 1 k x O C U y Q y U y M D I x J T J D J T I w M j I l M j B N U y U y M G F u Z C U y M F V u c m V j J T I w U m V j c m V h d G k v R m l s d G V y Z W Q l M j B S b 3 d z P C 9 J d G V t U G F 0 a D 4 8 L 0 l 0 Z W 1 M b 2 N h d G l v b j 4 8 U 3 R h Y m x l R W 5 0 c m l l c y A v P j w v S X R l b T 4 8 S X R l b T 4 8 S X R l b U x v Y 2 F 0 a W 9 u P j x J d G V t V H l w Z T 5 G b 3 J t d W x h P C 9 J d G V t V H l w Z T 4 8 S X R l b V B h d G g + U 2 V j d G l v b j E v Q 1 k x O C U y Q y U y M D I x J T J D J T I w M j I l M j B N U y U y M G F u Z C U y M F V u c m V j J T I w U m V j c m V h d G k v Q W R k Z W Q l M j B D d X N 0 b 2 0 8 L 0 l 0 Z W 1 Q Y X R o P j w v S X R l b U x v Y 2 F 0 a W 9 u P j x T d G F i b G V F b n R y a W V z I C 8 + P C 9 J d G V t P j x J d G V t P j x J d G V t T G 9 j Y X R p b 2 4 + P E l 0 Z W 1 U e X B l P k Z v c m 1 1 b G E 8 L 0 l 0 Z W 1 U e X B l P j x J d G V t U G F 0 a D 5 T Z W N 0 a W 9 u M S 9 D W T E 4 J T J D J T I w M j E l M k M l M j A y M i U y M E 1 T J T I w Y W 5 k J T I w V W 5 y Z W M l M j B S Z W N y Z W F 0 a S 9 B Z G R l Z C U y M E N 1 c 3 R v b T E 8 L 0 l 0 Z W 1 Q Y X R o P j w v S X R l b U x v Y 2 F 0 a W 9 u P j x T d G F i b G V F b n R y a W V z I C 8 + P C 9 J d G V t P j x J d G V t P j x J d G V t T G 9 j Y X R p b 2 4 + P E l 0 Z W 1 U e X B l P k Z v c m 1 1 b G E 8 L 0 l 0 Z W 1 U e X B l P j x J d G V t U G F 0 a D 5 T Z W N 0 a W 9 u M S 9 D W T E 4 J T J D J T I w M j E l M k M l M j A y M i U y M E 1 T J T I w Y W 5 k J T I w V W 5 y Z W M l M j B S Z W N y Z W F 0 a S 9 B Z G R l Z C U y M E N 1 c 3 R v b T I 8 L 0 l 0 Z W 1 Q Y X R o P j w v S X R l b U x v Y 2 F 0 a W 9 u P j x T d G F i b G V F b n R y a W V z I C 8 + P C 9 J d G V t P j x J d G V t P j x J d G V t T G 9 j Y X R p b 2 4 + P E l 0 Z W 1 U e X B l P k Z v c m 1 1 b G E 8 L 0 l 0 Z W 1 U e X B l P j x J d G V t U G F 0 a D 5 T Z W N 0 a W 9 u M S 9 D W T E 4 J T J D J T I w M j E l M k M l M j A y M i U y M E 1 T J T I w Y W 5 k J T I w V W 5 y Z W M l M j B S Z W N y Z W F 0 a S 9 B Z G R l Z C U y M E N 1 c 3 R v b T M 8 L 0 l 0 Z W 1 Q Y X R o P j w v S X R l b U x v Y 2 F 0 a W 9 u P j x T d G F i b G V F b n R y a W V z I C 8 + P C 9 J d G V t P j x J d G V t P j x J d G V t T G 9 j Y X R p b 2 4 + P E l 0 Z W 1 U e X B l P k Z v c m 1 1 b G E 8 L 0 l 0 Z W 1 U e X B l P j x J d G V t U G F 0 a D 5 T Z W N 0 a W 9 u M S 9 D W T E 4 J T J D J T I w M j E l M k M l M j A y M i U y M E 1 T J T I w Y W 5 k J T I w V W 5 y Z W M l M j B S Z W N y Z W F 0 a S 9 H c m 9 1 c G V k J T I w U m 9 3 c z w v S X R l b V B h d G g + P C 9 J d G V t T G 9 j Y X R p b 2 4 + P F N 0 Y W J s Z U V u d H J p Z X M g L z 4 8 L 0 l 0 Z W 0 + P E l 0 Z W 0 + P E l 0 Z W 1 M b 2 N h d G l v b j 4 8 S X R l b V R 5 c G U + R m 9 y b X V s Y T w v S X R l b V R 5 c G U + P E l 0 Z W 1 Q Y X R o P l N l Y 3 R p b 2 4 x L 0 N Z M T g l M k M l M j A y M S U y Q y U y M D I y J T I w T V M l M j B h b m Q l M j B V b n J l Y y U y M F J l Y 3 J l Y X R p L 1 J l b 3 J k Z X J l Z C U y M E N v b H V t b n M 8 L 0 l 0 Z W 1 Q Y X R o P j w v S X R l b U x v Y 2 F 0 a W 9 u P j x T d G F i b G V F b n R y a W V z I C 8 + P C 9 J d G V t P j x J d G V t P j x J d G V t T G 9 j Y X R p b 2 4 + P E l 0 Z W 1 U e X B l P k Z v c m 1 1 b G E 8 L 0 l 0 Z W 1 U e X B l P j x J d G V t U G F 0 a D 5 T Z W N 0 a W 9 u M S 9 D W T I x J T I 2 J T I w Q 1 k y M i U y M E N P V k l E J T I w U 2 V y d m l j Z S U y M E x p b m V z L 0 N o Y W 5 n Z W Q l M j B U e X B l M T w v S X R l b V B h d G g + P C 9 J d G V t T G 9 j Y X R p b 2 4 + P F N 0 Y W J s Z U V u d H J p Z X M g L z 4 8 L 0 l 0 Z W 0 + P E l 0 Z W 0 + P E l 0 Z W 1 M b 2 N h d G l v b j 4 8 S X R l b V R 5 c G U + R m 9 y b X V s Y T w v S X R l b V R 5 c G U + P E l 0 Z W 1 Q Y X R o P l N l Y 3 R p b 2 4 x L 0 N Z M T g l M k M l M j A y M S U y Q y U y M D I y J T I w T V M l M j B h b m Q l M j B V b n J l Y y U y M F J l Y 3 J l Y X R p L 0 N o Y W 5 n Z W Q l M j B U e X B l M T w v S X R l b V B h d G g + P C 9 J d G V t T G 9 j Y X R p b 2 4 + P F N 0 Y W J s Z U V u d H J p Z X M g L z 4 8 L 0 l 0 Z W 0 + P E l 0 Z W 0 + P E l 0 Z W 1 M b 2 N h d G l v b j 4 8 S X R l b V R 5 c G U + R m 9 y b X V s Y T w v S X R l b V R 5 c G U + P E l 0 Z W 1 Q Y X R o P l N l Y 3 R p b 2 4 x L 0 N Z M j M v U 2 9 1 c m N l P C 9 J d G V t U G F 0 a D 4 8 L 0 l 0 Z W 1 M b 2 N h d G l v b j 4 8 U 3 R h Y m x l R W 5 0 c m l l c y A v P j w v S X R l b T 4 8 S X R l b T 4 8 S X R l b U x v Y 2 F 0 a W 9 u P j x J d G V t V H l w Z T 5 G b 3 J t d W x h P C 9 J d G V t V H l w Z T 4 8 S X R l b V B h d G g + U 2 V j d G l v b j E v Q 1 k y M y 9 T a G V l d D F f U 2 h l Z X Q 8 L 0 l 0 Z W 1 Q Y X R o P j w v S X R l b U x v Y 2 F 0 a W 9 u P j x T d G F i b G V F b n R y a W V z I C 8 + P C 9 J d G V t P j x J d G V t P j x J d G V t T G 9 j Y X R p b 2 4 + P E l 0 Z W 1 U e X B l P k Z v c m 1 1 b G E 8 L 0 l 0 Z W 1 U e X B l P j x J d G V t U G F 0 a D 5 T Z W N 0 a W 9 u M S 9 D W T I z L 1 B y b 2 1 v d G V k J T I w S G V h Z G V y c z w v S X R l b V B h d G g + P C 9 J d G V t T G 9 j Y X R p b 2 4 + P F N 0 Y W J s Z U V u d H J p Z X M g L z 4 8 L 0 l 0 Z W 0 + P E l 0 Z W 0 + P E l 0 Z W 1 M b 2 N h d G l v b j 4 8 S X R l b V R 5 c G U + R m 9 y b X V s Y T w v S X R l b V R 5 c G U + P E l 0 Z W 1 Q Y X R o P l N l Y 3 R p b 2 4 x L 0 N Z M j M v Q 2 h h b m d l Z C U y M F R 5 c G U 8 L 0 l 0 Z W 1 Q Y X R o P j w v S X R l b U x v Y 2 F 0 a W 9 u P j x T d G F i b G V F b n R y a W V z I C 8 + P C 9 J d G V t P j x J d G V t P j x J d G V t T G 9 j Y X R p b 2 4 + P E l 0 Z W 1 U e X B l P k Z v c m 1 1 b G E 8 L 0 l 0 Z W 1 U e X B l P j x J d G V t U G F 0 a D 5 T Z W N 0 a W 9 u M S 9 D W T I z L 0 F k Z G V k J T I w Q 3 V z d G 9 t P C 9 J d G V t U G F 0 a D 4 8 L 0 l 0 Z W 1 M b 2 N h d G l v b j 4 8 U 3 R h Y m x l R W 5 0 c m l l c y A v P j w v S X R l b T 4 8 S X R l b T 4 8 S X R l b U x v Y 2 F 0 a W 9 u P j x J d G V t V H l w Z T 5 G b 3 J t d W x h P C 9 J d G V t V H l w Z T 4 8 S X R l b V B h d G g + U 2 V j d G l v b j E v Q 1 k y M y 9 H c m 9 1 c G V k J T I w U m 9 3 c z w v S X R l b V B h d G g + P C 9 J d G V t T G 9 j Y X R p b 2 4 + P F N 0 Y W J s Z U V u d H J p Z X M g L z 4 8 L 0 l 0 Z W 0 + P E l 0 Z W 0 + P E l 0 Z W 1 M b 2 N h d G l v b j 4 8 S X R l b V R 5 c G U + R m 9 y b X V s Y T w v S X R l b V R 5 c G U + P E l 0 Z W 1 Q Y X R o P l N l Y 3 R p b 2 4 x L 0 N Z M j M v Q 2 h h b m d l Z C U y M F R 5 c G U x P C 9 J d G V t U G F 0 a D 4 8 L 0 l 0 Z W 1 M b 2 N h d G l v b j 4 8 U 3 R h Y m x l R W 5 0 c m l l c y A v P j w v S X R l b T 4 8 S X R l b T 4 8 S X R l b U x v Y 2 F 0 a W 9 u P j x J d G V t V H l w Z T 5 G b 3 J t d W x h P C 9 J d G V t V H l w Z T 4 8 S X R l b V B h d G g + U 2 V j d G l v b j E v Q 1 k y M y 9 S Z W 9 y Z G V y Z W Q l M j B D b 2 x 1 b W 5 z P C 9 J d G V t U G F 0 a D 4 8 L 0 l 0 Z W 1 M b 2 N h d G l v b j 4 8 U 3 R h Y m x l R W 5 0 c m l l c y A v P j w v S X R l b T 4 8 S X R l b T 4 8 S X R l b U x v Y 2 F 0 a W 9 u P j x J d G V t V H l w Z T 5 G b 3 J t d W x h P C 9 J d G V t V H l w Z T 4 8 S X R l b V B h d G g + U 2 V j d G l v b j E v Q 1 k x O C U y Q y U y M D I x J T J D J T I w M j I l M j B N U y U y M G F u Z C U y M F V u c m V j J T I w U m V j c m V h d G k v R m l s d G V y Z W Q l M j B S b 3 d z M T w v S X R l b V B h d G g + P C 9 J d G V t T G 9 j Y X R p b 2 4 + P F N 0 Y W J s Z U V u d H J p Z X M g L z 4 8 L 0 l 0 Z W 0 + P E l 0 Z W 0 + P E l 0 Z W 1 M b 2 N h d G l v b j 4 8 S X R l b V R 5 c G U + R m 9 y b X V s Y T w v S X R l b V R 5 c G U + P E l 0 Z W 1 Q Y X R o P l N l Y 3 R p b 2 4 x L 1 J Z Z W F y M j A x N i 9 S Z W 5 h b W V k J T I w Q 2 9 s d W 1 u c z w v S X R l b V B h d G g + P C 9 J d G V t T G 9 j Y X R p b 2 4 + P F N 0 Y W J s Z U V u d H J p Z X M g L z 4 8 L 0 l 0 Z W 0 + P E l 0 Z W 0 + P E l 0 Z W 1 M b 2 N h d G l v b j 4 8 S X R l b V R 5 c G U + R m 9 y b X V s Y T w v S X R l b V R 5 c G U + P E l 0 Z W 1 Q Y X R o P l N l Y 3 R p b 2 4 x L 1 J Z Z W F y M j A x N y 9 S Z W 5 h b W V k J T I w Q 2 9 s d W 1 u c z w v S X R l b V B h d G g + P C 9 J d G V t T G 9 j Y X R p b 2 4 + P F N 0 Y W J s Z U V u d H J p Z X M g L z 4 8 L 0 l 0 Z W 0 + P E l 0 Z W 0 + P E l 0 Z W 1 M b 2 N h d G l v b j 4 8 S X R l b V R 5 c G U + R m 9 y b X V s Y T w v S X R l b V R 5 c G U + P E l 0 Z W 1 Q Y X R o P l N l Y 3 R p b 2 4 x L 1 J Z Z W F y M j A x O C 9 S Z W 5 h b W V k J T I w Q 2 9 s d W 1 u c z w v S X R l b V B h d G g + P C 9 J d G V t T G 9 j Y X R p b 2 4 + P F N 0 Y W J s Z U V u d H J p Z X M g L z 4 8 L 0 l 0 Z W 0 + P E l 0 Z W 0 + P E l 0 Z W 1 M b 2 N h d G l v b j 4 8 S X R l b V R 5 c G U + R m 9 y b X V s Y T w v S X R l b V R 5 c G U + P E l 0 Z W 1 Q Y X R o P l N l Y 3 R p b 2 4 x L 1 J Z Z W F y M j A x O S 9 S Z W 5 h b W V k J T I w Q 2 9 s d W 1 u c z w v S X R l b V B h d G g + P C 9 J d G V t T G 9 j Y X R p b 2 4 + P F N 0 Y W J s Z U V u d H J p Z X M g L z 4 8 L 0 l 0 Z W 0 + P E l 0 Z W 0 + P E l 0 Z W 1 M b 2 N h d G l v b j 4 8 S X R l b V R 5 c G U + R m 9 y b X V s Y T w v S X R l b V R 5 c G U + P E l 0 Z W 1 Q Y X R o P l N l Y 3 R p b 2 4 x L 1 J Z Z W F y M j A y M C 9 S Z W 5 h b W V k J T I w Q 2 9 s d W 1 u c z w v S X R l b V B h d G g + P C 9 J d G V t T G 9 j Y X R p b 2 4 + P F N 0 Y W J s Z U V u d H J p Z X M g L z 4 8 L 0 l 0 Z W 0 + P E l 0 Z W 0 + P E l 0 Z W 1 M b 2 N h d G l v b j 4 8 S X R l b V R 5 c G U + R m 9 y b X V s Y T w v S X R l b V R 5 c G U + P E l 0 Z W 1 Q Y X R o P l N l Y 3 R p b 2 4 x L 1 J Z Z W F y M j E v U m V u Y W 1 l Z C U y M E N v b H V t b n M 8 L 0 l 0 Z W 1 Q Y X R o P j w v S X R l b U x v Y 2 F 0 a W 9 u P j x T d G F i b G V F b n R y a W V z I C 8 + P C 9 J d G V t P j x J d G V t P j x J d G V t T G 9 j Y X R p b 2 4 + P E l 0 Z W 1 U e X B l P k Z v c m 1 1 b G E 8 L 0 l 0 Z W 1 U e X B l P j x J d G V t U G F 0 a D 5 T Z W N 0 a W 9 u M S 9 S W W V h c j I y L 1 J l b m F t Z W Q l M j B D b 2 x 1 b W 5 z P C 9 J d G V t U G F 0 a D 4 8 L 0 l 0 Z W 1 M b 2 N h d G l v b j 4 8 U 3 R h Y m x l R W 5 0 c m l l c y A v P j w v S X R l b T 4 8 S X R l b T 4 8 S X R l b U x v Y 2 F 0 a W 9 u P j x J d G V t V H l w Z T 5 G b 3 J t d W x h P C 9 J d G V t V H l w Z T 4 8 S X R l b V B h d G g + U 2 V j d G l v b j E v U l l l Y X I y N D E 5 M j I v U m V u Y W 1 l Z C U y M E N v b H V t b n M 8 L 0 l 0 Z W 1 Q Y X R o P j w v S X R l b U x v Y 2 F 0 a W 9 u P j x T d G F i b G V F b n R y a W V z I C 8 + P C 9 J d G V t P j x J d G V t P j x J d G V t T G 9 j Y X R p b 2 4 + P E l 0 Z W 1 U e X B l P k Z v c m 1 1 b G E 8 L 0 l 0 Z W 1 U e X B l P j x J d G V t U G F 0 a D 5 T Z W N 0 a W 9 u M S 9 S W T I w M j Q y M T I y L 1 J l b m F t Z W Q l M j B D b 2 x 1 b W 5 z P C 9 J d G V t U G F 0 a D 4 8 L 0 l 0 Z W 1 M b 2 N h d G l v b j 4 8 U 3 R h Y m x l R W 5 0 c m l l c y A v P j w v S X R l b T 4 8 S X R l b T 4 8 S X R l b U x v Y 2 F 0 a W 9 u P j x J d G V t V H l w Z T 5 G b 3 J t d W x h P C 9 J d G V t V H l w Z T 4 8 S X R l b V B h d G g + U 2 V j d G l v b j E v U l l l Y X I y M D E 2 L 0 d y b 3 V w Z W Q l M j B S b 3 d z P C 9 J d G V t U G F 0 a D 4 8 L 0 l 0 Z W 1 M b 2 N h d G l v b j 4 8 U 3 R h Y m x l R W 5 0 c m l l c y A v P j w v S X R l b T 4 8 S X R l b T 4 8 S X R l b U x v Y 2 F 0 a W 9 u P j x J d G V t V H l w Z T 5 G b 3 J t d W x h P C 9 J d G V t V H l w Z T 4 8 S X R l b V B h d G g + U 2 V j d G l v b j E v U l l l Y X I y M D E 3 L 0 d y b 3 V w Z W Q l M j B S b 3 d z P C 9 J d G V t U G F 0 a D 4 8 L 0 l 0 Z W 1 M b 2 N h d G l v b j 4 8 U 3 R h Y m x l R W 5 0 c m l l c y A v P j w v S X R l b T 4 8 S X R l b T 4 8 S X R l b U x v Y 2 F 0 a W 9 u P j x J d G V t V H l w Z T 5 G b 3 J t d W x h P C 9 J d G V t V H l w Z T 4 8 S X R l b V B h d G g + U 2 V j d G l v b j E v U l l l Y X I y M D E 4 L 0 d y b 3 V w Z W Q l M j B S b 3 d z P C 9 J d G V t U G F 0 a D 4 8 L 0 l 0 Z W 1 M b 2 N h d G l v b j 4 8 U 3 R h Y m x l R W 5 0 c m l l c y A v P j w v S X R l b T 4 8 S X R l b T 4 8 S X R l b U x v Y 2 F 0 a W 9 u P j x J d G V t V H l w Z T 5 G b 3 J t d W x h P C 9 J d G V t V H l w Z T 4 8 S X R l b V B h d G g + U 2 V j d G l v b j E v U l l l Y X I y M D E 5 L 0 d y b 3 V w Z W Q l M j B S b 3 d z P C 9 J d G V t U G F 0 a D 4 8 L 0 l 0 Z W 1 M b 2 N h d G l v b j 4 8 U 3 R h Y m x l R W 5 0 c m l l c y A v P j w v S X R l b T 4 8 S X R l b T 4 8 S X R l b U x v Y 2 F 0 a W 9 u P j x J d G V t V H l w Z T 5 G b 3 J t d W x h P C 9 J d G V t V H l w Z T 4 8 S X R l b V B h d G g + U 2 V j d G l v b j E v U l l l Y X I y M D I w L 0 d y b 3 V w Z W Q l M j B S b 3 d z P C 9 J d G V t U G F 0 a D 4 8 L 0 l 0 Z W 1 M b 2 N h d G l v b j 4 8 U 3 R h Y m x l R W 5 0 c m l l c y A v P j w v S X R l b T 4 8 S X R l b T 4 8 S X R l b U x v Y 2 F 0 a W 9 u P j x J d G V t V H l w Z T 5 G b 3 J t d W x h P C 9 J d G V t V H l w Z T 4 8 S X R l b V B h d G g + U 2 V j d G l v b j E v U l l l Y X I y M S 9 H c m 9 1 c G V k J T I w U m 9 3 c z w v S X R l b V B h d G g + P C 9 J d G V t T G 9 j Y X R p b 2 4 + P F N 0 Y W J s Z U V u d H J p Z X M g L z 4 8 L 0 l 0 Z W 0 + P E l 0 Z W 0 + P E l 0 Z W 1 M b 2 N h d G l v b j 4 8 S X R l b V R 5 c G U + R m 9 y b X V s Y T w v S X R l b V R 5 c G U + P E l 0 Z W 1 Q Y X R o P l N l Y 3 R p b 2 4 x L 1 J Z Z W F y M j I v R 3 J v d X B l Z C U y M F J v d 3 M 8 L 0 l 0 Z W 1 Q Y X R o P j w v S X R l b U x v Y 2 F 0 a W 9 u P j x T d G F i b G V F b n R y a W V z I C 8 + P C 9 J d G V t P j x J d G V t P j x J d G V t T G 9 j Y X R p b 2 4 + P E l 0 Z W 1 U e X B l P k Z v c m 1 1 b G E 8 L 0 l 0 Z W 1 U e X B l P j x J d G V t U G F 0 a D 5 T Z W N 0 a W 9 u M S 9 S W W V h c j I 0 M T k y M i 9 H c m 9 1 c G V k J T I w U m 9 3 c z w v S X R l b V B h d G g + P C 9 J d G V t T G 9 j Y X R p b 2 4 + P F N 0 Y W J s Z U V u d H J p Z X M g L z 4 8 L 0 l 0 Z W 0 + P E l 0 Z W 0 + P E l 0 Z W 1 M b 2 N h d G l v b j 4 8 S X R l b V R 5 c G U + R m 9 y b X V s Y T w v S X R l b V R 5 c G U + P E l 0 Z W 1 Q Y X R o P l N l Y 3 R p b 2 4 x L 1 J Z M j A y N D I x M j I v R 3 J v d X B l Z C U y M F J v d 3 M 8 L 0 l 0 Z W 1 Q Y X R o P j w v S X R l b U x v Y 2 F 0 a W 9 u P j x T d G F i b G V F b n R y a W V z I C 8 + P C 9 J d G V t P j x J d G V t P j x J d G V t T G 9 j Y X R p b 2 4 + P E l 0 Z W 1 U e X B l P k Z v c m 1 1 b G E 8 L 0 l 0 Z W 1 U e X B l P j x J d G V t U G F 0 a D 5 T Z W N 0 a W 9 u M S 9 B b G w l M j B Z Z W F y c y 9 T b 3 V y Y 2 U 8 L 0 l 0 Z W 1 Q Y X R o P j w v S X R l b U x v Y 2 F 0 a W 9 u P j x T d G F i b G V F b n R y a W V z I C 8 + P C 9 J d G V t P j x J d G V t P j x J d G V t T G 9 j Y X R p b 2 4 + P E l 0 Z W 1 U e X B l P k Z v c m 1 1 b G E 8 L 0 l 0 Z W 1 U e X B l P j x J d G V t U G F 0 a D 5 T Z W N 0 a W 9 u M S 9 B b G w l M j B Z Z W F y c y 9 S Z W 9 y Z G V y Z W Q l M j B D b 2 x 1 b W 5 z P C 9 J d G V t U G F 0 a D 4 8 L 0 l 0 Z W 1 M b 2 N h d G l v b j 4 8 U 3 R h Y m x l R W 5 0 c m l l c y A v P j w v S X R l b T 4 8 S X R l b T 4 8 S X R l b U x v Y 2 F 0 a W 9 u P j x J d G V t V H l w Z T 5 G b 3 J t d W x h P C 9 J d G V t V H l w Z T 4 8 S X R l b V B h d G g + U 2 V j d G l v b j E v Q 1 k x O C U y Q y U y M D I x J T J D J T I w M j I l M j B N U y U y M G F u Z C U y M F V u c m V j J T I w U m V j c m V h d G k v T V N B P C 9 J d G V t U G F 0 a D 4 8 L 0 l 0 Z W 1 M b 2 N h d G l v b j 4 8 U 3 R h Y m x l R W 5 0 c m l l c y A v P j w v S X R l b T 4 8 S X R l b T 4 8 S X R l b U x v Y 2 F 0 a W 9 u P j x J d G V t V H l w Z T 5 G b 3 J t d W x h P C 9 J d G V t V H l w Z T 4 8 S X R l b V B h d G g + U 2 V j d G l v b j E v Q 1 k x O C U y Q y U y M D I x J T J D J T I w M j I l M j B N U y U y M G F u Z C U y M F V u c m V j J T I w U m V j c m V h d G k v R U N N Q U Q l M j B H c m 9 3 d G g 8 L 0 l 0 Z W 1 Q Y X R o P j w v S X R l b U x v Y 2 F 0 a W 9 u P j x T d G F i b G V F b n R y a W V z I C 8 + P C 9 J d G V t P j x J d G V t P j x J d G V t T G 9 j Y X R p b 2 4 + P E l 0 Z W 1 U e X B l P k Z v c m 1 1 b G E 8 L 0 l 0 Z W 1 U e X B l P j x J d G V t U G F 0 a D 5 T Z W N 0 a W 9 u M S 9 D W T I z L 0 Z p b H R l c m V k J T I w U m 9 3 c z w v S X R l b V B h d G g + P C 9 J d G V t T G 9 j Y X R p b 2 4 + P F N 0 Y W J s Z U V u d H J p Z X M g L z 4 8 L 0 l 0 Z W 0 + P E l 0 Z W 0 + P E l 0 Z W 1 M b 2 N h d G l v b j 4 8 S X R l b V R 5 c G U + R m 9 y b X V s Y T w v S X R l b V R 5 c G U + P E l 0 Z W 1 Q Y X R o P l N l Y 3 R p b 2 4 x L 0 N Z M j M v U m V t b 3 Z l Z C U y M E N v b H V t b n M 8 L 0 l 0 Z W 1 Q Y X R o P j w v S X R l b U x v Y 2 F 0 a W 9 u P j x T d G F i b G V F b n R y a W V z I C 8 + P C 9 J d G V t P j x J d G V t P j x J d G V t T G 9 j Y X R p b 2 4 + P E l 0 Z W 1 U e X B l P k Z v c m 1 1 b G E 8 L 0 l 0 Z W 1 U e X B l P j x J d G V t U G F 0 a D 5 T Z W N 0 a W 9 u M S 9 D W T I z L 0 d y b 3 V w Z W Q l M j B S b 3 d z M T w v S X R l b V B h d G g + P C 9 J d G V t T G 9 j Y X R p b 2 4 + P F N 0 Y W J s Z U V u d H J p Z X M g L z 4 8 L 0 l 0 Z W 0 + P E l 0 Z W 0 + P E l 0 Z W 1 M b 2 N h d G l v b j 4 8 S X R l b V R 5 c G U + R m 9 y b X V s Y T w v S X R l b V R 5 c G U + P E l 0 Z W 1 Q Y X R o P l N l Y 3 R p b 2 4 x L 0 N Z M j M v T W V y Z 2 V k J T I w U X V l c m l l c z w v S X R l b V B h d G g + P C 9 J d G V t T G 9 j Y X R p b 2 4 + P F N 0 Y W J s Z U V u d H J p Z X M g L z 4 8 L 0 l 0 Z W 0 + P E l 0 Z W 0 + P E l 0 Z W 1 M b 2 N h d G l v b j 4 8 S X R l b V R 5 c G U + R m 9 y b X V s Y T w v S X R l b V R 5 c G U + P E l 0 Z W 1 Q Y X R o P l N l Y 3 R p b 2 4 x L 0 N Z M j M v R X h w Y W 5 k Z W Q l M j B D W X M 8 L 0 l 0 Z W 1 Q Y X R o P j w v S X R l b U x v Y 2 F 0 a W 9 u P j x T d G F i b G V F b n R y a W V z I C 8 + P C 9 J d G V t P j x J d G V t P j x J d G V t T G 9 j Y X R p b 2 4 + P E l 0 Z W 1 U e X B l P k Z v c m 1 1 b G E 8 L 0 l 0 Z W 1 U e X B l P j x J d G V t U G F 0 a D 5 T Z W N 0 a W 9 u M S 9 D W T I z L 1 J l b m F t Z W Q l M j B D b 2 x 1 b W 5 z P C 9 J d G V t U G F 0 a D 4 8 L 0 l 0 Z W 1 M b 2 N h d G l v b j 4 8 U 3 R h Y m x l R W 5 0 c m l l c y A v P j w v S X R l b T 4 8 S X R l b T 4 8 S X R l b U x v Y 2 F 0 a W 9 u P j x J d G V t V H l w Z T 5 G b 3 J t d W x h P C 9 J d G V t V H l w Z T 4 8 S X R l b V B h d G g + U 2 V j d G l v b j E v Q 1 k y M S U y N i U y M E N Z M j I l M j B D T 1 Z J R C U y M F N l c n Z p Y 2 U l M j B M a W 5 l c y 9 S Z W 5 h b W V k J T I w Q 2 9 s d W 1 u c z w v S X R l b V B h d G g + P C 9 J d G V t T G 9 j Y X R p b 2 4 + P F N 0 Y W J s Z U V u d H J p Z X M g L z 4 8 L 0 l 0 Z W 0 + P E l 0 Z W 0 + P E l 0 Z W 1 M b 2 N h d G l v b j 4 8 S X R l b V R 5 c G U + R m 9 y b X V s Y T w v S X R l b V R 5 c G U + P E l 0 Z W 1 Q Y X R o P l N l Y 3 R p b 2 4 x L 0 N Z M T g l M k M l M j A y M S U y Q y U y M D I y J T I w T V M l M j B h b m Q l M j B V b n J l Y y U y M F J l Y 3 J l Y X R p L 1 V u c m V j b 2 d u a X p l Z D w v S X R l b V B h d G g + P C 9 J d G V t T G 9 j Y X R p b 2 4 + P F N 0 Y W J s Z U V u d H J p Z X M g L z 4 8 L 0 l 0 Z W 0 + P E l 0 Z W 0 + P E l 0 Z W 1 M b 2 N h d G l v b j 4 8 S X R l b V R 5 c G U + R m 9 y b X V s Y T w v S X R l b V R 5 c G U + P E l 0 Z W 1 Q Y X R o P l N l Y 3 R p b 2 4 x L 0 N Z M T g l M k M l M j A y M S U y Q y U y M D I y J T I w T V M l M j B h b m Q l M j B V b n J l Y y U y M F J l Y 3 J l Y X R p L 1 J l b W 9 2 Z W Q l M j B D b 2 x 1 b W 5 z P C 9 J d G V t U G F 0 a D 4 8 L 0 l 0 Z W 1 M b 2 N h d G l v b j 4 8 U 3 R h Y m x l R W 5 0 c m l l c y A v P j w v S X R l b T 4 8 S X R l b T 4 8 S X R l b U x v Y 2 F 0 a W 9 u P j x J d G V t V H l w Z T 5 G b 3 J t d W x h P C 9 J d G V t V H l w Z T 4 8 S X R l b V B h d G g + U 2 V j d G l v b j E v Q 1 k x O C U y Q y U y M D I x J T J D J T I w M j I l M j B N U y U y M G F u Z C U y M F V u c m V j J T I w U m V j c m V h d G k v R 3 J v d X B l Z C U y M F J v d 3 M x P C 9 J d G V t U G F 0 a D 4 8 L 0 l 0 Z W 1 M b 2 N h d G l v b j 4 8 U 3 R h Y m x l R W 5 0 c m l l c y A v P j w v S X R l b T 4 8 S X R l b T 4 8 S X R l b U x v Y 2 F 0 a W 9 u P j x J d G V t V H l w Z T 5 G b 3 J t d W x h P C 9 J d G V t V H l w Z T 4 8 S X R l b V B h d G g + U 2 V j d G l v b j E v Q 1 k y M y 9 S Z W 1 v d m V k J T I w Q 2 9 s d W 1 u c z E 8 L 0 l 0 Z W 1 Q Y X R o P j w v S X R l b U x v Y 2 F 0 a W 9 u P j x T d G F i b G V F b n R y a W V z I C 8 + P C 9 J d G V t P j x J d G V t P j x J d G V t T G 9 j Y X R p b 2 4 + P E l 0 Z W 1 U e X B l P k Z v c m 1 1 b G E 8 L 0 l 0 Z W 1 U e X B l P j x J d G V t U G F 0 a D 5 T Z W N 0 a W 9 u M S 9 D W T I x J T I 2 J T I w Q 1 k y M i U y M E N P V k l E J T I w U 2 V y d m l j Z S U y M E x p b m V z L 0 F k Z G V k J T I w Q 3 V z d G 9 t M T w v S X R l b V B h d G g + P C 9 J d G V t T G 9 j Y X R p b 2 4 + P F N 0 Y W J s Z U V u d H J p Z X M g L z 4 8 L 0 l 0 Z W 0 + P E l 0 Z W 0 + P E l 0 Z W 1 M b 2 N h d G l v b j 4 8 S X R l b V R 5 c G U + R m 9 y b X V s Y T w v S X R l b V R 5 c G U + P E l 0 Z W 1 Q Y X R o P l N l Y 3 R p b 2 4 x L 0 N Z M j E l M j Y l M j B D W T I y J T I w Q 0 9 W S U Q l M j B T Z X J 2 a W N l J T I w T G l u Z X M v Q W R k Z W Q l M j B D d X N 0 b 2 0 y P C 9 J d G V t U G F 0 a D 4 8 L 0 l 0 Z W 1 M b 2 N h d G l v b j 4 8 U 3 R h Y m x l R W 5 0 c m l l c y A v P j w v S X R l b T 4 8 S X R l b T 4 8 S X R l b U x v Y 2 F 0 a W 9 u P j x J d G V t V H l w Z T 5 G b 3 J t d W x h P C 9 J d G V t V H l w Z T 4 8 S X R l b V B h d G g + U 2 V j d G l v b j E v Q 1 k y M S U y N i U y M E N Z M j I l M j B D T 1 Z J R C U y M F N l c n Z p Y 2 U l M j B M a W 5 l c y 9 S Z W 9 y Z G V y Z W Q l M j B D b 2 x 1 b W 5 z P C 9 J d G V t U G F 0 a D 4 8 L 0 l 0 Z W 1 M b 2 N h d G l v b j 4 8 U 3 R h Y m x l R W 5 0 c m l l c y A v P j w v S X R l b T 4 8 S X R l b T 4 8 S X R l b U x v Y 2 F 0 a W 9 u P j x J d G V t V H l w Z T 5 G b 3 J t d W x h P C 9 J d G V t V H l w Z T 4 8 S X R l b V B h d G g + U 2 V j d G l v b j E v Q 1 k x O C U y Q y U y M D I x J T J D J T I w M j I l M j B N U y U y M G F u Z C U y M F V u c m V j J T I w U m V j c m V h d G k v U m V v c m R l c m V k J T I w Q 2 9 s d W 1 u c z E 8 L 0 l 0 Z W 1 Q Y X R o P j w v S X R l b U x v Y 2 F 0 a W 9 u P j x T d G F i b G V F b n R y a W V z I C 8 + P C 9 J d G V t P j x J d G V t P j x J d G V t T G 9 j Y X R p b 2 4 + P E l 0 Z W 1 U e X B l P k Z v c m 1 1 b G E 8 L 0 l 0 Z W 1 U e X B l P j x J d G V t U G F 0 a D 5 T Z W N 0 a W 9 u M S 9 D W T I z L 1 J l b m F t Z W Q l M j B D b 2 x 1 b W 5 z M T w v S X R l b V B h d G g + P C 9 J d G V t T G 9 j Y X R p b 2 4 + P F N 0 Y W J s Z U V u d H J p Z X M g L z 4 8 L 0 l 0 Z W 0 + P E l 0 Z W 0 + P E l 0 Z W 1 M b 2 N h d G l v b j 4 8 S X R l b V R 5 c G U + R m 9 y b X V s Y T w v S X R l b V R 5 c G U + P E l 0 Z W 1 Q Y X R o P l N l Y 3 R p b 2 4 x L 0 N Z M j E l M j Y l M j B D W T I y J T I w Q 0 9 W S U Q l M j B T Z X J 2 a W N l J T I w T G l u Z X M v U m V u Y W 1 l Z C U y M E N v b H V t b n M x P C 9 J d G V t U G F 0 a D 4 8 L 0 l 0 Z W 1 M b 2 N h d G l v b j 4 8 U 3 R h Y m x l R W 5 0 c m l l c y A v P j w v S X R l b T 4 8 S X R l b T 4 8 S X R l b U x v Y 2 F 0 a W 9 u P j x J d G V t V H l w Z T 5 G b 3 J t d W x h P C 9 J d G V t V H l w Z T 4 8 S X R l b V B h d G g + U 2 V j d G l v b j E v Q 1 k y M S U y N i U y M E N Z M j I l M j B D T 1 Z J R C U y M F N l c n Z p Y 2 U l M j B M a W 5 l c y 9 S Z W 9 y Z G V y Z W Q l M j B D b 2 x 1 b W 5 z M T w v S X R l b V B h d G g + P C 9 J d G V t T G 9 j Y X R p b 2 4 + P F N 0 Y W J s Z U V u d H J p Z X M g L z 4 8 L 0 l 0 Z W 0 + P E l 0 Z W 0 + P E l 0 Z W 1 M b 2 N h d G l v b j 4 8 S X R l b V R 5 c G U + R m 9 y b X V s Y T w v S X R l b V R 5 c G U + P E l 0 Z W 1 Q Y X R o P l N l Y 3 R p b 2 4 x L 0 N Z M T g l M k M l M j A y M S U y Q y U y M D I y J T I w T V M l M j B h b m Q l M j B V b n J l Y y U y M F J l Y 3 J l Y X R p L 1 J l b m F t Z W Q l M j B D b 2 x 1 b W 5 z P C 9 J d G V t U G F 0 a D 4 8 L 0 l 0 Z W 1 M b 2 N h d G l v b j 4 8 U 3 R h Y m x l R W 5 0 c m l l c y A v P j w v S X R l b T 4 8 S X R l b T 4 8 S X R l b U x v Y 2 F 0 a W 9 u P j x J d G V t V H l w Z T 5 G b 3 J t d W x h P C 9 J d G V t V H l w Z T 4 8 S X R l b V B h d G g + U 2 V j d G l v b j E v Q 1 k y M y U y M E F k Z G V u Z H V t L 1 N v d X J j Z T w v S X R l b V B h d G g + P C 9 J d G V t T G 9 j Y X R p b 2 4 + P F N 0 Y W J s Z U V u d H J p Z X M g L z 4 8 L 0 l 0 Z W 0 + P E l 0 Z W 0 + P E l 0 Z W 1 M b 2 N h d G l v b j 4 8 S X R l b V R 5 c G U + R m 9 y b X V s Y T w v S X R l b V R 5 c G U + P E l 0 Z W 1 Q Y X R o P l N l Y 3 R p b 2 4 x L 0 N Z M j M l M j B B Z G R l b m R 1 b S 9 D W X N f U 2 h l Z X Q 8 L 0 l 0 Z W 1 Q Y X R o P j w v S X R l b U x v Y 2 F 0 a W 9 u P j x T d G F i b G V F b n R y a W V z I C 8 + P C 9 J d G V t P j x J d G V t P j x J d G V t T G 9 j Y X R p b 2 4 + P E l 0 Z W 1 U e X B l P k Z v c m 1 1 b G E 8 L 0 l 0 Z W 1 U e X B l P j x J d G V t U G F 0 a D 5 T Z W N 0 a W 9 u M S 9 D W T I z J T I w Q W R k Z W 5 k d W 0 v U H J v b W 9 0 Z W Q l M j B I Z W F k Z X J z P C 9 J d G V t U G F 0 a D 4 8 L 0 l 0 Z W 1 M b 2 N h d G l v b j 4 8 U 3 R h Y m x l R W 5 0 c m l l c y A v P j w v S X R l b T 4 8 S X R l b T 4 8 S X R l b U x v Y 2 F 0 a W 9 u P j x J d G V t V H l w Z T 5 G b 3 J t d W x h P C 9 J d G V t V H l w Z T 4 8 S X R l b V B h d G g + U 2 V j d G l v b j E v Q 1 k y M y U y M E F k Z G V u Z H V t L 0 Z p b H R l c m V k J T I w U m 9 3 c z w v S X R l b V B h d G g + P C 9 J d G V t T G 9 j Y X R p b 2 4 + P F N 0 Y W J s Z U V u d H J p Z X M g L z 4 8 L 0 l 0 Z W 0 + P E l 0 Z W 0 + P E l 0 Z W 1 M b 2 N h d G l v b j 4 8 S X R l b V R 5 c G U + R m 9 y b X V s Y T w v S X R l b V R 5 c G U + P E l 0 Z W 1 Q Y X R o P l N l Y 3 R p b 2 4 x L 0 N Z M j M l M j B B Z G R l b m R 1 b S 9 E d X B s a W N h d G V k J T I w Q 2 9 s d W 1 u P C 9 J d G V t U G F 0 a D 4 8 L 0 l 0 Z W 1 M b 2 N h d G l v b j 4 8 U 3 R h Y m x l R W 5 0 c m l l c y A v P j w v S X R l b T 4 8 S X R l b T 4 8 S X R l b U x v Y 2 F 0 a W 9 u P j x J d G V t V H l w Z T 5 G b 3 J t d W x h P C 9 J d G V t V H l w Z T 4 8 S X R l b V B h d G g + U 2 V j d G l v b j E v Q 1 k y M y U y M E F k Z G V u Z H V t L 1 J l b W 9 2 Z W Q l M j B D b 2 x 1 b W 5 z M j w v S X R l b V B h d G g + P C 9 J d G V t T G 9 j Y X R p b 2 4 + P F N 0 Y W J s Z U V u d H J p Z X M g L z 4 8 L 0 l 0 Z W 0 + P E l 0 Z W 0 + P E l 0 Z W 1 M b 2 N h d G l v b j 4 8 S X R l b V R 5 c G U + R m 9 y b X V s Y T w v S X R l b V R 5 c G U + P E l 0 Z W 1 Q Y X R o P l N l Y 3 R p b 2 4 x L 0 N Z M j M l M j B B Z G R l b m R 1 b S 9 G a W x 0 Z X J l Z C U y M F J v d 3 M x P C 9 J d G V t U G F 0 a D 4 8 L 0 l 0 Z W 1 M b 2 N h d G l v b j 4 8 U 3 R h Y m x l R W 5 0 c m l l c y A v P j w v S X R l b T 4 8 S X R l b T 4 8 S X R l b U x v Y 2 F 0 a W 9 u P j x J d G V t V H l w Z T 5 G b 3 J t d W x h P C 9 J d G V t V H l w Z T 4 8 S X R l b V B h d G g + U 2 V j d G l v b j E v Q 1 k y M y U y M E F k Z G V u Z H V t L 0 N 1 c 3 R v b T E 8 L 0 l 0 Z W 1 Q Y X R o P j w v S X R l b U x v Y 2 F 0 a W 9 u P j x T d G F i b G V F b n R y a W V z I C 8 + P C 9 J d G V t P j x J d G V t P j x J d G V t T G 9 j Y X R p b 2 4 + P E l 0 Z W 1 U e X B l P k Z v c m 1 1 b G E 8 L 0 l 0 Z W 1 U e X B l P j x J d G V t U G F 0 a D 5 T Z W N 0 a W 9 u M S 9 D W T I z J T I w Q W R k Z W 5 k d W 0 v Q 2 h h b m d l Z C U y M F R 5 c G U 8 L 0 l 0 Z W 1 Q Y X R o P j w v S X R l b U x v Y 2 F 0 a W 9 u P j x T d G F i b G V F b n R y a W V z I C 8 + P C 9 J d G V t P j x J d G V t P j x J d G V t T G 9 j Y X R p b 2 4 + P E l 0 Z W 1 U e X B l P k Z v c m 1 1 b G E 8 L 0 l 0 Z W 1 U e X B l P j x J d G V t U G F 0 a D 5 T Z W N 0 a W 9 u M S 9 D W T I z J T I w Q W R k Z W 5 k d W 0 v Q W R k Z W Q l M j B D d X N 0 b 2 0 8 L 0 l 0 Z W 1 Q Y X R o P j w v S X R l b U x v Y 2 F 0 a W 9 u P j x T d G F i b G V F b n R y a W V z I C 8 + P C 9 J d G V t P j x J d G V t P j x J d G V t T G 9 j Y X R p b 2 4 + P E l 0 Z W 1 U e X B l P k Z v c m 1 1 b G E 8 L 0 l 0 Z W 1 U e X B l P j x J d G V t U G F 0 a D 5 T Z W N 0 a W 9 u M S 9 D W T I z J T I w Q W R k Z W 5 k d W 0 v U m V t b 3 Z l Z C U y M E V y c m 9 y c z w v S X R l b V B h d G g + P C 9 J d G V t T G 9 j Y X R p b 2 4 + P F N 0 Y W J s Z U V u d H J p Z X M g L z 4 8 L 0 l 0 Z W 0 + P E l 0 Z W 0 + P E l 0 Z W 1 M b 2 N h d G l v b j 4 8 S X R l b V R 5 c G U + R m 9 y b X V s Y T w v S X R l b V R 5 c G U + P E l 0 Z W 1 Q Y X R o P l N l Y 3 R p b 2 4 x L 0 N Z M j M l M j B B Z G R l b m R 1 b S 9 S Z W 1 v d m V k J T I w Q 2 9 s d W 1 u c z w v S X R l b V B h d G g + P C 9 J d G V t T G 9 j Y X R p b 2 4 + P F N 0 Y W J s Z U V u d H J p Z X M g L z 4 8 L 0 l 0 Z W 0 + P E l 0 Z W 0 + P E l 0 Z W 1 M b 2 N h d G l v b j 4 8 S X R l b V R 5 c G U + R m 9 y b X V s Y T w v S X R l b V R 5 c G U + P E l 0 Z W 1 Q Y X R o P l N l Y 3 R p b 2 4 x L 0 N Z U y U y M E l u Z 2 V z d C 9 T b 3 V y Y 2 U 8 L 0 l 0 Z W 1 Q Y X R o P j w v S X R l b U x v Y 2 F 0 a W 9 u P j x T d G F i b G V F b n R y a W V z I C 8 + P C 9 J d G V t P j x J d G V t P j x J d G V t T G 9 j Y X R p b 2 4 + P E l 0 Z W 1 U e X B l P k Z v c m 1 1 b G E 8 L 0 l 0 Z W 1 U e X B l P j x J d G V t U G F 0 a D 5 T Z W N 0 a W 9 u M S 9 D W V M l M j B J b m d l c 3 Q v Q 1 l z X 1 N o Z W V 0 P C 9 J d G V t U G F 0 a D 4 8 L 0 l 0 Z W 1 M b 2 N h d G l v b j 4 8 U 3 R h Y m x l R W 5 0 c m l l c y A v P j w v S X R l b T 4 8 S X R l b T 4 8 S X R l b U x v Y 2 F 0 a W 9 u P j x J d G V t V H l w Z T 5 G b 3 J t d W x h P C 9 J d G V t V H l w Z T 4 8 S X R l b V B h d G g + U 2 V j d G l v b j E v Q 1 l T J T I w S W 5 n Z X N 0 L 1 B y b 2 1 v d G V k J T I w S G V h Z G V y c z w v S X R l b V B h d G g + P C 9 J d G V t T G 9 j Y X R p b 2 4 + P F N 0 Y W J s Z U V u d H J p Z X M g L z 4 8 L 0 l 0 Z W 0 + P E l 0 Z W 0 + P E l 0 Z W 1 M b 2 N h d G l v b j 4 8 S X R l b V R 5 c G U + R m 9 y b X V s Y T w v S X R l b V R 5 c G U + P E l 0 Z W 1 Q Y X R o P l N l Y 3 R p b 2 4 x L 0 N Z U y U y M E l u Z 2 V z d C 9 G a W x 0 Z X J l Z C U y M F J v d 3 M 8 L 0 l 0 Z W 1 Q Y X R o P j w v S X R l b U x v Y 2 F 0 a W 9 u P j x T d G F i b G V F b n R y a W V z I C 8 + P C 9 J d G V t P j x J d G V t P j x J d G V t T G 9 j Y X R p b 2 4 + P E l 0 Z W 1 U e X B l P k Z v c m 1 1 b G E 8 L 0 l 0 Z W 1 U e X B l P j x J d G V t U G F 0 a D 5 T Z W N 0 a W 9 u M S 9 D W V M l M j B J b m d l c 3 Q v R H V w b G l j Y X R l Z C U y M E N v b H V t b j w v S X R l b V B h d G g + P C 9 J d G V t T G 9 j Y X R p b 2 4 + P F N 0 Y W J s Z U V u d H J p Z X M g L z 4 8 L 0 l 0 Z W 0 + P E l 0 Z W 0 + P E l 0 Z W 1 M b 2 N h d G l v b j 4 8 S X R l b V R 5 c G U + R m 9 y b X V s Y T w v S X R l b V R 5 c G U + P E l 0 Z W 1 Q Y X R o P l N l Y 3 R p b 2 4 x L 0 N Z U y U y M E l u Z 2 V z d C 9 G a W x 0 Z X J l Z C U y M F J v d 3 M x P C 9 J d G V t U G F 0 a D 4 8 L 0 l 0 Z W 1 M b 2 N h d G l v b j 4 8 U 3 R h Y m x l R W 5 0 c m l l c y A v P j w v S X R l b T 4 8 S X R l b T 4 8 S X R l b U x v Y 2 F 0 a W 9 u P j x J d G V t V H l w Z T 5 G b 3 J t d W x h P C 9 J d G V t V H l w Z T 4 8 S X R l b V B h d G g + U 2 V j d G l v b j E v Q 1 l T J T I w S W 5 n Z X N 0 L 0 N 1 c 3 R v b T E 8 L 0 l 0 Z W 1 Q Y X R o P j w v S X R l b U x v Y 2 F 0 a W 9 u P j x T d G F i b G V F b n R y a W V z I C 8 + P C 9 J d G V t P j x J d G V t P j x J d G V t T G 9 j Y X R p b 2 4 + P E l 0 Z W 1 U e X B l P k Z v c m 1 1 b G E 8 L 0 l 0 Z W 1 U e X B l P j x J d G V t U G F 0 a D 5 T Z W N 0 a W 9 u M S 9 D W V M l M j B J b m d l c 3 Q v Q 2 h h b m d l Z C U y M F R 5 c G U 8 L 0 l 0 Z W 1 Q Y X R o P j w v S X R l b U x v Y 2 F 0 a W 9 u P j x T d G F i b G V F b n R y a W V z I C 8 + P C 9 J d G V t P j x J d G V t P j x J d G V t T G 9 j Y X R p b 2 4 + P E l 0 Z W 1 U e X B l P k Z v c m 1 1 b G E 8 L 0 l 0 Z W 1 U e X B l P j x J d G V t U G F 0 a D 5 T Z W N 0 a W 9 u M S 9 D W V M l M j B J b m d l c 3 Q v Q W R k Z W Q l M j B D d X N 0 b 2 0 8 L 0 l 0 Z W 1 Q Y X R o P j w v S X R l b U x v Y 2 F 0 a W 9 u P j x T d G F i b G V F b n R y a W V z I C 8 + P C 9 J d G V t P j x J d G V t P j x J d G V t T G 9 j Y X R p b 2 4 + P E l 0 Z W 1 U e X B l P k Z v c m 1 1 b G E 8 L 0 l 0 Z W 1 U e X B l P j x J d G V t U G F 0 a D 5 T Z W N 0 a W 9 u M S 9 D W V M l M j B J b m d l c 3 Q v U m V t b 3 Z l Z C U y M E V y c m 9 y c z w v S X R l b V B h d G g + P C 9 J d G V t T G 9 j Y X R p b 2 4 + P F N 0 Y W J s Z U V u d H J p Z X M g L z 4 8 L 0 l 0 Z W 0 + P E l 0 Z W 0 + P E l 0 Z W 1 M b 2 N h d G l v b j 4 8 S X R l b V R 5 c G U + R m 9 y b X V s Y T w v S X R l b V R 5 c G U + P E l 0 Z W 1 Q Y X R o P l N l Y 3 R p b 2 4 x L 0 N Z U y U y M E l u Z 2 V z d C 9 S Z W 1 v d m V k J T I w Q 2 9 s d W 1 u c z w v S X R l b V B h d G g + P C 9 J d G V t T G 9 j Y X R p b 2 4 + P F N 0 Y W J s Z U V u d H J p Z X M g L z 4 8 L 0 l 0 Z W 0 + P E l 0 Z W 0 + P E l 0 Z W 1 M b 2 N h d G l v b j 4 8 S X R l b V R 5 c G U + R m 9 y b X V s Y T w v S X R l b V R 5 c G U + P E l 0 Z W 1 Q Y X R o P l N l Y 3 R p b 2 4 x L 0 N Z U y U y M E l u Z 2 V z d C 9 S Z W 5 h b W V k J T I w Q 2 9 s d W 1 u c z w v S X R l b V B h d G g + P C 9 J d G V t T G 9 j Y X R p b 2 4 + P F N 0 Y W J s Z U V u d H J p Z X M g L z 4 8 L 0 l 0 Z W 0 + P E l 0 Z W 0 + P E l 0 Z W 1 M b 2 N h d G l v b j 4 8 S X R l b V R 5 c G U + R m 9 y b X V s Y T w v S X R l b V R 5 c G U + P E l 0 Z W 1 Q Y X R o P l N l Y 3 R p b 2 4 x L 0 N Z U y U y M E l u Z 2 V z d C 9 S Z X B s Y W N l Z C U y M F Z h b H V l P C 9 J d G V t U G F 0 a D 4 8 L 0 l 0 Z W 1 M b 2 N h d G l v b j 4 8 U 3 R h Y m x l R W 5 0 c m l l c y A v P j w v S X R l b T 4 8 S X R l b T 4 8 S X R l b U x v Y 2 F 0 a W 9 u P j x J d G V t V H l w Z T 5 G b 3 J t d W x h P C 9 J d G V t V H l w Z T 4 8 S X R l b V B h d G g + U 2 V j d G l v b j E v Q 1 l T J T I w S W 5 n Z X N 0 L 0 F k Z G V k J T I w Q 3 V z d G 9 t M T w v S X R l b V B h d G g + P C 9 J d G V t T G 9 j Y X R p b 2 4 + P F N 0 Y W J s Z U V u d H J p Z X M g L z 4 8 L 0 l 0 Z W 0 + P E l 0 Z W 0 + P E l 0 Z W 1 M b 2 N h d G l v b j 4 8 S X R l b V R 5 c G U + R m 9 y b X V s Y T w v S X R l b V R 5 c G U + P E l 0 Z W 1 Q Y X R o P l N l Y 3 R p b 2 4 x L 0 N Z U y U y M E l u Z 2 V z d C 9 S Z W 1 v d m V k J T I w Q 2 9 s d W 1 u c z E 8 L 0 l 0 Z W 1 Q Y X R o P j w v S X R l b U x v Y 2 F 0 a W 9 u P j x T d G F i b G V F b n R y a W V z I C 8 + P C 9 J d G V t P j x J d G V t P j x J d G V t T G 9 j Y X R p b 2 4 + P E l 0 Z W 1 U e X B l P k Z v c m 1 1 b G E 8 L 0 l 0 Z W 1 U e X B l P j x J d G V t U G F 0 a D 5 T Z W N 0 a W 9 u M S 9 D W V M l M j B J b m d l c 3 Q v U m V u Y W 1 l Z C U y M E N v b H V t b n M x P C 9 J d G V t U G F 0 a D 4 8 L 0 l 0 Z W 1 M b 2 N h d G l v b j 4 8 U 3 R h Y m x l R W 5 0 c m l l c y A v P j w v S X R l b T 4 8 S X R l b T 4 8 S X R l b U x v Y 2 F 0 a W 9 u P j x J d G V t V H l w Z T 5 G b 3 J t d W x h P C 9 J d G V t V H l w Z T 4 8 S X R l b V B h d G g + U 2 V j d G l v b j E v Q 1 l T J T I w S W 5 n Z X N 0 L 0 F k Z G V k J T I w Q 3 V z d G 9 t M j w v S X R l b V B h d G g + P C 9 J d G V t T G 9 j Y X R p b 2 4 + P F N 0 Y W J s Z U V u d H J p Z X M g L z 4 8 L 0 l 0 Z W 0 + P E l 0 Z W 0 + P E l 0 Z W 1 M b 2 N h d G l v b j 4 8 S X R l b V R 5 c G U + R m 9 y b X V s Y T w v S X R l b V R 5 c G U + P E l 0 Z W 1 Q Y X R o P l N l Y 3 R p b 2 4 x L 0 N Z U y U y M E l u Z 2 V z d C 9 S Z W 1 v d m V k J T I w Q 2 9 s d W 1 u c z M 8 L 0 l 0 Z W 1 Q Y X R o P j w v S X R l b U x v Y 2 F 0 a W 9 u P j x T d G F i b G V F b n R y a W V z I C 8 + P C 9 J d G V t P j x J d G V t P j x J d G V t T G 9 j Y X R p b 2 4 + P E l 0 Z W 1 U e X B l P k Z v c m 1 1 b G E 8 L 0 l 0 Z W 1 U e X B l P j x J d G V t U G F 0 a D 5 T Z W N 0 a W 9 u M S 9 D W V M l M j B J b m d l c 3 Q v U m V u Y W 1 l Z C U y M E N v b H V t b n M y P C 9 J d G V t U G F 0 a D 4 8 L 0 l 0 Z W 1 M b 2 N h d G l v b j 4 8 U 3 R h Y m x l R W 5 0 c m l l c y A v P j w v S X R l b T 4 8 S X R l b T 4 8 S X R l b U x v Y 2 F 0 a W 9 u P j x J d G V t V H l w Z T 5 G b 3 J t d W x h P C 9 J d G V t V H l w Z T 4 8 S X R l b V B h d G g + U 2 V j d G l v b j E v Q 1 l T J T I w S W 5 n Z X N 0 L 0 F k Z G V k J T I w Q 3 V z d G 9 t M z w v S X R l b V B h d G g + P C 9 J d G V t T G 9 j Y X R p b 2 4 + P F N 0 Y W J s Z U V u d H J p Z X M g L z 4 8 L 0 l 0 Z W 0 + P E l 0 Z W 0 + P E l 0 Z W 1 M b 2 N h d G l v b j 4 8 S X R l b V R 5 c G U + R m 9 y b X V s Y T w v S X R l b V R 5 c G U + P E l 0 Z W 1 Q Y X R o P l N l Y 3 R p b 2 4 x L 0 N Z U y U y M E l u Z 2 V z d C 9 S Z W 1 v d m V k J T I w Q 2 9 s d W 1 u c z Q 8 L 0 l 0 Z W 1 Q Y X R o P j w v S X R l b U x v Y 2 F 0 a W 9 u P j x T d G F i b G V F b n R y a W V z I C 8 + P C 9 J d G V t P j x J d G V t P j x J d G V t T G 9 j Y X R p b 2 4 + P E l 0 Z W 1 U e X B l P k Z v c m 1 1 b G E 8 L 0 l 0 Z W 1 U e X B l P j x J d G V t U G F 0 a D 5 T Z W N 0 a W 9 u M S 9 D W V M l M j B J b m d l c 3 Q v U m V u Y W 1 l Z C U y M E N v b H V t b n M z P C 9 J d G V t U G F 0 a D 4 8 L 0 l 0 Z W 1 M b 2 N h d G l v b j 4 8 U 3 R h Y m x l R W 5 0 c m l l c y A v P j w v S X R l b T 4 8 S X R l b T 4 8 S X R l b U x v Y 2 F 0 a W 9 u P j x J d G V t V H l w Z T 5 G b 3 J t d W x h P C 9 J d G V t V H l w Z T 4 8 S X R l b V B h d G g + U 2 V j d G l v b j E v Q 1 l T J T I w S W 5 n Z X N 0 L 0 F k Z G V k J T I w Q 3 V z d G 9 t N D w v S X R l b V B h d G g + P C 9 J d G V t T G 9 j Y X R p b 2 4 + P F N 0 Y W J s Z U V u d H J p Z X M g L z 4 8 L 0 l 0 Z W 0 + P E l 0 Z W 0 + P E l 0 Z W 1 M b 2 N h d G l v b j 4 8 S X R l b V R 5 c G U + R m 9 y b X V s Y T w v S X R l b V R 5 c G U + P E l 0 Z W 1 Q Y X R o P l N l Y 3 R p b 2 4 x L 0 N Z U y U y M E l u Z 2 V z d C 9 S Z W 1 v d m U l M j B D W T I z J T I w Q W R k Z W 5 k d W 0 l M j B D b 2 x 1 b W 5 z P C 9 J d G V t U G F 0 a D 4 8 L 0 l 0 Z W 1 M b 2 N h d G l v b j 4 8 U 3 R h Y m x l R W 5 0 c m l l c y A v P j w v S X R l b T 4 8 S X R l b T 4 8 S X R l b U x v Y 2 F 0 a W 9 u P j x J d G V t V H l w Z T 5 G b 3 J t d W x h P C 9 J d G V t V H l w Z T 4 8 S X R l b V B h d G g + U 2 V j d G l v b j E v Q 1 l T J T I w S W 5 n Z X N 0 L 1 J l b m F t Z W Q l M j B D b 2 x 1 b W 5 z N D w v S X R l b V B h d G g + P C 9 J d G V t T G 9 j Y X R p b 2 4 + P F N 0 Y W J s Z U V u d H J p Z X M g L z 4 8 L 0 l 0 Z W 0 + P E l 0 Z W 0 + P E l 0 Z W 1 M b 2 N h d G l v b j 4 8 S X R l b V R 5 c G U + R m 9 y b X V s Y T w v S X R l b V R 5 c G U + P E l 0 Z W 1 Q Y X R o P l N l Y 3 R p b 2 4 x L 0 N Z U y U y M E l u Z 2 V z d C 9 S Z W 1 v d m V k J T I w Q 2 9 s d W 1 u c z U 8 L 0 l 0 Z W 1 Q Y X R o P j w v S X R l b U x v Y 2 F 0 a W 9 u P j x T d G F i b G V F b n R y a W V z I C 8 + P C 9 J d G V t P j x J d G V t P j x J d G V t T G 9 j Y X R p b 2 4 + P E l 0 Z W 1 U e X B l P k Z v c m 1 1 b G E 8 L 0 l 0 Z W 1 U e X B l P j x J d G V t U G F 0 a D 5 T Z W N 0 a W 9 u M S 9 D W V M l M j B J b m d l c 3 Q v U m V t b 3 Z l Z C U y M E N v b H V t b n M y P C 9 J d G V t U G F 0 a D 4 8 L 0 l 0 Z W 1 M b 2 N h d G l v b j 4 8 U 3 R h Y m x l R W 5 0 c m l l c y A v P j w v S X R l b T 4 8 S X R l b T 4 8 S X R l b U x v Y 2 F 0 a W 9 u P j x J d G V t V H l w Z T 5 G b 3 J t d W x h P C 9 J d G V t V H l w Z T 4 8 S X R l b V B h d G g + U 2 V j d G l v b j E v Q 1 l T J T I w S W 5 n Z X N 0 L 1 J l b 3 J k Z X J l Z C U y M E N v b H V t b n M 8 L 0 l 0 Z W 1 Q Y X R o P j w v S X R l b U x v Y 2 F 0 a W 9 u P j x T d G F i b G V F b n R y a W V z I C 8 + P C 9 J d G V t P j x J d G V t P j x J d G V t T G 9 j Y X R p b 2 4 + P E l 0 Z W 1 U e X B l P k Z v c m 1 1 b G E 8 L 0 l 0 Z W 1 U e X B l P j x J d G V t U G F 0 a D 5 T Z W N 0 a W 9 u M S 9 D W V M l M j B J b m d l c 3 Q v U m V t b 3 Z l Z C U y M E N v b H V t b n M 2 P C 9 J d G V t U G F 0 a D 4 8 L 0 l 0 Z W 1 M b 2 N h d G l v b j 4 8 U 3 R h Y m x l R W 5 0 c m l l c y A v P j w v S X R l b T 4 8 S X R l b T 4 8 S X R l b U x v Y 2 F 0 a W 9 u P j x J d G V t V H l w Z T 5 G b 3 J t d W x h P C 9 J d G V t V H l w Z T 4 8 S X R l b V B h d G g + U 2 V j d G l v b j E v Q 1 l T J T I w S W 5 n Z X N 0 L 1 J l b W 9 2 Z W Q l M j B D b 2 x 1 b W 5 z N z w v S X R l b V B h d G g + P C 9 J d G V t T G 9 j Y X R p b 2 4 + P F N 0 Y W J s Z U V u d H J p Z X M g L z 4 8 L 0 l 0 Z W 0 + P E l 0 Z W 0 + P E l 0 Z W 1 M b 2 N h d G l v b j 4 8 S X R l b V R 5 c G U + R m 9 y b X V s Y T w v S X R l b V R 5 c G U + P E l 0 Z W 1 Q Y X R o P l N l Y 3 R p b 2 4 x L 1 J l Y 2 V u d C U y M E h v c 3 B p d G F s J T I w S U Q t T m F t Z S 9 T b 3 V y Y 2 U 8 L 0 l 0 Z W 1 Q Y X R o P j w v S X R l b U x v Y 2 F 0 a W 9 u P j x T d G F i b G V F b n R y a W V z I C 8 + P C 9 J d G V t P j x J d G V t P j x J d G V t T G 9 j Y X R p b 2 4 + P E l 0 Z W 1 U e X B l P k Z v c m 1 1 b G E 8 L 0 l 0 Z W 1 U e X B l P j x J d G V t U G F 0 a D 5 T Z W N 0 a W 9 u M S 9 S Z W N l b n Q l M j B I b 3 N w a X R h b C U y M E l E L U 5 h b W U v U m V v c m R l c m V k J T I w Q 2 9 s d W 1 u c z w v S X R l b V B h d G g + P C 9 J d G V t T G 9 j Y X R p b 2 4 + P F N 0 Y W J s Z U V u d H J p Z X M g L z 4 8 L 0 l 0 Z W 0 + P E l 0 Z W 0 + P E l 0 Z W 1 M b 2 N h d G l v b j 4 8 S X R l b V R 5 c G U + R m 9 y b X V s Y T w v S X R l b V R 5 c G U + P E l 0 Z W 1 Q Y X R o P l N l Y 3 R p b 2 4 x L 1 J l Y 2 V u d C U y M E h v c 3 B p d G F s J T I w S U Q t T m F t Z S 9 S Z W 1 v d m V k J T I w Q 2 9 s d W 1 u c z w v S X R l b V B h d G g + P C 9 J d G V t T G 9 j Y X R p b 2 4 + P F N 0 Y W J s Z U V u d H J p Z X M g L z 4 8 L 0 l 0 Z W 0 + P E l 0 Z W 0 + P E l 0 Z W 1 M b 2 N h d G l v b j 4 8 S X R l b V R 5 c G U + R m 9 y b X V s Y T w v S X R l b V R 5 c G U + P E l 0 Z W 1 Q Y X R o P l N l Y 3 R p b 2 4 x L 1 J l Y 2 V u d C U y M E h v c 3 B p d G F s J T I w S U Q t T m F t Z S 9 S Z W 1 v d m V k J T I w R H V w b G l j Y X R l c z w v S X R l b V B h d G g + P C 9 J d G V t T G 9 j Y X R p b 2 4 + P F N 0 Y W J s Z U V u d H J p Z X M g L z 4 8 L 0 l 0 Z W 0 + P E l 0 Z W 0 + P E l 0 Z W 1 M b 2 N h d G l v b j 4 8 S X R l b V R 5 c G U + R m 9 y b X V s Y T w v S X R l b V R 5 c G U + P E l 0 Z W 1 Q Y X R o P l N l Y 3 R p b 2 4 x L 1 J l Y 2 V u d C U y M E h v c 3 B p d G F s J T I w S U Q t T m F t Z S 9 B Z G R l Z C U y M E N 1 c 3 R v b T w v S X R l b V B h d G g + P C 9 J d G V t T G 9 j Y X R p b 2 4 + P F N 0 Y W J s Z U V u d H J p Z X M g L z 4 8 L 0 l 0 Z W 0 + P E l 0 Z W 0 + P E l 0 Z W 1 M b 2 N h d G l v b j 4 8 S X R l b V R 5 c G U + R m 9 y b X V s Y T w v S X R l b V R 5 c G U + P E l 0 Z W 1 Q Y X R o P l N l Y 3 R p b 2 4 x L 1 J l Y 2 V u d C U y M E h v c 3 B p d G F s J T I w S U Q t T m F t Z S 9 S Z W 1 v d m V k J T I w Q 2 9 s d W 1 u c z E 8 L 0 l 0 Z W 1 Q Y X R o P j w v S X R l b U x v Y 2 F 0 a W 9 u P j x T d G F i b G V F b n R y a W V z I C 8 + P C 9 J d G V t P j x J d G V t P j x J d G V t T G 9 j Y X R p b 2 4 + P E l 0 Z W 1 U e X B l P k Z v c m 1 1 b G E 8 L 0 l 0 Z W 1 U e X B l P j x J d G V t U G F 0 a D 5 T Z W N 0 a W 9 u M S 9 S Z W N l b n Q l M j B I b 3 N w a X R h b C U y M E l E L U 5 h b W U v Q 2 h h b m d l Z C U y M F R 5 c G U 8 L 0 l 0 Z W 1 Q Y X R o P j w v S X R l b U x v Y 2 F 0 a W 9 u P j x T d G F i b G V F b n R y a W V z I C 8 + P C 9 J d G V t P j x J d G V t P j x J d G V t T G 9 j Y X R p b 2 4 + P E l 0 Z W 1 U e X B l P k Z v c m 1 1 b G E 8 L 0 l 0 Z W 1 U e X B l P j x J d G V t U G F 0 a D 5 T Z W N 0 a W 9 u M S 9 S Z W N l b n Q l M j B I b 3 N w a X R h b C U y M E l E L U 5 h b W U v Q W R k Z W Q l M j B D d X N 0 b 2 0 x P C 9 J d G V t U G F 0 a D 4 8 L 0 l 0 Z W 1 M b 2 N h d G l v b j 4 8 U 3 R h Y m x l R W 5 0 c m l l c y A v P j w v S X R l b T 4 8 S X R l b T 4 8 S X R l b U x v Y 2 F 0 a W 9 u P j x J d G V t V H l w Z T 5 G b 3 J t d W x h P C 9 J d G V t V H l w Z T 4 8 S X R l b V B h d G g + U 2 V j d G l v b j E v S G 9 z c G l 0 Y W w l M j B J R C 1 O Y W 1 l L 1 N v d X J j Z T w v S X R l b V B h d G g + P C 9 J d G V t T G 9 j Y X R p b 2 4 + P F N 0 Y W J s Z U V u d H J p Z X M g L z 4 8 L 0 l 0 Z W 0 + P E l 0 Z W 0 + P E l 0 Z W 1 M b 2 N h d G l v b j 4 8 S X R l b V R 5 c G U + R m 9 y b X V s Y T w v S X R l b V R 5 c G U + P E l 0 Z W 1 Q Y X R o P l N l Y 3 R p b 2 4 x L 0 h v c 3 B p d G F s J T I w S U Q t T m F t Z S 9 S Z W 9 y Z G V y Z W Q l M j B D b 2 x 1 b W 5 z P C 9 J d G V t U G F 0 a D 4 8 L 0 l 0 Z W 1 M b 2 N h d G l v b j 4 8 U 3 R h Y m x l R W 5 0 c m l l c y A v P j w v S X R l b T 4 8 S X R l b T 4 8 S X R l b U x v Y 2 F 0 a W 9 u P j x J d G V t V H l w Z T 5 G b 3 J t d W x h P C 9 J d G V t V H l w Z T 4 8 S X R l b V B h d G g + U 2 V j d G l v b j E v S G 9 z c G l 0 Y W w l M j B J R C 1 O Y W 1 l L 1 J l b W 9 2 Z W Q l M j B D b 2 x 1 b W 5 z P C 9 J d G V t U G F 0 a D 4 8 L 0 l 0 Z W 1 M b 2 N h d G l v b j 4 8 U 3 R h Y m x l R W 5 0 c m l l c y A v P j w v S X R l b T 4 8 S X R l b T 4 8 S X R l b U x v Y 2 F 0 a W 9 u P j x J d G V t V H l w Z T 5 G b 3 J t d W x h P C 9 J d G V t V H l w Z T 4 8 S X R l b V B h d G g + U 2 V j d G l v b j E v S G 9 z c G l 0 Y W w l M j B J R C 1 O Y W 1 l L 1 J l b W 9 2 Z W Q l M j B E d X B s a W N h d G V z P C 9 J d G V t U G F 0 a D 4 8 L 0 l 0 Z W 1 M b 2 N h d G l v b j 4 8 U 3 R h Y m x l R W 5 0 c m l l c y A v P j w v S X R l b T 4 8 S X R l b T 4 8 S X R l b U x v Y 2 F 0 a W 9 u P j x J d G V t V H l w Z T 5 G b 3 J t d W x h P C 9 J d G V t V H l w Z T 4 8 S X R l b V B h d G g + U 2 V j d G l v b j E v S G 9 z c G l 0 Y W w l M j B J R C 1 O Y W 1 l L 0 F k Z G V k J T I w Q 3 V z d G 9 t P C 9 J d G V t U G F 0 a D 4 8 L 0 l 0 Z W 1 M b 2 N h d G l v b j 4 8 U 3 R h Y m x l R W 5 0 c m l l c y A v P j w v S X R l b T 4 8 S X R l b T 4 8 S X R l b U x v Y 2 F 0 a W 9 u P j x J d G V t V H l w Z T 5 G b 3 J t d W x h P C 9 J d G V t V H l w Z T 4 8 S X R l b V B h d G g + U 2 V j d G l v b j E v S G 9 z c G l 0 Y W w l M j B J R C 1 O Y W 1 l L 1 J l b W 9 2 Z W Q l M j B D b 2 x 1 b W 5 z M T w v S X R l b V B h d G g + P C 9 J d G V t T G 9 j Y X R p b 2 4 + P F N 0 Y W J s Z U V u d H J p Z X M g L z 4 8 L 0 l 0 Z W 0 + P E l 0 Z W 0 + P E l 0 Z W 1 M b 2 N h d G l v b j 4 8 S X R l b V R 5 c G U + R m 9 y b X V s Y T w v S X R l b V R 5 c G U + P E l 0 Z W 1 Q Y X R o P l N l Y 3 R p b 2 4 x L 0 h v c 3 B p d G F s J T I w S U Q t T m F t Z S 9 D a G F u Z 2 V k J T I w V H l w Z T w v S X R l b V B h d G g + P C 9 J d G V t T G 9 j Y X R p b 2 4 + P F N 0 Y W J s Z U V u d H J p Z X M g L z 4 8 L 0 l 0 Z W 0 + P E l 0 Z W 0 + P E l 0 Z W 1 M b 2 N h d G l v b j 4 8 S X R l b V R 5 c G U + R m 9 y b X V s Y T w v S X R l b V R 5 c G U + P E l 0 Z W 1 Q Y X R o P l N l Y 3 R p b 2 4 x L 0 h v c 3 B p d G F s J T I w S U Q t T m F t Z S 9 B Z G R l Z C U y M E N 1 c 3 R v b T E 8 L 0 l 0 Z W 1 Q Y X R o P j w v S X R l b U x v Y 2 F 0 a W 9 u P j x T d G F i b G V F b n R y a W V z I C 8 + P C 9 J d G V t P j x J d G V t P j x J d G V t T G 9 j Y X R p b 2 4 + P E l 0 Z W 1 U e X B l P k Z v c m 1 1 b G E 8 L 0 l 0 Z W 1 U e X B l P j x J d G V t U G F 0 a D 5 T Z W N 0 a W 9 u M S 9 S Z W N l b n Q l M j B I b 3 N w a X R h b C U y M E l E L U 5 h b W U v R 3 J v d X B l Z C U y M F J v d 3 M 8 L 0 l 0 Z W 1 Q Y X R o P j w v S X R l b U x v Y 2 F 0 a W 9 u P j x T d G F i b G V F b n R y a W V z I C 8 + P C 9 J d G V t P j x J d G V t P j x J d G V t T G 9 j Y X R p b 2 4 + P E l 0 Z W 1 U e X B l P k Z v c m 1 1 b G E 8 L 0 l 0 Z W 1 U e X B l P j x J d G V t U G F 0 a D 5 T Z W N 0 a W 9 u M S 9 I b 3 N w a X R h b C U y M E l E L U 5 h b W U v U m V t b 3 Z l Z C U y M E N v b H V t b n M y P C 9 J d G V t U G F 0 a D 4 8 L 0 l 0 Z W 1 M b 2 N h d G l v b j 4 8 U 3 R h Y m x l R W 5 0 c m l l c y A v P j w v S X R l b T 4 8 S X R l b T 4 8 S X R l b U x v Y 2 F 0 a W 9 u P j x J d G V t V H l w Z T 5 G b 3 J t d W x h P C 9 J d G V t V H l w Z T 4 8 S X R l b V B h d G g + U 2 V j d G l v b j E v S G 9 z c G l 0 Y W w l M j B J R C 1 O Y W 1 l L 1 J l b W 9 2 Z W Q l M j B E d X B s a W N h d G V z M T w v S X R l b V B h d G g + P C 9 J d G V t T G 9 j Y X R p b 2 4 + P F N 0 Y W J s Z U V u d H J p Z X M g L z 4 8 L 0 l 0 Z W 0 + P E l 0 Z W 0 + P E l 0 Z W 1 M b 2 N h d G l v b j 4 8 S X R l b V R 5 c G U + R m 9 y b X V s Y T w v S X R l b V R 5 c G U + P E l 0 Z W 1 Q Y X R o P l N l Y 3 R p b 2 4 x L 1 J l Y 2 V u d C U y M E h v c 3 B p d G F s J T I w S U Q t T m F t Z S 9 N Z X J n Z W Q l M j B R d W V y a W V z P C 9 J d G V t U G F 0 a D 4 8 L 0 l 0 Z W 1 M b 2 N h d G l v b j 4 8 U 3 R h Y m x l R W 5 0 c m l l c y A v P j w v S X R l b T 4 8 S X R l b T 4 8 S X R l b U x v Y 2 F 0 a W 9 u P j x J d G V t V H l w Z T 5 G b 3 J t d W x h P C 9 J d G V t V H l w Z T 4 8 S X R l b V B h d G g + U 2 V j d G l v b j E v U m V j Z W 5 0 J T I w S G 9 z c G l 0 Y W w l M j B J R C 1 O Y W 1 l L 0 V 4 c G F u Z G V k J T I w S G 9 z c G l 0 Y W w l M j B J R C 1 O Y W 1 l P C 9 J d G V t U G F 0 a D 4 8 L 0 l 0 Z W 1 M b 2 N h d G l v b j 4 8 U 3 R h Y m x l R W 5 0 c m l l c y A v P j w v S X R l b T 4 8 S X R l b T 4 8 S X R l b U x v Y 2 F 0 a W 9 u P j x J d G V t V H l w Z T 5 G b 3 J t d W x h P C 9 J d G V t V H l w Z T 4 8 S X R l b V B h d G g + U 2 V j d G l v b j E v U m V j Z W 5 0 J T I w S G 9 z c G l 0 Y W w l M j B J R C 1 O Y W 1 l L 1 J l b W 9 2 Z W Q l M j B D b 2 x 1 b W 5 z M j w v S X R l b V B h d G g + P C 9 J d G V t T G 9 j Y X R p b 2 4 + P F N 0 Y W J s Z U V u d H J p Z X M g L z 4 8 L 0 l 0 Z W 0 + P E l 0 Z W 0 + P E l 0 Z W 1 M b 2 N h d G l v b j 4 8 S X R l b V R 5 c G U + R m 9 y b X V s Y T w v S X R l b V R 5 c G U + P E l 0 Z W 1 Q Y X R o P l N l Y 3 R p b 2 4 x L 1 J h d y U y M E l u Z i 9 T b 3 V y Y 2 U 8 L 0 l 0 Z W 1 Q Y X R o P j w v S X R l b U x v Y 2 F 0 a W 9 u P j x T d G F i b G V F b n R y a W V z I C 8 + P C 9 J d G V t P j x J d G V t P j x J d G V t T G 9 j Y X R p b 2 4 + P E l 0 Z W 1 U e X B l P k Z v c m 1 1 b G E 8 L 0 l 0 Z W 1 U e X B l P j x J d G V t U G F 0 a D 5 T Z W N 0 a W 9 u M S 9 S Y X c l M j B J b m Y v S W 5 m X 1 N o Z W V 0 P C 9 J d G V t U G F 0 a D 4 8 L 0 l 0 Z W 1 M b 2 N h d G l v b j 4 8 U 3 R h Y m x l R W 5 0 c m l l c y A v P j w v S X R l b T 4 8 S X R l b T 4 8 S X R l b U x v Y 2 F 0 a W 9 u P j x J d G V t V H l w Z T 5 G b 3 J t d W x h P C 9 J d G V t V H l w Z T 4 8 S X R l b V B h d G g + U 2 V j d G l v b j E v U m F 3 J T I w S W 5 m L 1 B y b 2 1 v d G V k J T I w S G V h Z G V y c z w v S X R l b V B h d G g + P C 9 J d G V t T G 9 j Y X R p b 2 4 + P F N 0 Y W J s Z U V u d H J p Z X M g L z 4 8 L 0 l 0 Z W 0 + P E l 0 Z W 0 + P E l 0 Z W 1 M b 2 N h d G l v b j 4 8 S X R l b V R 5 c G U + R m 9 y b X V s Y T w v S X R l b V R 5 c G U + P E l 0 Z W 1 Q Y X R o P l N l Y 3 R p b 2 4 x L 1 J h d y U y M E l u Z i 9 D a G F u Z 2 V k J T I w V H l w Z T w v S X R l b V B h d G g + P C 9 J d G V t T G 9 j Y X R p b 2 4 + P F N 0 Y W J s Z U V u d H J p Z X M g L z 4 8 L 0 l 0 Z W 0 + P E l 0 Z W 0 + P E l 0 Z W 1 M b 2 N h d G l v b j 4 8 S X R l b V R 5 c G U + R m 9 y b X V s Y T w v S X R l b V R 5 c G U + P E l 0 Z W 1 Q Y X R o P l N l Y 3 R p b 2 4 x L 1 J h d y U y M E l u Z i 9 S Z W 1 v d m V k J T I w Q 2 9 s d W 1 u c z w v S X R l b V B h d G g + P C 9 J d G V t T G 9 j Y X R p b 2 4 + P F N 0 Y W J s Z U V u d H J p Z X M g L z 4 8 L 0 l 0 Z W 0 + P E l 0 Z W 0 + P E l 0 Z W 1 M b 2 N h d G l v b j 4 8 S X R l b V R 5 c G U + R m 9 y b X V s Y T w v S X R l b V R 5 c G U + P E l 0 Z W 1 Q Y X R o P l N l Y 3 R p b 2 4 x L 1 J h d y U y M E l u Z i 9 B Z G R l Z C U y M E N 1 c 3 R v b T w v S X R l b V B h d G g + P C 9 J d G V t T G 9 j Y X R p b 2 4 + P F N 0 Y W J s Z U V u d H J p Z X M g L z 4 8 L 0 l 0 Z W 0 + P E l 0 Z W 0 + P E l 0 Z W 1 M b 2 N h d G l v b j 4 8 S X R l b V R 5 c G U + R m 9 y b X V s Y T w v S X R l b V R 5 c G U + P E l 0 Z W 1 Q Y X R o P l N l Y 3 R p b 2 4 x L 0 F s b C U y M F l l Y X J z L 0 Z p b H R l c l 9 B b G w 8 L 0 l 0 Z W 1 Q Y X R o P j w v S X R l b U x v Y 2 F 0 a W 9 u P j x T d G F i b G V F b n R y a W V z I C 8 + P C 9 J d G V t P j x J d G V t P j x J d G V t T G 9 j Y X R p b 2 4 + P E l 0 Z W 1 U e X B l P k Z v c m 1 1 b G E 8 L 0 l 0 Z W 1 U e X B l P j x J d G V t U G F 0 a D 5 T Z W N 0 a W 9 u M S 9 D W T I z J T I w Q W R k Z W 5 k d W 0 v U m V w b G F j Z W Q l M j B W Y W x 1 Z T w v S X R l b V B h d G g + P C 9 J d G V t T G 9 j Y X R p b 2 4 + P F N 0 Y W J s Z U V u d H J p Z X M g L z 4 8 L 0 l 0 Z W 0 + P E l 0 Z W 0 + P E l 0 Z W 1 M b 2 N h d G l v b j 4 8 S X R l b V R 5 c G U + R m 9 y b X V s Y T w v S X R l b V R 5 c G U + P E l 0 Z W 1 Q Y X R o P l N l Y 3 R p b 2 4 x L 0 N Z M j M v U m V w b G F j Z W Q l M j B W Y W x 1 Z T w v S X R l b V B h d G g + P C 9 J d G V t T G 9 j Y X R p b 2 4 + P F N 0 Y W J s Z U V u d H J p Z X M g L z 4 8 L 0 l 0 Z W 0 + P E l 0 Z W 0 + P E l 0 Z W 1 M b 2 N h d G l v b j 4 8 S X R l b V R 5 c G U + R m 9 y b X V s Y T w v S X R l b V R 5 c G U + P E l 0 Z W 1 Q Y X R o P l N l Y 3 R p b 2 4 x L 0 N Z M T g l M k M l M j A y M S U y Q y U y M D I y J T I w T V M l M j B h b m Q l M j B V b n J l Y y U y M F J l Y 3 J l Y X R p L 1 J l c G x h Y 2 V k J T I w V m F s d W U 8 L 0 l 0 Z W 1 Q Y X R o P j w v S X R l b U x v Y 2 F 0 a W 9 u P j x T d G F i b G V F b n R y a W V z I C 8 + P C 9 J d G V t P j x J d G V t P j x J d G V t T G 9 j Y X R p b 2 4 + P E l 0 Z W 1 U e X B l P k Z v c m 1 1 b G E 8 L 0 l 0 Z W 1 U e X B l P j x J d G V t U G F 0 a D 5 T Z W N 0 a W 9 u M S 9 D W T I x J T I 2 J T I w Q 1 k y M i U y M E N P V k l E J T I w U 2 V y d m l j Z S U y M E x p b m V z L 1 J l c G x h Y 2 V k J T I w V m F s d W U 8 L 0 l 0 Z W 1 Q Y X R o P j w v S X R l b U x v Y 2 F 0 a W 9 u P j x T d G F i b G V F b n R y a W V z I C 8 + P C 9 J d G V t P j x J d G V t P j x J d G V t T G 9 j Y X R p b 2 4 + P E l 0 Z W 1 U e X B l P k Z v c m 1 1 b G E 8 L 0 l 0 Z W 1 U e X B l P j x J d G V t U G F 0 a D 5 T Z W N 0 a W 9 u M S 9 B b G w l M j B Z Z W F y c y 9 S Z X B s Y W N l Z C U y M F Z h b H V l P C 9 J d G V t U G F 0 a D 4 8 L 0 l 0 Z W 1 M b 2 N h d G l v b j 4 8 U 3 R h Y m x l R W 5 0 c m l l c y A v P j w v S X R l b T 4 8 S X R l b T 4 8 S X R l b U x v Y 2 F 0 a W 9 u P j x J d G V t V H l w Z T 5 G b 3 J t d W x h P C 9 J d G V t V H l w Z T 4 8 S X R l b V B h d G g + U 2 V j d G l v b j E v Q 1 l T J T I w S W 5 n Z X N 0 L 1 J l c G x h Y 2 V k J T I w V m F s d W U x P C 9 J d G V t U G F 0 a D 4 8 L 0 l 0 Z W 1 M b 2 N h d G l v b j 4 8 U 3 R h Y m x l R W 5 0 c m l l c y A v P j w v S X R l b T 4 8 S X R l b T 4 8 S X R l b U x v Y 2 F 0 a W 9 u P j x J d G V t V H l w Z T 5 G b 3 J t d W x h P C 9 J d G V t V H l w Z T 4 8 S X R l b V B h d G g + U 2 V j d G l v b j E v Q W x s J T I w W W V h c n M v R m l s d G V y X 0 V D T U F E P C 9 J d G V t U G F 0 a D 4 8 L 0 l 0 Z W 1 M b 2 N h d G l v b j 4 8 U 3 R h Y m x l R W 5 0 c m l l c y A v P j w v S X R l b T 4 8 S X R l b T 4 8 S X R l b U x v Y 2 F 0 a W 9 u P j x J d G V t V H l w Z T 5 G b 3 J t d W x h P C 9 J d G V t V H l w Z T 4 8 S X R l b V B h d G g + U 2 V j d G l v b j E v Q W x s J T I w W W V h c n M v R H V w b G l j Y X R l Z C U y M E N v b H V t b j w v S X R l b V B h d G g + P C 9 J d G V t T G 9 j Y X R p b 2 4 + P F N 0 Y W J s Z U V u d H J p Z X M g L z 4 8 L 0 l 0 Z W 0 + P E l 0 Z W 0 + P E l 0 Z W 1 M b 2 N h d G l v b j 4 8 S X R l b V R 5 c G U + R m 9 y b X V s Y T w v S X R l b V R 5 c G U + P E l 0 Z W 1 Q Y X R o P l N l Y 3 R p b 2 4 x L 0 F s b C U y M F l l Y X J z L 0 N o Y W 5 n Z W Q l M j B U e X B l M j w v S X R l b V B h d G g + P C 9 J d G V t T G 9 j Y X R p b 2 4 + P F N 0 Y W J s Z U V u d H J p Z X M g L z 4 8 L 0 l 0 Z W 0 + P E l 0 Z W 0 + P E l 0 Z W 1 M b 2 N h d G l v b j 4 8 S X R l b V R 5 c G U + R m 9 y b X V s Y T w v S X R l b V R 5 c G U + P E l 0 Z W 1 Q Y X R o P l N l Y 3 R p b 2 4 x L 0 F s b C U y M F l l Y X J z L 1 J l b W 9 2 Z W Q l M j B D b 2 x 1 b W 5 z P C 9 J d G V t U G F 0 a D 4 8 L 0 l 0 Z W 1 M b 2 N h d G l v b j 4 8 U 3 R h Y m x l R W 5 0 c m l l c y A v P j w v S X R l b T 4 8 S X R l b T 4 8 S X R l b U x v Y 2 F 0 a W 9 u P j x J d G V t V H l w Z T 5 G b 3 J t d W x h P C 9 J d G V t V H l w Z T 4 8 S X R l b V B h d G g + U 2 V j d G l v b j E v Q W x s J T I w W W V h c n M v R m l 4 J T I w Q 2 F s Z W 5 k Y X I l M j B Z Z W F y P C 9 J d G V t U G F 0 a D 4 8 L 0 l 0 Z W 1 M b 2 N h d G l v b j 4 8 U 3 R h Y m x l R W 5 0 c m l l c y A v P j w v S X R l b T 4 8 S X R l b T 4 8 S X R l b U x v Y 2 F 0 a W 9 u P j x J d G V t V H l w Z T 5 G b 3 J t d W x h P C 9 J d G V t V H l w Z T 4 8 S X R l b V B h d G g + U 2 V j d G l v b j E v Q W x s J T I w W W V h c n M v Q 2 h h b m d l Z C U y M F R 5 c G U z P C 9 J d G V t U G F 0 a D 4 8 L 0 l 0 Z W 1 M b 2 N h d G l v b j 4 8 U 3 R h Y m x l R W 5 0 c m l l c y A v P j w v S X R l b T 4 8 S X R l b T 4 8 S X R l b U x v Y 2 F 0 a W 9 u P j x J d G V t V H l w Z T 5 G b 3 J t d W x h P C 9 J d G V t V H l w Z T 4 8 S X R l b V B h d G g + U 2 V j d G l v b j E v Q W x s J T I w W W V h c n M v R m l s d G V y X 0 N Z M T h f M j E 8 L 0 l 0 Z W 1 Q Y X R o P j w v S X R l b U x v Y 2 F 0 a W 9 u P j x T d G F i b G V F b n R y a W V z I C 8 + P C 9 J d G V t P j x J d G V t P j x J d G V t T G 9 j Y X R p b 2 4 + P E l 0 Z W 1 U e X B l P k Z v c m 1 1 b G E 8 L 0 l 0 Z W 1 U e X B l P j x J d G V t U G F 0 a D 5 T Z W N 0 a W 9 u M S 9 B b G w l M j B Z Z W F y c y 9 G a W x 0 Z X J f Q 1 k y M T w v S X R l b V B h d G g + P C 9 J d G V t T G 9 j Y X R p b 2 4 + P F N 0 Y W J s Z U V u d H J p Z X M g L z 4 8 L 0 l 0 Z W 0 + P E l 0 Z W 0 + P E l 0 Z W 1 M b 2 N h d G l v b j 4 8 S X R l b V R 5 c G U + R m 9 y b X V s Y T w v S X R l b V R 5 c G U + P E l 0 Z W 1 Q Y X R o P l N l Y 3 R p b 2 4 x L 0 F s b C U y M F l l Y X J z L 0 Z p b H R l c l 9 D W T I z P C 9 J d G V t U G F 0 a D 4 8 L 0 l 0 Z W 1 M b 2 N h d G l v b j 4 8 U 3 R h Y m x l R W 5 0 c m l l c y A v P j w v S X R l b T 4 8 S X R l b T 4 8 S X R l b U x v Y 2 F 0 a W 9 u P j x J d G V t V H l w Z T 5 G b 3 J t d W x h P C 9 J d G V t V H l w Z T 4 8 S X R l b V B h d G g + U 2 V j d G l v b j E v Q W x s J T I w W W V h c n M v R m l s d G V y X 0 N Z M j J f Q 2 x p b m N f U H N 5 Y 2 g 8 L 0 l 0 Z W 1 Q Y X R o P j w v S X R l b U x v Y 2 F 0 a W 9 u P j x T d G F i b G V F b n R y a W V z I C 8 + P C 9 J d G V t P j x J d G V t P j x J d G V t T G 9 j Y X R p b 2 4 + P E l 0 Z W 1 U e X B l P k Z v c m 1 1 b G E 8 L 0 l 0 Z W 1 U e X B l P j x J d G V t U G F 0 a D 5 T Z W N 0 a W 9 u M S 9 B b G w l M j B Z Z W F y c y 9 G a W x 0 Z X J f U l k y N F 8 x O V 9 2 X z I y P C 9 J d G V t U G F 0 a D 4 8 L 0 l 0 Z W 1 M b 2 N h d G l v b j 4 8 U 3 R h Y m x l R W 5 0 c m l l c y A v P j w v S X R l b T 4 8 S X R l b T 4 8 S X R l b U x v Y 2 F 0 a W 9 u P j x J d G V t V H l w Z T 5 G b 3 J t d W x h P C 9 J d G V t V H l w Z T 4 8 S X R l b V B h d G g + U 2 V j d G l v b j E v Q W x s J T I w W W V h c n M v R 3 J v d X B l Z C U y M F J v d 3 M 8 L 0 l 0 Z W 1 Q Y X R o P j w v S X R l b U x v Y 2 F 0 a W 9 u P j x T d G F i b G V F b n R y a W V z I C 8 + P C 9 J d G V t P j x J d G V t P j x J d G V t T G 9 j Y X R p b 2 4 + P E l 0 Z W 1 U e X B l P k Z v c m 1 1 b G E 8 L 0 l 0 Z W 1 U e X B l P j x J d G V t U G F 0 a D 5 T Z W N 0 a W 9 u M S 9 B b G w l M j B Z Z W F y c y 9 F Q 0 1 B R C U y M E d y b 3 d 0 a D w v S X R l b V B h d G g + P C 9 J d G V t T G 9 j Y X R p b 2 4 + P F N 0 Y W J s Z U V u d H J p Z X M g L z 4 8 L 0 l 0 Z W 0 + P E l 0 Z W 0 + P E l 0 Z W 1 M b 2 N h d G l v b j 4 8 S X R l b V R 5 c G U + R m 9 y b X V s Y T w v S X R l b V R 5 c G U + P E l 0 Z W 1 Q Y X R o P l N l Y 3 R p b 2 4 x L 0 F s b C U y M F l l Y X J z L 0 R l b G V 0 Z S U y M G 9 s Z C U y M E V D T U F E J T I w Q 2 9 s c z w v S X R l b V B h d G g + P C 9 J d G V t T G 9 j Y X R p b 2 4 + P F N 0 Y W J s Z U V u d H J p Z X M g L z 4 8 L 0 l 0 Z W 0 + P E l 0 Z W 0 + P E l 0 Z W 1 M b 2 N h d G l v b j 4 8 S X R l b V R 5 c G U + R m 9 y b X V s Y T w v S X R l b V R 5 c G U + P E l 0 Z W 1 Q Y X R o P l N l Y 3 R p b 2 4 x L 0 F s b C U y M F l l Y X J z L 0 1 T Q T w v S X R l b V B h d G g + P C 9 J d G V t T G 9 j Y X R p b 2 4 + P F N 0 Y W J s Z U V u d H J p Z X M g L z 4 8 L 0 l 0 Z W 0 + P E l 0 Z W 0 + P E l 0 Z W 1 M b 2 N h d G l v b j 4 8 S X R l b V R 5 c G U + R m 9 y b X V s Y T w v S X R l b V R 5 c G U + P E l 0 Z W 1 Q Y X R o P l N l Y 3 R p b 2 4 x L 0 F s b C U y M F l l Y X J z L 0 R l b G V 0 Z S U y M G 9 s Z C U y M E 1 T Q S U y M E N v b H M 8 L 0 l 0 Z W 1 Q Y X R o P j w v S X R l b U x v Y 2 F 0 a W 9 u P j x T d G F i b G V F b n R y a W V z I C 8 + P C 9 J d G V t P j x J d G V t P j x J d G V t T G 9 j Y X R p b 2 4 + P E l 0 Z W 1 U e X B l P k Z v c m 1 1 b G E 8 L 0 l 0 Z W 1 U e X B l P j x J d G V t U G F 0 a D 5 T Z W N 0 a W 9 u M S 9 B b G w l M j B Z Z W F y c y 9 V b n J l Y 2 9 n b m l 6 Z W Q 8 L 0 l 0 Z W 1 Q Y X R o P j w v S X R l b U x v Y 2 F 0 a W 9 u P j x T d G F i b G V F b n R y a W V z I C 8 + P C 9 J d G V t P j x J d G V t P j x J d G V t T G 9 j Y X R p b 2 4 + P E l 0 Z W 1 U e X B l P k Z v c m 1 1 b G E 8 L 0 l 0 Z W 1 U e X B l P j x J d G V t U G F 0 a D 5 T Z W N 0 a W 9 u M S 9 B b G w l M j B Z Z W F y c y 9 S Z W 1 v d m V k J T I w Q 2 9 s d W 1 u c z E 8 L 0 l 0 Z W 1 Q Y X R o P j w v S X R l b U x v Y 2 F 0 a W 9 u P j x T d G F i b G V F b n R y a W V z I C 8 + P C 9 J d G V t P j x J d G V t P j x J d G V t T G 9 j Y X R p b 2 4 + P E l 0 Z W 1 U e X B l P k Z v c m 1 1 b G E 8 L 0 l 0 Z W 1 U e X B l P j x J d G V t U G F 0 a D 5 T Z W N 0 a W 9 u M S 9 B b G w l M j B Z Z W F y c y 9 S Z W 9 y Z G V y Z W Q l M j B D b 2 x 1 b W 5 z M T w v S X R l b V B h d G g + P C 9 J d G V t T G 9 j Y X R p b 2 4 + P F N 0 Y W J s Z U V u d H J p Z X M g L z 4 8 L 0 l 0 Z W 0 + P E l 0 Z W 0 + P E l 0 Z W 1 M b 2 N h d G l v b j 4 8 S X R l b V R 5 c G U + R m 9 y b X V s Y T w v S X R l b V R 5 c G U + P E l 0 Z W 1 Q Y X R o P l N l Y 3 R p b 2 4 x L 0 F s b C U y M F l l Y X J z L 1 J l b m F t Z W Q l M j B D b 2 x 1 b W 5 z P C 9 J d G V t U G F 0 a D 4 8 L 0 l 0 Z W 1 M b 2 N h d G l v b j 4 8 U 3 R h Y m x l R W 5 0 c m l l c y A v P j w v S X R l b T 4 8 S X R l b T 4 8 S X R l b U x v Y 2 F 0 a W 9 u P j x J d G V t V H l w Z T 5 G b 3 J t d W x h P C 9 J d G V t V H l w Z T 4 8 S X R l b V B h d G g + U 2 V j d G l v b j E v Q m F z Z S U y M E N Z J T I w V 2 l 0 a C U y M E l u Z i 9 T b 3 V y Y 2 U 8 L 0 l 0 Z W 1 Q Y X R o P j w v S X R l b U x v Y 2 F 0 a W 9 u P j x T d G F i b G V F b n R y a W V z I C 8 + P C 9 J d G V t P j x J d G V t P j x J d G V t T G 9 j Y X R p b 2 4 + P E l 0 Z W 1 U e X B l P k Z v c m 1 1 b G E 8 L 0 l 0 Z W 1 U e X B l P j x J d G V t U G F 0 a D 5 T Z W N 0 a W 9 u M S 9 C Y X N l J T I w Q 1 k l M j B X a X R o J T I w S W 5 m L 0 1 l c m d l Z C U y M F F 1 Z X J p Z X M y P C 9 J d G V t U G F 0 a D 4 8 L 0 l 0 Z W 1 M b 2 N h d G l v b j 4 8 U 3 R h Y m x l R W 5 0 c m l l c y A v P j w v S X R l b T 4 8 S X R l b T 4 8 S X R l b U x v Y 2 F 0 a W 9 u P j x J d G V t V H l w Z T 5 G b 3 J t d W x h P C 9 J d G V t V H l w Z T 4 8 S X R l b V B h d G g + U 2 V j d G l v b j E v Q m F z Z S U y M E N Z J T I w V 2 l 0 a C U y M E l u Z i 9 F e H B h b m R l Z C U y M E l u Z i U y M E N v b n Z l c n N p b 2 5 z P C 9 J d G V t U G F 0 a D 4 8 L 0 l 0 Z W 1 M b 2 N h d G l v b j 4 8 U 3 R h Y m x l R W 5 0 c m l l c y A v P j w v S X R l b T 4 8 S X R l b T 4 8 S X R l b U x v Y 2 F 0 a W 9 u P j x J d G V t V H l w Z T 5 G b 3 J t d W x h P C 9 J d G V t V H l w Z T 4 8 S X R l b V B h d G g + U 2 V j d G l v b j E v Q m F z Z S U y M E N Z J T I w V 2 l 0 a C U y M E l u Z i 9 J b m Z s Y X R l X z A 8 L 0 l 0 Z W 1 Q Y X R o P j w v S X R l b U x v Y 2 F 0 a W 9 u P j x T d G F i b G V F b n R y a W V z I C 8 + P C 9 J d G V t P j x J d G V t P j x J d G V t T G 9 j Y X R p b 2 4 + P E l 0 Z W 1 U e X B l P k Z v c m 1 1 b G E 8 L 0 l 0 Z W 1 U e X B l P j x J d G V t U G F 0 a D 5 T Z W N 0 a W 9 u M S 9 C Y X N l J T I w Q 1 k l M j B X a X R o J T I w S W 5 m L 0 l u Z m x h d G V f M T w v S X R l b V B h d G g + P C 9 J d G V t T G 9 j Y X R p b 2 4 + P F N 0 Y W J s Z U V u d H J p Z X M g L z 4 8 L 0 l 0 Z W 0 + P E l 0 Z W 0 + P E l 0 Z W 1 M b 2 N h d G l v b j 4 8 S X R l b V R 5 c G U + R m 9 y b X V s Y T w v S X R l b V R 5 c G U + P E l 0 Z W 1 Q Y X R o P l N l Y 3 R p b 2 4 x L 0 J h c 2 U l M j B D W S 9 T b 3 V y Y 2 U 8 L 0 l 0 Z W 1 Q Y X R o P j w v S X R l b U x v Y 2 F 0 a W 9 u P j x T d G F i b G V F b n R y a W V z I C 8 + P C 9 J d G V t P j x J d G V t P j x J d G V t T G 9 j Y X R p b 2 4 + P E l 0 Z W 1 U e X B l P k Z v c m 1 1 b G E 8 L 0 l 0 Z W 1 U e X B l P j x J d G V t U G F 0 a D 5 T Z W N 0 a W 9 u M S 9 C Y X N l J T I w Q 1 k v R 3 J v d X B l Z C U y M F J v d 3 M 8 L 0 l 0 Z W 1 Q Y X R o P j w v S X R l b U x v Y 2 F 0 a W 9 u P j x T d G F i b G V F b n R y a W V z I C 8 + P C 9 J d G V t P j x J d G V t P j x J d G V t T G 9 j Y X R p b 2 4 + P E l 0 Z W 1 U e X B l P k Z v c m 1 1 b G E 8 L 0 l 0 Z W 1 U e X B l P j x J d G V t U G F 0 a D 5 T Z W N 0 a W 9 u M S 9 C Y X N l J T I w Q 1 k v U m V w b G F j Z W Q l M j B W Y W x 1 Z T w v S X R l b V B h d G g + P C 9 J d G V t T G 9 j Y X R p b 2 4 + P F N 0 Y W J s Z U V u d H J p Z X M g L z 4 8 L 0 l 0 Z W 0 + P E l 0 Z W 0 + P E l 0 Z W 1 M b 2 N h d G l v b j 4 8 S X R l b V R 5 c G U + R m 9 y b X V s Y T w v S X R l b V R 5 c G U + P E l 0 Z W 1 Q Y X R o P l N l Y 3 R p b 2 4 x L 0 J h c 2 U l M j B D W S 9 B Z G R l Z C U y M E N 1 c 3 R v b T w v S X R l b V B h d G g + P C 9 J d G V t T G 9 j Y X R p b 2 4 + P F N 0 Y W J s Z U V u d H J p Z X M g L z 4 8 L 0 l 0 Z W 0 + P E l 0 Z W 0 + P E l 0 Z W 1 M b 2 N h d G l v b j 4 8 S X R l b V R 5 c G U + R m 9 y b X V s Y T w v S X R l b V R 5 c G U + P E l 0 Z W 1 Q Y X R o P l N l Y 3 R p b 2 4 x L 0 J h c 2 U l M j B D W S 9 N Z X J n Z W Q l M j B R d W V y a W V z P C 9 J d G V t U G F 0 a D 4 8 L 0 l 0 Z W 1 M b 2 N h d G l v b j 4 8 U 3 R h Y m x l R W 5 0 c m l l c y A v P j w v S X R l b T 4 8 S X R l b T 4 8 S X R l b U x v Y 2 F 0 a W 9 u P j x J d G V t V H l w Z T 5 G b 3 J t d W x h P C 9 J d G V t V H l w Z T 4 8 S X R l b V B h d G g + U 2 V j d G l v b j E v Q m F z Z S U y M E N Z L 0 N o Y W 5 n Z S U y M F R 5 c G V z P C 9 J d G V t U G F 0 a D 4 8 L 0 l 0 Z W 1 M b 2 N h d G l v b j 4 8 U 3 R h Y m x l R W 5 0 c m l l c y A v P j w v S X R l b T 4 8 S X R l b T 4 8 S X R l b U x v Y 2 F 0 a W 9 u P j x J d G V t V H l w Z T 5 G b 3 J t d W x h P C 9 J d G V t V H l w Z T 4 8 S X R l b V B h d G g + U 2 V j d G l v b j E v Q m F z Z S U y M E N Z L 1 J l b m F t Z W Q l M j B D b 2 x 1 b W 5 z P C 9 J d G V t U G F 0 a D 4 8 L 0 l 0 Z W 1 M b 2 N h d G l v b j 4 8 U 3 R h Y m x l R W 5 0 c m l l c y A v P j w v S X R l b T 4 8 S X R l b T 4 8 S X R l b U x v Y 2 F 0 a W 9 u P j x J d G V t V H l w Z T 5 G b 3 J t d W x h P C 9 J d G V t V H l w Z T 4 8 S X R l b V B h d G g + U 2 V j d G l v b j E v Q m F z Z S U y M E N Z L 1 J l b m F t Z W Q l M j B D b 2 x 1 b W 5 z M T w v S X R l b V B h d G g + P C 9 J d G V t T G 9 j Y X R p b 2 4 + P F N 0 Y W J s Z U V u d H J p Z X M g L z 4 8 L 0 l 0 Z W 0 + P E l 0 Z W 0 + P E l 0 Z W 1 M b 2 N h d G l v b j 4 8 S X R l b V R 5 c G U + R m 9 y b X V s Y T w v S X R l b V R 5 c G U + P E l 0 Z W 1 Q Y X R o P l N l Y 3 R p b 2 4 x L 0 J h c 2 U l M j B D W S 9 S Z W 5 h b W V k J T I w Q 2 9 s d W 1 u c z I 8 L 0 l 0 Z W 1 Q Y X R o P j w v S X R l b U x v Y 2 F 0 a W 9 u P j x T d G F i b G V F b n R y a W V z I C 8 + P C 9 J d G V t P j x J d G V t P j x J d G V t T G 9 j Y X R p b 2 4 + P E l 0 Z W 1 U e X B l P k Z v c m 1 1 b G E 8 L 0 l 0 Z W 1 U e X B l P j x J d G V t U G F 0 a D 5 T Z W N 0 a W 9 u M S 9 C Y X N l J T I w Q 1 k v U m V u Y W 1 l Z C U y M E N v b H V t b n M z P C 9 J d G V t U G F 0 a D 4 8 L 0 l 0 Z W 1 M b 2 N h d G l v b j 4 8 U 3 R h Y m x l R W 5 0 c m l l c y A v P j w v S X R l b T 4 8 S X R l b T 4 8 S X R l b U x v Y 2 F 0 a W 9 u P j x J d G V t V H l w Z T 5 G b 3 J t d W x h P C 9 J d G V t V H l w Z T 4 8 S X R l b V B h d G g + U 2 V j d G l v b j E v Q m F z Z S U y M E N Z L 0 F k Z G V k J T I w Q 3 V z d G 9 t M T w v S X R l b V B h d G g + P C 9 J d G V t T G 9 j Y X R p b 2 4 + P F N 0 Y W J s Z U V u d H J p Z X M g L z 4 8 L 0 l 0 Z W 0 + P E l 0 Z W 0 + P E l 0 Z W 1 M b 2 N h d G l v b j 4 8 S X R l b V R 5 c G U + R m 9 y b X V s Y T w v S X R l b V R 5 c G U + P E l 0 Z W 1 Q Y X R o P l N l Y 3 R p b 2 4 x L 0 J h c 2 U l M j B D W S 9 B Z G R l Z C U y M E N 1 c 3 R v b T I 8 L 0 l 0 Z W 1 Q Y X R o P j w v S X R l b U x v Y 2 F 0 a W 9 u P j x T d G F i b G V F b n R y a W V z I C 8 + P C 9 J d G V t P j x J d G V t P j x J d G V t T G 9 j Y X R p b 2 4 + P E l 0 Z W 1 U e X B l P k Z v c m 1 1 b G E 8 L 0 l 0 Z W 1 U e X B l P j x J d G V t U G F 0 a D 5 T Z W N 0 a W 9 u M S 9 C Y X N l J T I w Q 1 k v Q W R k Z W Q l M j B D d X N 0 b 2 0 z P C 9 J d G V t U G F 0 a D 4 8 L 0 l 0 Z W 1 M b 2 N h d G l v b j 4 8 U 3 R h Y m x l R W 5 0 c m l l c y A v P j w v S X R l b T 4 8 S X R l b T 4 8 S X R l b U x v Y 2 F 0 a W 9 u P j x J d G V t V H l w Z T 5 G b 3 J t d W x h P C 9 J d G V t V H l w Z T 4 8 S X R l b V B h d G g + U 2 V j d G l v b j E v Q m F z Z S U y M E N Z L 1 J l b m F t Z W Q l M j B D b 2 x 1 b W 5 z N D w v S X R l b V B h d G g + P C 9 J d G V t T G 9 j Y X R p b 2 4 + P F N 0 Y W J s Z U V u d H J p Z X M g L z 4 8 L 0 l 0 Z W 0 + P E l 0 Z W 0 + P E l 0 Z W 1 M b 2 N h d G l v b j 4 8 S X R l b V R 5 c G U + R m 9 y b X V s Y T w v S X R l b V R 5 c G U + P E l 0 Z W 1 Q Y X R o P l N l Y 3 R p b 2 4 x L 0 J h c 2 U l M j B D W S 9 S Z W 5 h b W V k J T I w Q 2 9 s d W 1 u c z U 8 L 0 l 0 Z W 1 Q Y X R o P j w v S X R l b U x v Y 2 F 0 a W 9 u P j x T d G F i b G V F b n R y a W V z I C 8 + P C 9 J d G V t P j x J d G V t P j x J d G V t T G 9 j Y X R p b 2 4 + P E l 0 Z W 1 U e X B l P k Z v c m 1 1 b G E 8 L 0 l 0 Z W 1 U e X B l P j x J d G V t U G F 0 a D 5 T Z W N 0 a W 9 u M S 9 C Y X N l J T I w Q 1 k v U m V u Y W 1 l Z C U y M E N v b H V t b n M 2 P C 9 J d G V t U G F 0 a D 4 8 L 0 l 0 Z W 1 M b 2 N h d G l v b j 4 8 U 3 R h Y m x l R W 5 0 c m l l c y A v P j w v S X R l b T 4 8 S X R l b T 4 8 S X R l b U x v Y 2 F 0 a W 9 u P j x J d G V t V H l w Z T 5 G b 3 J t d W x h P C 9 J d G V t V H l w Z T 4 8 S X R l b V B h d G g + U 2 V j d G l v b j E v Q m F z Z S U y M E N Z L 0 F k Z G V k J T I w Q 3 V z d G 9 t N D w v S X R l b V B h d G g + P C 9 J d G V t T G 9 j Y X R p b 2 4 + P F N 0 Y W J s Z U V u d H J p Z X M g L z 4 8 L 0 l 0 Z W 0 + P E l 0 Z W 0 + P E l 0 Z W 1 M b 2 N h d G l v b j 4 8 S X R l b V R 5 c G U + R m 9 y b X V s Y T w v S X R l b V R 5 c G U + P E l 0 Z W 1 Q Y X R o P l N l Y 3 R p b 2 4 x L 0 J h c 2 U l M j B D W S 9 B Z G R l Z C U y M E N 1 c 3 R v b T U 8 L 0 l 0 Z W 1 Q Y X R o P j w v S X R l b U x v Y 2 F 0 a W 9 u P j x T d G F i b G V F b n R y a W V z I C 8 + P C 9 J d G V t P j x J d G V t P j x J d G V t T G 9 j Y X R p b 2 4 + P E l 0 Z W 1 U e X B l P k Z v c m 1 1 b G E 8 L 0 l 0 Z W 1 U e X B l P j x J d G V t U G F 0 a D 5 T Z W N 0 a W 9 u M S 9 C Y X N l J T I w Q 1 k v U m V t b 3 Z l Z C U y M E N v b H V t b n M 8 L 0 l 0 Z W 1 Q Y X R o P j w v S X R l b U x v Y 2 F 0 a W 9 u P j x T d G F i b G V F b n R y a W V z I C 8 + P C 9 J d G V t P j x J d G V t P j x J d G V t T G 9 j Y X R p b 2 4 + P E l 0 Z W 1 U e X B l P k Z v c m 1 1 b G E 8 L 0 l 0 Z W 1 U e X B l P j x J d G V t U G F 0 a D 5 T Z W N 0 a W 9 u M S 9 C Y X N l J T I w Q 1 k v Q W R k Z W Q l M j B D d X N 0 b 2 0 2 P C 9 J d G V t U G F 0 a D 4 8 L 0 l 0 Z W 1 M b 2 N h d G l v b j 4 8 U 3 R h Y m x l R W 5 0 c m l l c y A v P j w v S X R l b T 4 8 S X R l b T 4 8 S X R l b U x v Y 2 F 0 a W 9 u P j x J d G V t V H l w Z T 5 G b 3 J t d W x h P C 9 J d G V t V H l w Z T 4 8 S X R l b V B h d G g + U 2 V j d G l v b j E v Q m F z Z S U y M E N Z L 1 J l b m F t Z W Q l M j B D b 2 x 1 b W 5 z O D w v S X R l b V B h d G g + P C 9 J d G V t T G 9 j Y X R p b 2 4 + P F N 0 Y W J s Z U V u d H J p Z X M g L z 4 8 L 0 l 0 Z W 0 + P E l 0 Z W 0 + P E l 0 Z W 1 M b 2 N h d G l v b j 4 8 S X R l b V R 5 c G U + R m 9 y b X V s Y T w v S X R l b V R 5 c G U + P E l 0 Z W 1 Q Y X R o P l N l Y 3 R p b 2 4 x L 0 J h c 2 U l M j B D W S 9 B Z G R l Z C U y M E N 1 c 3 R v b T c 8 L 0 l 0 Z W 1 Q Y X R o P j w v S X R l b U x v Y 2 F 0 a W 9 u P j x T d G F i b G V F b n R y a W V z I C 8 + P C 9 J d G V t P j x J d G V t P j x J d G V t T G 9 j Y X R p b 2 4 + P E l 0 Z W 1 U e X B l P k Z v c m 1 1 b G E 8 L 0 l 0 Z W 1 U e X B l P j x J d G V t U G F 0 a D 5 T Z W N 0 a W 9 u M S 9 C Y X N l J T I w Q 1 k v Q W R k Z W Q l M j B D d X N 0 b 2 0 4 P C 9 J d G V t U G F 0 a D 4 8 L 0 l 0 Z W 1 M b 2 N h d G l v b j 4 8 U 3 R h Y m x l R W 5 0 c m l l c y A v P j w v S X R l b T 4 8 S X R l b T 4 8 S X R l b U x v Y 2 F 0 a W 9 u P j x J d G V t V H l w Z T 5 G b 3 J t d W x h P C 9 J d G V t V H l w Z T 4 8 S X R l b V B h d G g + U 2 V j d G l v b j E v Q m F z Z S U y M E N Z L 0 F k Z G V k J T I w Q 3 V z d G 9 t O T w v S X R l b V B h d G g + P C 9 J d G V t T G 9 j Y X R p b 2 4 + P F N 0 Y W J s Z U V u d H J p Z X M g L z 4 8 L 0 l 0 Z W 0 + P E l 0 Z W 0 + P E l 0 Z W 1 M b 2 N h d G l v b j 4 8 S X R l b V R 5 c G U + R m 9 y b X V s Y T w v S X R l b V R 5 c G U + P E l 0 Z W 1 Q Y X R o P l N l Y 3 R p b 2 4 x L 0 J h c 2 U l M j B D W S 9 B Z G R l Z C U y M E N 1 c 3 R v b T E w P C 9 J d G V t U G F 0 a D 4 8 L 0 l 0 Z W 1 M b 2 N h d G l v b j 4 8 U 3 R h Y m x l R W 5 0 c m l l c y A v P j w v S X R l b T 4 8 S X R l b T 4 8 S X R l b U x v Y 2 F 0 a W 9 u P j x J d G V t V H l w Z T 5 G b 3 J t d W x h P C 9 J d G V t V H l w Z T 4 8 S X R l b V B h d G g + U 2 V j d G l v b j E v Q m F z Z S U y M E N Z L 0 F k Z G V k J T I w Q 3 V z d G 9 t M T E 8 L 0 l 0 Z W 1 Q Y X R o P j w v S X R l b U x v Y 2 F 0 a W 9 u P j x T d G F i b G V F b n R y a W V z I C 8 + P C 9 J d G V t P j x J d G V t P j x J d G V t T G 9 j Y X R p b 2 4 + P E l 0 Z W 1 U e X B l P k Z v c m 1 1 b G E 8 L 0 l 0 Z W 1 U e X B l P j x J d G V t U G F 0 a D 5 T Z W N 0 a W 9 u M S 9 C Y X N l J T I w Q 1 k v U m V u Y W 1 l Z C U y M E N v b H V t b n M 5 P C 9 J d G V t U G F 0 a D 4 8 L 0 l 0 Z W 1 M b 2 N h d G l v b j 4 8 U 3 R h Y m x l R W 5 0 c m l l c y A v P j w v S X R l b T 4 8 S X R l b T 4 8 S X R l b U x v Y 2 F 0 a W 9 u P j x J d G V t V H l w Z T 5 G b 3 J t d W x h P C 9 J d G V t V H l w Z T 4 8 S X R l b V B h d G g + U 2 V j d G l v b j E v Q m F z Z S U y M E N Z L 0 F k Z G V k J T I w Q 3 V z d G 9 t M T I 8 L 0 l 0 Z W 1 Q Y X R o P j w v S X R l b U x v Y 2 F 0 a W 9 u P j x T d G F i b G V F b n R y a W V z I C 8 + P C 9 J d G V t P j x J d G V t P j x J d G V t T G 9 j Y X R p b 2 4 + P E l 0 Z W 1 U e X B l P k Z v c m 1 1 b G E 8 L 0 l 0 Z W 1 U e X B l P j x J d G V t U G F 0 a D 5 T Z W N 0 a W 9 u M S 9 C Y X N l J T I w Q 1 k v U m V u Y W 1 l Z C U y M E N v b H V t b n M x M D w v S X R l b V B h d G g + P C 9 J d G V t T G 9 j Y X R p b 2 4 + P F N 0 Y W J s Z U V u d H J p Z X M g L z 4 8 L 0 l 0 Z W 0 + P E l 0 Z W 0 + P E l 0 Z W 1 M b 2 N h d G l v b j 4 8 S X R l b V R 5 c G U + R m 9 y b X V s Y T w v S X R l b V R 5 c G U + P E l 0 Z W 1 Q Y X R o P l N l Y 3 R p b 2 4 x L 0 J h c 2 U l M j B D W S 9 B Z G R l Z C U y M E N 1 c 3 R v b T E z P C 9 J d G V t U G F 0 a D 4 8 L 0 l 0 Z W 1 M b 2 N h d G l v b j 4 8 U 3 R h Y m x l R W 5 0 c m l l c y A v P j w v S X R l b T 4 8 S X R l b T 4 8 S X R l b U x v Y 2 F 0 a W 9 u P j x J d G V t V H l w Z T 5 G b 3 J t d W x h P C 9 J d G V t V H l w Z T 4 8 S X R l b V B h d G g + U 2 V j d G l v b j E v Q m F z Z S U y M E N Z L 1 J l b m F t Z W Q l M j B D b 2 x 1 b W 5 z M T E 8 L 0 l 0 Z W 1 Q Y X R o P j w v S X R l b U x v Y 2 F 0 a W 9 u P j x T d G F i b G V F b n R y a W V z I C 8 + P C 9 J d G V t P j x J d G V t P j x J d G V t T G 9 j Y X R p b 2 4 + P E l 0 Z W 1 U e X B l P k Z v c m 1 1 b G E 8 L 0 l 0 Z W 1 U e X B l P j x J d G V t U G F 0 a D 5 T Z W N 0 a W 9 u M S 9 C Y X N l J T I w Q 1 k v Q 2 h h b m d l Z C U y M F R 5 c G U 8 L 0 l 0 Z W 1 Q Y X R o P j w v S X R l b U x v Y 2 F 0 a W 9 u P j x T d G F i b G V F b n R y a W V z I C 8 + P C 9 J d G V t P j x J d G V t P j x J d G V t T G 9 j Y X R p b 2 4 + P E l 0 Z W 1 U e X B l P k Z v c m 1 1 b G E 8 L 0 l 0 Z W 1 U e X B l P j x J d G V t U G F 0 a D 5 T Z W N 0 a W 9 u M S 9 J b m Y l M j B D b 2 5 2 Z X J z a W 9 u c y 9 T b 3 V y Y 2 U 8 L 0 l 0 Z W 1 Q Y X R o P j w v S X R l b U x v Y 2 F 0 a W 9 u P j x T d G F i b G V F b n R y a W V z I C 8 + P C 9 J d G V t P j x J d G V t P j x J d G V t T G 9 j Y X R p b 2 4 + P E l 0 Z W 1 U e X B l P k Z v c m 1 1 b G E 8 L 0 l 0 Z W 1 U e X B l P j x J d G V t U G F 0 a D 5 T Z W N 0 a W 9 u M S 9 J b m Y l M j B D b 2 5 2 Z X J z a W 9 u c y 9 J b m Z f U 2 h l Z X Q 8 L 0 l 0 Z W 1 Q Y X R o P j w v S X R l b U x v Y 2 F 0 a W 9 u P j x T d G F i b G V F b n R y a W V z I C 8 + P C 9 J d G V t P j x J d G V t P j x J d G V t T G 9 j Y X R p b 2 4 + P E l 0 Z W 1 U e X B l P k Z v c m 1 1 b G E 8 L 0 l 0 Z W 1 U e X B l P j x J d G V t U G F 0 a D 5 T Z W N 0 a W 9 u M S 9 J b m Y l M j B D b 2 5 2 Z X J z a W 9 u c y 9 Q c m 9 t b 3 R l Z C U y M E h l Y W R l c n M 8 L 0 l 0 Z W 1 Q Y X R o P j w v S X R l b U x v Y 2 F 0 a W 9 u P j x T d G F i b G V F b n R y a W V z I C 8 + P C 9 J d G V t P j x J d G V t P j x J d G V t T G 9 j Y X R p b 2 4 + P E l 0 Z W 1 U e X B l P k Z v c m 1 1 b G E 8 L 0 l 0 Z W 1 U e X B l P j x J d G V t U G F 0 a D 5 T Z W N 0 a W 9 u M S 9 J b m Y l M j B D b 2 5 2 Z X J z a W 9 u c y 9 D a G F u Z 2 V k J T I w V H l w Z T w v S X R l b V B h d G g + P C 9 J d G V t T G 9 j Y X R p b 2 4 + P F N 0 Y W J s Z U V u d H J p Z X M g L z 4 8 L 0 l 0 Z W 0 + P E l 0 Z W 0 + P E l 0 Z W 1 M b 2 N h d G l v b j 4 8 S X R l b V R 5 c G U + R m 9 y b X V s Y T w v S X R l b V R 5 c G U + P E l 0 Z W 1 Q Y X R o P l N l Y 3 R p b 2 4 x L 0 l u Z i U y M E N v b n Z l c n N p b 2 5 z L 1 J l b W 9 2 Z W Q l M j B D b 2 x 1 b W 5 z P C 9 J d G V t U G F 0 a D 4 8 L 0 l 0 Z W 1 M b 2 N h d G l v b j 4 8 U 3 R h Y m x l R W 5 0 c m l l c y A v P j w v S X R l b T 4 8 S X R l b T 4 8 S X R l b U x v Y 2 F 0 a W 9 u P j x J d G V t V H l w Z T 5 G b 3 J t d W x h P C 9 J d G V t V H l w Z T 4 8 S X R l b V B h d G g + U 2 V j d G l v b j E v S W 5 m J T I w Q 2 9 u d m V y c 2 l v b n M v Q W R k Z W Q l M j B D d X N 0 b 2 0 8 L 0 l 0 Z W 1 Q Y X R o P j w v S X R l b U x v Y 2 F 0 a W 9 u P j x T d G F i b G V F b n R y a W V z I C 8 + P C 9 J d G V t P j x J d G V t P j x J d G V t T G 9 j Y X R p b 2 4 + P E l 0 Z W 1 U e X B l P k Z v c m 1 1 b G E 8 L 0 l 0 Z W 1 U e X B l P j x J d G V t U G F 0 a D 5 T Z W N 0 a W 9 u M S 9 J b m Y l M j B D b 2 5 2 Z X J z a W 9 u c y 9 N Z X J n Z W Q l M j B R d W V y a W V z P C 9 J d G V t U G F 0 a D 4 8 L 0 l 0 Z W 1 M b 2 N h d G l v b j 4 8 U 3 R h Y m x l R W 5 0 c m l l c y A v P j w v S X R l b T 4 8 S X R l b T 4 8 S X R l b U x v Y 2 F 0 a W 9 u P j x J d G V t V H l w Z T 5 G b 3 J t d W x h P C 9 J d G V t V H l w Z T 4 8 S X R l b V B h d G g + U 2 V j d G l v b j E v S W 5 m J T I w Q 2 9 u d m V y c 2 l v b n M v R X h w Y W 5 k Z W Q l M j B J b m Y u M T w v S X R l b V B h d G g + P C 9 J d G V t T G 9 j Y X R p b 2 4 + P F N 0 Y W J s Z U V u d H J p Z X M g L z 4 8 L 0 l 0 Z W 0 + P E l 0 Z W 0 + P E l 0 Z W 1 M b 2 N h d G l v b j 4 8 S X R l b V R 5 c G U + R m 9 y b X V s Y T w v S X R l b V R 5 c G U + P E l 0 Z W 1 Q Y X R o P l N l Y 3 R p b 2 4 x L 0 l u Z i U y M E N v b n Z l c n N p b 2 5 z L 1 J l b m F t Z W Q l M j B D b 2 x 1 b W 5 z P C 9 J d G V t U G F 0 a D 4 8 L 0 l 0 Z W 1 M b 2 N h d G l v b j 4 8 U 3 R h Y m x l R W 5 0 c m l l c y A v P j w v S X R l b T 4 8 S X R l b T 4 8 S X R l b U x v Y 2 F 0 a W 9 u P j x J d G V t V H l w Z T 5 G b 3 J t d W x h P C 9 J d G V t V H l w Z T 4 8 S X R l b V B h d G g + U 2 V j d G l v b j E v S W 5 m J T I w Q 2 9 u d m V y c 2 l v b n M v Q W R k Z W Q l M j B D d X N 0 b 2 0 x P C 9 J d G V t U G F 0 a D 4 8 L 0 l 0 Z W 1 M b 2 N h d G l v b j 4 8 U 3 R h Y m x l R W 5 0 c m l l c y A v P j w v S X R l b T 4 8 S X R l b T 4 8 S X R l b U x v Y 2 F 0 a W 9 u P j x J d G V t V H l w Z T 5 G b 3 J t d W x h P C 9 J d G V t V H l w Z T 4 8 S X R l b V B h d G g + U 2 V j d G l v b j E v S W 5 m J T I w Q 2 9 u d m V y c 2 l v b n M v R m l s d G V y Z W Q l M j B S b 3 d z P C 9 J d G V t U G F 0 a D 4 8 L 0 l 0 Z W 1 M b 2 N h d G l v b j 4 8 U 3 R h Y m x l R W 5 0 c m l l c y A v P j w v S X R l b T 4 8 S X R l b T 4 8 S X R l b U x v Y 2 F 0 a W 9 u P j x J d G V t V H l w Z T 5 G b 3 J t d W x h P C 9 J d G V t V H l w Z T 4 8 S X R l b V B h d G g + U 2 V j d G l v b j E v S W 5 m J T I w Q 2 9 u d m V y c 2 l v b n M v U m V t b 3 Z l Z C U y M E N v b H V t b n M x P C 9 J d G V t U G F 0 a D 4 8 L 0 l 0 Z W 1 M b 2 N h d G l v b j 4 8 U 3 R h Y m x l R W 5 0 c m l l c y A v P j w v S X R l b T 4 8 S X R l b T 4 8 S X R l b U x v Y 2 F 0 a W 9 u P j x J d G V t V H l w Z T 5 G b 3 J t d W x h P C 9 J d G V t V H l w Z T 4 8 S X R l b V B h d G g + U 2 V j d G l v b j E v S W 5 m J T I w Q 2 9 u d m V y c 2 l v b n M v U m V v c m R l c m V k J T I w Q 2 9 s d W 1 u c z w v S X R l b V B h d G g + P C 9 J d G V t T G 9 j Y X R p b 2 4 + P F N 0 Y W J s Z U V u d H J p Z X M g L z 4 8 L 0 l 0 Z W 0 + P E l 0 Z W 0 + P E l 0 Z W 1 M b 2 N h d G l v b j 4 8 S X R l b V R 5 c G U + R m 9 y b X V s Y T w v S X R l b V R 5 c G U + P E l 0 Z W 1 Q Y X R o P l N l Y 3 R p b 2 4 x L 0 l u Z i U y M E N v b n Z l c n N p b 2 5 z L 1 N v c n R l Z C U y M F J v d 3 M 8 L 0 l 0 Z W 1 Q Y X R o P j w v S X R l b U x v Y 2 F 0 a W 9 u P j x T d G F i b G V F b n R y a W V z I C 8 + P C 9 J d G V t P j x J d G V t P j x J d G V t T G 9 j Y X R p b 2 4 + P E l 0 Z W 1 U e X B l P k Z v c m 1 1 b G E 8 L 0 l 0 Z W 1 U e X B l P j x J d G V t U G F 0 a D 5 T Z W N 0 a W 9 u M S 9 J b m Y l M j B D b 2 5 2 Z X J z a W 9 u c y 9 B Z G R l Z C U y M E N 1 c 3 R v b T I 8 L 0 l 0 Z W 1 Q Y X R o P j w v S X R l b U x v Y 2 F 0 a W 9 u P j x T d G F i b G V F b n R y a W V z I C 8 + P C 9 J d G V t P j x J d G V t P j x J d G V t T G 9 j Y X R p b 2 4 + P E l 0 Z W 1 U e X B l P k Z v c m 1 1 b G E 8 L 0 l 0 Z W 1 U e X B l P j x J d G V t U G F 0 a D 5 T Z W N 0 a W 9 u M S 9 J b m Y l M j B D b 2 5 2 Z X J z a W 9 u c y 9 S Z W 1 v d m V k J T I w Q 2 9 s d W 1 u c z I 8 L 0 l 0 Z W 1 Q Y X R o P j w v S X R l b U x v Y 2 F 0 a W 9 u P j x T d G F i b G V F b n R y a W V z I C 8 + P C 9 J d G V t P j x J d G V t P j x J d G V t T G 9 j Y X R p b 2 4 + P E l 0 Z W 1 U e X B l P k Z v c m 1 1 b G E 8 L 0 l 0 Z W 1 U e X B l P j x J d G V t U G F 0 a D 5 T Z W N 0 a W 9 u M S 9 J b m Y l M j B D b 2 5 2 Z X J z a W 9 u c y 9 B Z G R l Z C U y M E N 1 c 3 R v b T M 8 L 0 l 0 Z W 1 Q Y X R o P j w v S X R l b U x v Y 2 F 0 a W 9 u P j x T d G F i b G V F b n R y a W V z I C 8 + P C 9 J d G V t P j x J d G V t P j x J d G V t T G 9 j Y X R p b 2 4 + P E l 0 Z W 1 U e X B l P k Z v c m 1 1 b G E 8 L 0 l 0 Z W 1 U e X B l P j x J d G V t U G F 0 a D 5 T Z W N 0 a W 9 u M S 9 J b m Y l M j B D b 2 5 2 Z X J z a W 9 u c y 9 T b 3 J 0 Z W Q l M j B S b 3 d z M T w v S X R l b V B h d G g + P C 9 J d G V t T G 9 j Y X R p b 2 4 + P F N 0 Y W J s Z U V u d H J p Z X M g L z 4 8 L 0 l 0 Z W 0 + P E l 0 Z W 0 + P E l 0 Z W 1 M b 2 N h d G l v b j 4 8 S X R l b V R 5 c G U + R m 9 y b X V s Y T w v S X R l b V R 5 c G U + P E l 0 Z W 1 Q Y X R o P l N l Y 3 R p b 2 4 x L 0 l u Z i U y M E N v b n Z l c n N p b 2 5 z L 1 J l b W 9 2 Z W Q l M j B D b 2 x 1 b W 5 z M z w v S X R l b V B h d G g + P C 9 J d G V t T G 9 j Y X R p b 2 4 + P F N 0 Y W J s Z U V u d H J p Z X M g L z 4 8 L 0 l 0 Z W 0 + P E l 0 Z W 0 + P E l 0 Z W 1 M b 2 N h d G l v b j 4 8 S X R l b V R 5 c G U + R m 9 y b X V s Y T w v S X R l b V R 5 c G U + P E l 0 Z W 1 Q Y X R o P l N l Y 3 R p b 2 4 x L 0 l u Z i U y M E N v b n Z l c n N p b 2 5 z L 1 J l b m F t Z W Q l M j B D b 2 x 1 b W 5 z M T w v S X R l b V B h d G g + P C 9 J d G V t T G 9 j Y X R p b 2 4 + P F N 0 Y W J s Z U V u d H J p Z X M g L z 4 8 L 0 l 0 Z W 0 + P E l 0 Z W 0 + P E l 0 Z W 1 M b 2 N h d G l v b j 4 8 S X R l b V R 5 c G U + R m 9 y b X V s Y T w v S X R l b V R 5 c G U + P E l 0 Z W 1 Q Y X R o P l N l Y 3 R p b 2 4 x L 0 l u Z i U y M E N v b n Z l c n N p b 2 5 z L 0 N o Y W 5 n Z W Q l M j B U e X B l M T w v S X R l b V B h d G g + P C 9 J d G V t T G 9 j Y X R p b 2 4 + P F N 0 Y W J s Z U V u d H J p Z X M g L z 4 8 L 0 l 0 Z W 0 + P E l 0 Z W 0 + P E l 0 Z W 1 M b 2 N h d G l v b j 4 8 S X R l b V R 5 c G U + R m 9 y b X V s Y T w v S X R l b V R 5 c G U + P E l 0 Z W 1 Q Y X R o P l N l Y 3 R p b 2 4 x L 0 J h c 2 U l M j B D W S U y M F d p d G g l M j B J b m Y v Q W R k Z W Q l M j B D d X N 0 b 2 0 8 L 0 l 0 Z W 1 Q Y X R o P j w v S X R l b U x v Y 2 F 0 a W 9 u P j x T d G F i b G V F b n R y a W V z I C 8 + P C 9 J d G V t P j x J d G V t P j x J d G V t T G 9 j Y X R p b 2 4 + P E l 0 Z W 1 U e X B l P k Z v c m 1 1 b G E 8 L 0 l 0 Z W 1 U e X B l P j x J d G V t U G F 0 a D 5 T Z W N 0 a W 9 u M S 9 C Y X N l J T I w Q 1 k l M j B X a X R o J T I w S W 5 m L 0 F k Z G V k J T I w Q 3 V z d G 9 t M T w v S X R l b V B h d G g + P C 9 J d G V t T G 9 j Y X R p b 2 4 + P F N 0 Y W J s Z U V u d H J p Z X M g L z 4 8 L 0 l 0 Z W 0 + P E l 0 Z W 0 + P E l 0 Z W 1 M b 2 N h d G l v b j 4 8 S X R l b V R 5 c G U + R m 9 y b X V s Y T w v S X R l b V R 5 c G U + P E l 0 Z W 1 Q Y X R o P l N l Y 3 R p b 2 4 x L 0 J h c 2 U l M j B D W S U y M F d p d G g l M j B J b m Y v Q W R k Z W Q l M j B D d X N 0 b 2 0 y P C 9 J d G V t U G F 0 a D 4 8 L 0 l 0 Z W 1 M b 2 N h d G l v b j 4 8 U 3 R h Y m x l R W 5 0 c m l l c y A v P j w v S X R l b T 4 8 S X R l b T 4 8 S X R l b U x v Y 2 F 0 a W 9 u P j x J d G V t V H l w Z T 5 G b 3 J t d W x h P C 9 J d G V t V H l w Z T 4 8 S X R l b V B h d G g + U 2 V j d G l v b j E v Q m F z Z S U y M E N Z J T I w V 2 l 0 a C U y M E l u Z i 9 B Z G R l Z C U y M E N 1 c 3 R v b T M 8 L 0 l 0 Z W 1 Q Y X R o P j w v S X R l b U x v Y 2 F 0 a W 9 u P j x T d G F i b G V F b n R y a W V z I C 8 + P C 9 J d G V t P j x J d G V t P j x J d G V t T G 9 j Y X R p b 2 4 + P E l 0 Z W 1 U e X B l P k Z v c m 1 1 b G E 8 L 0 l 0 Z W 1 U e X B l P j x J d G V t U G F 0 a D 5 T Z W N 0 a W 9 u M S 9 C Y X N l J T I w Q 1 k l M j B X a X R o J T I w S W 5 m L 0 F k Z G V k J T I w Q 3 V z d G 9 t N D w v S X R l b V B h d G g + P C 9 J d G V t T G 9 j Y X R p b 2 4 + P F N 0 Y W J s Z U V u d H J p Z X M g L z 4 8 L 0 l 0 Z W 0 + P E l 0 Z W 0 + P E l 0 Z W 1 M b 2 N h d G l v b j 4 8 S X R l b V R 5 c G U + R m 9 y b X V s Y T w v S X R l b V R 5 c G U + P E l 0 Z W 1 Q Y X R o P l N l Y 3 R p b 2 4 x L 0 J h c 2 U l M j B D W S U y M F d p d G g l M j B J b m Y v Q W R k Z W Q l M j B D d X N 0 b 2 0 1 P C 9 J d G V t U G F 0 a D 4 8 L 0 l 0 Z W 1 M b 2 N h d G l v b j 4 8 U 3 R h Y m x l R W 5 0 c m l l c y A v P j w v S X R l b T 4 8 S X R l b T 4 8 S X R l b U x v Y 2 F 0 a W 9 u P j x J d G V t V H l w Z T 5 G b 3 J t d W x h P C 9 J d G V t V H l w Z T 4 8 S X R l b V B h d G g + U 2 V j d G l v b j E v Q m F z Z S U y M E N Z J T I w V 2 l 0 a C U y M E l u Z i 9 B Z G R l Z C U y M E N 1 c 3 R v b T Y 8 L 0 l 0 Z W 1 Q Y X R o P j w v S X R l b U x v Y 2 F 0 a W 9 u P j x T d G F i b G V F b n R y a W V z I C 8 + P C 9 J d G V t P j x J d G V t P j x J d G V t T G 9 j Y X R p b 2 4 + P E l 0 Z W 1 U e X B l P k Z v c m 1 1 b G E 8 L 0 l 0 Z W 1 U e X B l P j x J d G V t U G F 0 a D 5 T Z W N 0 a W 9 u M S 9 C Y X N l J T I w Q 1 k l M j B X a X R o J T I w S W 5 m L 0 F k Z G V k J T I w Q 3 V z d G 9 t N z w v S X R l b V B h d G g + P C 9 J d G V t T G 9 j Y X R p b 2 4 + P F N 0 Y W J s Z U V u d H J p Z X M g L z 4 8 L 0 l 0 Z W 0 + P E l 0 Z W 0 + P E l 0 Z W 1 M b 2 N h d G l v b j 4 8 S X R l b V R 5 c G U + R m 9 y b X V s Y T w v S X R l b V R 5 c G U + P E l 0 Z W 1 Q Y X R o P l N l Y 3 R p b 2 4 x L 0 J h c 2 U l M j B D W S U y M F d p d G g l M j B J b m Y v Q W R k Z W Q l M j B D d X N 0 b 2 0 4 P C 9 J d G V t U G F 0 a D 4 8 L 0 l 0 Z W 1 M b 2 N h d G l v b j 4 8 U 3 R h Y m x l R W 5 0 c m l l c y A v P j w v S X R l b T 4 8 S X R l b T 4 8 S X R l b U x v Y 2 F 0 a W 9 u P j x J d G V t V H l w Z T 5 G b 3 J t d W x h P C 9 J d G V t V H l w Z T 4 8 S X R l b V B h d G g + U 2 V j d G l v b j E v Q m F z Z S U y M E N Z J T I w V 2 l 0 a C U y M E l u Z i 9 B Z G R l Z C U y M E N 1 c 3 R v b T k 8 L 0 l 0 Z W 1 Q Y X R o P j w v S X R l b U x v Y 2 F 0 a W 9 u P j x T d G F i b G V F b n R y a W V z I C 8 + P C 9 J d G V t P j x J d G V t P j x J d G V t T G 9 j Y X R p b 2 4 + P E l 0 Z W 1 U e X B l P k Z v c m 1 1 b G E 8 L 0 l 0 Z W 1 U e X B l P j x J d G V t U G F 0 a D 5 T Z W N 0 a W 9 u M S 9 C Y X N l J T I w Q 1 k l M j B X a X R o J T I w S W 5 m L 0 F k Z G V k J T I w Q 3 V z d G 9 t M T A 8 L 0 l 0 Z W 1 Q Y X R o P j w v S X R l b U x v Y 2 F 0 a W 9 u P j x T d G F i b G V F b n R y a W V z I C 8 + P C 9 J d G V t P j x J d G V t P j x J d G V t T G 9 j Y X R p b 2 4 + P E l 0 Z W 1 U e X B l P k Z v c m 1 1 b G E 8 L 0 l 0 Z W 1 U e X B l P j x J d G V t U G F 0 a D 5 T Z W N 0 a W 9 u M S 9 C Y X N l J T I w Q 1 k l M j B X a X R o J T I w S W 5 m L 0 F k Z G V k J T I w Q 3 V z d G 9 t M T E 8 L 0 l 0 Z W 1 Q Y X R o P j w v S X R l b U x v Y 2 F 0 a W 9 u P j x T d G F i b G V F b n R y a W V z I C 8 + P C 9 J d G V t P j x J d G V t P j x J d G V t T G 9 j Y X R p b 2 4 + P E l 0 Z W 1 U e X B l P k Z v c m 1 1 b G E 8 L 0 l 0 Z W 1 U e X B l P j x J d G V t U G F 0 a D 5 T Z W N 0 a W 9 u M S 9 C Y X N l J T I w Q 1 k l M j B X a X R o J T I w S W 5 m L 0 F k Z G V k J T I w Q 3 V z d G 9 t M T I 8 L 0 l 0 Z W 1 Q Y X R o P j w v S X R l b U x v Y 2 F 0 a W 9 u P j x T d G F i b G V F b n R y a W V z I C 8 + P C 9 J d G V t P j x J d G V t P j x J d G V t T G 9 j Y X R p b 2 4 + P E l 0 Z W 1 U e X B l P k Z v c m 1 1 b G E 8 L 0 l 0 Z W 1 U e X B l P j x J d G V t U G F 0 a D 5 T Z W N 0 a W 9 u M S 9 C Y X N l J T I w Q 1 k l M j B X a X R o J T I w S W 5 m L 0 F k Z G V k J T I w Q 3 V z d G 9 t M T M 8 L 0 l 0 Z W 1 Q Y X R o P j w v S X R l b U x v Y 2 F 0 a W 9 u P j x T d G F i b G V F b n R y a W V z I C 8 + P C 9 J d G V t P j x J d G V t P j x J d G V t T G 9 j Y X R p b 2 4 + P E l 0 Z W 1 U e X B l P k Z v c m 1 1 b G E 8 L 0 l 0 Z W 1 U e X B l P j x J d G V t U G F 0 a D 5 T Z W N 0 a W 9 u M S 9 C Y X N l J T I w Q 1 k l M j B X a X R o J T I w S W 5 m L 1 J l c G x h Y 2 V k J T I w R X J y b 3 J z P C 9 J d G V t U G F 0 a D 4 8 L 0 l 0 Z W 1 M b 2 N h d G l v b j 4 8 U 3 R h Y m x l R W 5 0 c m l l c y A v P j w v S X R l b T 4 8 S X R l b T 4 8 S X R l b U x v Y 2 F 0 a W 9 u P j x J d G V t V H l w Z T 5 G b 3 J t d W x h P C 9 J d G V t V H l w Z T 4 8 S X R l b V B h d G g + U 2 V j d G l v b j E v Q m F z Z S U y M E N Z J T I w V 2 l 0 a C U y M E l u Z i 9 D a G F u Z 2 V k J T I w V H l w Z T w v S X R l b V B h d G g + P C 9 J d G V t T G 9 j Y X R p b 2 4 + P F N 0 Y W J s Z U V u d H J p Z X M g L z 4 8 L 0 l 0 Z W 0 + P E l 0 Z W 0 + P E l 0 Z W 1 M b 2 N h d G l v b j 4 8 S X R l b V R 5 c G U + R m 9 y b X V s Y T w v S X R l b V R 5 c G U + P E l 0 Z W 1 Q Y X R o P l N l Y 3 R p b 2 4 x L 0 J h c 2 U l M j B D W S U y M F d p d G g l M j B J b m Y v Q W R k Z W Q l M j B D d X N 0 b 2 0 x N D w v S X R l b V B h d G g + P C 9 J d G V t T G 9 j Y X R p b 2 4 + P F N 0 Y W J s Z U V u d H J p Z X M g L z 4 8 L 0 l 0 Z W 0 + P E l 0 Z W 0 + P E l 0 Z W 1 M b 2 N h d G l v b j 4 8 S X R l b V R 5 c G U + R m 9 y b X V s Y T w v S X R l b V R 5 c G U + P E l 0 Z W 1 Q Y X R o P l N l Y 3 R p b 2 4 x L 0 J h c 2 U l M j B D W S U y M F d p d G g l M j B J b m Y v Q W R k Z W Q l M j B D d X N 0 b 2 0 x N T w v S X R l b V B h d G g + P C 9 J d G V t T G 9 j Y X R p b 2 4 + P F N 0 Y W J s Z U V u d H J p Z X M g L z 4 8 L 0 l 0 Z W 0 + P E l 0 Z W 0 + P E l 0 Z W 1 M b 2 N h d G l v b j 4 8 S X R l b V R 5 c G U + R m 9 y b X V s Y T w v S X R l b V R 5 c G U + P E l 0 Z W 1 Q Y X R o P l N l Y 3 R p b 2 4 x L 0 J h c 2 U l M j B D W S U y M F d p d G g l M j B J b m Y v Q W R k Z W Q l M j B D d X N 0 b 2 0 x N j w v S X R l b V B h d G g + P C 9 J d G V t T G 9 j Y X R p b 2 4 + P F N 0 Y W J s Z U V u d H J p Z X M g L z 4 8 L 0 l 0 Z W 0 + P E l 0 Z W 0 + P E l 0 Z W 1 M b 2 N h d G l v b j 4 8 S X R l b V R 5 c G U + R m 9 y b X V s Y T w v S X R l b V R 5 c G U + P E l 0 Z W 1 Q Y X R o P l N l Y 3 R p b 2 4 x L 0 J h c 2 U l M j B D W S U y M F d p d G g l M j B J b m Y v Q 2 h h b m d l Z C U y M F R 5 c G U x P C 9 J d G V t U G F 0 a D 4 8 L 0 l 0 Z W 1 M b 2 N h d G l v b j 4 8 U 3 R h Y m x l R W 5 0 c m l l c y A v P j w v S X R l b T 4 8 S X R l b T 4 8 S X R l b U x v Y 2 F 0 a W 9 u P j x J d G V t V H l w Z T 5 G b 3 J t d W x h P C 9 J d G V t V H l w Z T 4 8 S X R l b V B h d G g + U 2 V j d G l v b j E v Q m F z Z S U y M E N Z J T I w V 2 l 0 a C U y M E l u Z i 9 B Z G R l Z C U y M E N 1 c 3 R v b T E 3 P C 9 J d G V t U G F 0 a D 4 8 L 0 l 0 Z W 1 M b 2 N h d G l v b j 4 8 U 3 R h Y m x l R W 5 0 c m l l c y A v P j w v S X R l b T 4 8 S X R l b T 4 8 S X R l b U x v Y 2 F 0 a W 9 u P j x J d G V t V H l w Z T 5 G b 3 J t d W x h P C 9 J d G V t V H l w Z T 4 8 S X R l b V B h d G g + U 2 V j d G l v b j E v Q m F z Z S U y M E N Z J T I w V 2 l 0 a C U y M E l u Z i 9 B Z G R l Z C U y M E N 1 c 3 R v b T E 4 P C 9 J d G V t U G F 0 a D 4 8 L 0 l 0 Z W 1 M b 2 N h d G l v b j 4 8 U 3 R h Y m x l R W 5 0 c m l l c y A v P j w v S X R l b T 4 8 S X R l b T 4 8 S X R l b U x v Y 2 F 0 a W 9 u P j x J d G V t V H l w Z T 5 G b 3 J t d W x h P C 9 J d G V t V H l w Z T 4 8 S X R l b V B h d G g + U 2 V j d G l v b j E v Q m F z Z S U y M E N Z J T I w V 2 l 0 a C U y M E l u Z i 9 D a G F u Z 2 V k J T I w V H l w Z T I 8 L 0 l 0 Z W 1 Q Y X R o P j w v S X R l b U x v Y 2 F 0 a W 9 u P j x T d G F i b G V F b n R y a W V z I C 8 + P C 9 J d G V t P j x J d G V t P j x J d G V t T G 9 j Y X R p b 2 4 + P E l 0 Z W 1 U e X B l P k Z v c m 1 1 b G E 8 L 0 l 0 Z W 1 U e X B l P j x J d G V t U G F 0 a D 5 T Z W N 0 a W 9 u M S 9 C Y X N l J T I w Q 1 k l M j B X a X R o J T I w S W 5 m L 1 J l b 3 J k Z X J l Z C U y M E N v b H V t b n M 8 L 0 l 0 Z W 1 Q Y X R o P j w v S X R l b U x v Y 2 F 0 a W 9 u P j x T d G F i b G V F b n R y a W V z I C 8 + P C 9 J d G V t P j x J d G V t P j x J d G V t T G 9 j Y X R p b 2 4 + P E l 0 Z W 1 U e X B l P k Z v c m 1 1 b G E 8 L 0 l 0 Z W 1 U e X B l P j x J d G V t U G F 0 a D 5 T Z W N 0 a W 9 u M S 9 C Y X N l J T I w Q 1 k l M j B X a X R o J T I w S W 5 m L 0 F k Z G V k J T I w Q 3 V z d G 9 t M T k 8 L 0 l 0 Z W 1 Q Y X R o P j w v S X R l b U x v Y 2 F 0 a W 9 u P j x T d G F i b G V F b n R y a W V z I C 8 + P C 9 J d G V t P j x J d G V t P j x J d G V t T G 9 j Y X R p b 2 4 + P E l 0 Z W 1 U e X B l P k Z v c m 1 1 b G E 8 L 0 l 0 Z W 1 U e X B l P j x J d G V t U G F 0 a D 5 T Z W N 0 a W 9 u M S 9 C Y X N l J T I w Q 1 k l M j B X a X R o J T I w S W 5 m L 0 F k Z G V k J T I w Q 3 V z d G 9 t M j A 8 L 0 l 0 Z W 1 Q Y X R o P j w v S X R l b U x v Y 2 F 0 a W 9 u P j x T d G F i b G V F b n R y a W V z I C 8 + P C 9 J d G V t P j x J d G V t P j x J d G V t T G 9 j Y X R p b 2 4 + P E l 0 Z W 1 U e X B l P k Z v c m 1 1 b G E 8 L 0 l 0 Z W 1 U e X B l P j x J d G V t U G F 0 a D 5 T Z W N 0 a W 9 u M S 9 C Y X N l J T I w Q 1 k l M j B X a X R o J T I w S W 5 m L 0 F k Z G V k J T I w Q 3 V z d G 9 t M j E 8 L 0 l 0 Z W 1 Q Y X R o P j w v S X R l b U x v Y 2 F 0 a W 9 u P j x T d G F i b G V F b n R y a W V z I C 8 + P C 9 J d G V t P j x J d G V t P j x J d G V t T G 9 j Y X R p b 2 4 + P E l 0 Z W 1 U e X B l P k Z v c m 1 1 b G E 8 L 0 l 0 Z W 1 U e X B l P j x J d G V t U G F 0 a D 5 T Z W N 0 a W 9 u M S 9 C Y X N l J T I w Q 1 k l M j B X a X R o J T I w S W 5 m L 0 N o Y W 5 n Z W Q l M j B U e X B l M z w v S X R l b V B h d G g + P C 9 J d G V t T G 9 j Y X R p b 2 4 + P F N 0 Y W J s Z U V u d H J p Z X M g L z 4 8 L 0 l 0 Z W 0 + P E l 0 Z W 0 + P E l 0 Z W 1 M b 2 N h d G l v b j 4 8 S X R l b V R 5 c G U + R m 9 y b X V s Y T w v S X R l b V R 5 c G U + P E l 0 Z W 1 Q Y X R o P l N l Y 3 R p b 2 4 x L 0 J h c 2 U l M j B D W S U y M F d p d G g l M j B J b m Y v Q W R k Z W Q l M j B D d X N 0 b 2 0 y M j w v S X R l b V B h d G g + P C 9 J d G V t T G 9 j Y X R p b 2 4 + P F N 0 Y W J s Z U V u d H J p Z X M g L z 4 8 L 0 l 0 Z W 0 + P E l 0 Z W 0 + P E l 0 Z W 1 M b 2 N h d G l v b j 4 8 S X R l b V R 5 c G U + R m 9 y b X V s Y T w v S X R l b V R 5 c G U + P E l 0 Z W 1 Q Y X R o P l N l Y 3 R p b 2 4 x L 0 J h c 2 U l M j B D W S U y M F d p d G g l M j B J b m Y v Q 2 h h b m d l Z C U y M F R 5 c G U 0 P C 9 J d G V t U G F 0 a D 4 8 L 0 l 0 Z W 1 M b 2 N h d G l v b j 4 8 U 3 R h Y m x l R W 5 0 c m l l c y A v P j w v S X R l b T 4 8 S X R l b T 4 8 S X R l b U x v Y 2 F 0 a W 9 u P j x J d G V t V H l w Z T 5 G b 3 J t d W x h P C 9 J d G V t V H l w Z T 4 8 S X R l b V B h d G g + U 2 V j d G l v b j E v Q m F z Z S U y M E N Z J T I w V 2 l 0 a C U y M E l u Z i 9 B Z G R l Z C U y M E N 1 c 3 R v b T I z P C 9 J d G V t U G F 0 a D 4 8 L 0 l 0 Z W 1 M b 2 N h d G l v b j 4 8 U 3 R h Y m x l R W 5 0 c m l l c y A v P j w v S X R l b T 4 8 S X R l b T 4 8 S X R l b U x v Y 2 F 0 a W 9 u P j x J d G V t V H l w Z T 5 G b 3 J t d W x h P C 9 J d G V t V H l w Z T 4 8 S X R l b V B h d G g + U 2 V j d G l v b j E v Q m F z Z S U y M E N Z J T I w V 2 l 0 a C U y M E l u Z i 9 D a G F u Z 2 V k J T I w V H l w Z T U 8 L 0 l 0 Z W 1 Q Y X R o P j w v S X R l b U x v Y 2 F 0 a W 9 u P j x T d G F i b G V F b n R y a W V z I C 8 + P C 9 J d G V t P j x J d G V t P j x J d G V t T G 9 j Y X R p b 2 4 + P E l 0 Z W 1 U e X B l P k Z v c m 1 1 b G E 8 L 0 l 0 Z W 1 U e X B l P j x J d G V t U G F 0 a D 5 T Z W N 0 a W 9 u M S 9 C Y X N l J T I w Q 1 k l M j B X a X R o J T I w S W 5 m L 0 F k Z G V k J T I w Q 3 V z d G 9 t M j Q 8 L 0 l 0 Z W 1 Q Y X R o P j w v S X R l b U x v Y 2 F 0 a W 9 u P j x T d G F i b G V F b n R y a W V z I C 8 + P C 9 J d G V t P j x J d G V t P j x J d G V t T G 9 j Y X R p b 2 4 + P E l 0 Z W 1 U e X B l P k Z v c m 1 1 b G E 8 L 0 l 0 Z W 1 U e X B l P j x J d G V t U G F 0 a D 5 T Z W N 0 a W 9 u M S 9 C Y X N l J T I w Q 1 k l M j B X a X R o J T I w S W 5 m L 0 F k Z G V k J T I w Q 3 V z d G 9 t M j U 8 L 0 l 0 Z W 1 Q Y X R o P j w v S X R l b U x v Y 2 F 0 a W 9 u P j x T d G F i b G V F b n R y a W V z I C 8 + P C 9 J d G V t P j x J d G V t P j x J d G V t T G 9 j Y X R p b 2 4 + P E l 0 Z W 1 U e X B l P k Z v c m 1 1 b G E 8 L 0 l 0 Z W 1 U e X B l P j x J d G V t U G F 0 a D 5 T Z W N 0 a W 9 u M S 9 C Y X N l J T I w Q 1 k l M j B X a X R o J T I w S W 5 m L 1 J l b 3 J k Z X J l Z C U y M E N v b H V t b n M x P C 9 J d G V t U G F 0 a D 4 8 L 0 l 0 Z W 1 M b 2 N h d G l v b j 4 8 U 3 R h Y m x l R W 5 0 c m l l c y A v P j w v S X R l b T 4 8 S X R l b T 4 8 S X R l b U x v Y 2 F 0 a W 9 u P j x J d G V t V H l w Z T 5 G b 3 J t d W x h P C 9 J d G V t V H l w Z T 4 8 S X R l b V B h d G g + U 2 V j d G l v b j E v Q m F z Z S U y M E N Z J T I w V 2 l 0 a C U y M E l u Z i 9 D a G F u Z 2 V k J T I w V H l w Z T Y 8 L 0 l 0 Z W 1 Q Y X R o P j w v S X R l b U x v Y 2 F 0 a W 9 u P j x T d G F i b G V F b n R y a W V z I C 8 + P C 9 J d G V t P j x J d G V t P j x J d G V t T G 9 j Y X R p b 2 4 + P E l 0 Z W 1 U e X B l P k Z v c m 1 1 b G E 8 L 0 l 0 Z W 1 U e X B l P j x J d G V t U G F 0 a D 5 T Z W N 0 a W 9 u M S 9 C Y X N l J T I w Q 1 k l M j B X a X R o J T I w S W 5 m L 0 F k Z G V k J T I w Q 3 V z d G 9 t M j Y 8 L 0 l 0 Z W 1 Q Y X R o P j w v S X R l b U x v Y 2 F 0 a W 9 u P j x T d G F i b G V F b n R y a W V z I C 8 + P C 9 J d G V t P j x J d G V t P j x J d G V t T G 9 j Y X R p b 2 4 + P E l 0 Z W 1 U e X B l P k Z v c m 1 1 b G E 8 L 0 l 0 Z W 1 U e X B l P j x J d G V t U G F 0 a D 5 T Z W N 0 a W 9 u M S 9 C Y X N l J T I w Q 1 k l M j B X a X R o J T I w S W 5 m L 1 J l b 3 J k Z X J l Z C U y M E N v b H V t b n M y P C 9 J d G V t U G F 0 a D 4 8 L 0 l 0 Z W 1 M b 2 N h d G l v b j 4 8 U 3 R h Y m x l R W 5 0 c m l l c y A v P j w v S X R l b T 4 8 S X R l b T 4 8 S X R l b U x v Y 2 F 0 a W 9 u P j x J d G V t V H l w Z T 5 G b 3 J t d W x h P C 9 J d G V t V H l w Z T 4 8 S X R l b V B h d G g + U 2 V j d G l v b j E v Q m F z Z S U y M E N Z J T I w V 2 l 0 a C U y M E l u Z i 9 T b 3 J 0 Z W Q l M j B S b 3 d z P C 9 J d G V t U G F 0 a D 4 8 L 0 l 0 Z W 1 M b 2 N h d G l v b j 4 8 U 3 R h Y m x l R W 5 0 c m l l c y A v P j w v S X R l b T 4 8 S X R l b T 4 8 S X R l b U x v Y 2 F 0 a W 9 u P j x J d G V t V H l w Z T 5 G b 3 J t d W x h P C 9 J d G V t V H l w Z T 4 8 S X R l b V B h d G g + U 2 V j d G l v b j E v Q m F z Z S U y M E N Z L 0 V 4 c G F u Z G V k J T I w Q 1 l T J T I w S W 5 n Z X N 0 P C 9 J d G V t U G F 0 a D 4 8 L 0 l 0 Z W 1 M b 2 N h d G l v b j 4 8 U 3 R h Y m x l R W 5 0 c m l l c y A v P j w v S X R l b T 4 8 S X R l b T 4 8 S X R l b U x v Y 2 F 0 a W 9 u P j x J d G V t V H l w Z T 5 G b 3 J t d W x h P C 9 J d G V t V H l w Z T 4 8 S X R l b V B h d G g + U 2 V j d G l v b j E v Q m F z Z S U y M E N Z L 1 J l c G x h Y 2 V k J T I w V m F s d W U x P C 9 J d G V t U G F 0 a D 4 8 L 0 l 0 Z W 1 M b 2 N h d G l v b j 4 8 U 3 R h Y m x l R W 5 0 c m l l c y A v P j w v S X R l b T 4 8 S X R l b T 4 8 S X R l b U x v Y 2 F 0 a W 9 u P j x J d G V t V H l w Z T 5 G b 3 J t d W x h P C 9 J d G V t V H l w Z T 4 8 S X R l b V B h d G g + U 2 V j d G l v b j E v Q m F z Z S U y M E N Z L 0 1 l c m d l J T I w S E 9 T U E l E P C 9 J d G V t U G F 0 a D 4 8 L 0 l 0 Z W 1 M b 2 N h d G l v b j 4 8 U 3 R h Y m x l R W 5 0 c m l l c y A v P j w v S X R l b T 4 8 S X R l b T 4 8 S X R l b U x v Y 2 F 0 a W 9 u P j x J d G V t V H l w Z T 5 G b 3 J t d W x h P C 9 J d G V t V H l w Z T 4 8 S X R l b V B h d G g + U 2 V j d G l v b j E v Q m F z Z S U y M E N Z L 0 1 l c m d l J T I w Q 1 k 8 L 0 l 0 Z W 1 Q Y X R o P j w v S X R l b U x v Y 2 F 0 a W 9 u P j x T d G F i b G V F b n R y a W V z I C 8 + P C 9 J d G V t P j x J d G V t P j x J d G V t T G 9 j Y X R p b 2 4 + P E l 0 Z W 1 U e X B l P k Z v c m 1 1 b G E 8 L 0 l 0 Z W 1 U e X B l P j x J d G V t U G F 0 a D 5 T Z W N 0 a W 9 u M S 9 C Y X N l J T I w Q 1 k v U m V t b 3 Z l J T I w T 0 x E S U Q 8 L 0 l 0 Z W 1 Q Y X R o P j w v S X R l b U x v Y 2 F 0 a W 9 u P j x T d G F i b G V F b n R y a W V z I C 8 + P C 9 J d G V t P j x J d G V t P j x J d G V t T G 9 j Y X R p b 2 4 + P E l 0 Z W 1 U e X B l P k Z v c m 1 1 b G E 8 L 0 l 0 Z W 1 U e X B l P j x J d G V t U G F 0 a D 5 T Z W N 0 a W 9 u M S 9 C Y X N l J T I w Q 1 k v U m V u Y W 1 l J T I w S U Q 8 L 0 l 0 Z W 1 Q Y X R o P j w v S X R l b U x v Y 2 F 0 a W 9 u P j x T d G F i b G V F b n R y a W V z I C 8 + P C 9 J d G V t P j x J d G V t P j x J d G V t T G 9 j Y X R p b 2 4 + P E l 0 Z W 1 U e X B l P k Z v c m 1 1 b G E 8 L 0 l 0 Z W 1 U e X B l P j x J d G V t U G F 0 a D 5 T Z W N 0 a W 9 u M S 9 C Y X N l J T I w Q 1 k v R m l s d G V y Z W Q l M j B S b 3 d z P C 9 J d G V t U G F 0 a D 4 8 L 0 l 0 Z W 1 M b 2 N h d G l v b j 4 8 U 3 R h Y m x l R W 5 0 c m l l c y A v P j w v S X R l b T 4 8 S X R l b T 4 8 S X R l b U x v Y 2 F 0 a W 9 u P j x J d G V t V H l w Z T 5 G b 3 J t d W x h P C 9 J d G V t V H l w Z T 4 8 S X R l b V B h d G g + U 2 V j d G l v b j E v Q m F z Z S U y M E N Z L 1 J l c G x h Y 2 V k J T I w V m F s d W U y P C 9 J d G V t U G F 0 a D 4 8 L 0 l 0 Z W 1 M b 2 N h d G l v b j 4 8 U 3 R h Y m x l R W 5 0 c m l l c y A v P j w v S X R l b T 4 8 S X R l b T 4 8 S X R l b U x v Y 2 F 0 a W 9 u P j x J d G V t V H l w Z T 5 B b G x G b 3 J t d W x h c z w v S X R l b V R 5 c G U + P E l 0 Z W 1 Q Y X R o I C 8 + P C 9 J d G V t T G 9 j Y X R p b 2 4 + P F N 0 Y W J s Z U V u d H J p Z X M + P E V u d H J 5 I F R 5 c G U 9 I l F 1 Z X J 5 R 3 J v d X B z I i B W Y W x 1 Z T 0 i c 0 J R Q U F B Q U F B Q U F E W G N O Y W R 5 M W 5 n V E l R V X h 1 T U Z 3 U 2 t 6 Q l Z K W l p X R n l B Q U V s T E 0 2 N F h U c m x U W k 5 L T n Z 6 d j d M Z n Z B Q U F B Q U F B Q U F B Q 2 o 5 e G l s d H M y U V E 2 Z j Z p K 3 o 4 R m g r T 0 N V b H V a b X h o Z E d s d m J n Q U F C Q U F B Q U F B Q U F B Q 2 F P M W 5 T S 0 F L e l R x d j h V V E N 6 R U 1 G O U R V T l p J R V Y 0 W T J W d 2 R H b H Z i b k 1 B Q U F F Q U F B Q U F B Q U F B S l N 6 T 3 V G M D Y 1 V T J U U 2 p i O D c r e T M 3 d 1 p K Y m 1 k b G M z U U F B Q U l B Q U F B Q U F B Q U E z Q W U 1 U U t m Y j N r U 0 h W e X l O Q k d v W j V n Z E l i M 0 5 3 S U V s R U F B Q U F B Q U F B I i A v P j x F b n R y e S B U e X B l P S J S Z W x h d G l v b n N o a X B z I i B W Y W x 1 Z T 0 i c 0 F B Q U F B Q T 0 9 I i A v P j w v U 3 R h Y m x l R W 5 0 c m l l c z 4 8 L 0 l 0 Z W 0 + P E l 0 Z W 0 + P E l 0 Z W 1 M b 2 N h d G l v b j 4 8 S X R l b V R 5 c G U + R m 9 y b X V s Y T w v S X R l b V R 5 c G U + P E l 0 Z W 1 Q Y X R o P l N l Y 3 R p b 2 4 x L 0 N Z M T g l M k M l M j A y M S U y Q y U y M D I y J T I w T V M l M j B h b m Q l M j B V b n J l Y y U y M F J l Y 3 J l Y X R p L 0 N o Y W 5 n Z W Q l M j B U e X B l M j w v S X R l b V B h d G g + P C 9 J d G V t T G 9 j Y X R p b 2 4 + P F N 0 Y W J s Z U V u d H J p Z X M g L z 4 8 L 0 l 0 Z W 0 + P E l 0 Z W 0 + P E l 0 Z W 1 M b 2 N h d G l v b j 4 8 S X R l b V R 5 c G U + R m 9 y b X V s Y T w v S X R l b V R 5 c G U + P E l 0 Z W 1 Q Y X R o P l N l Y 3 R p b 2 4 x L 0 N Z M T g l M k M l M j A y M S U y Q y U y M D I y J T I w T V M l M j B h b m Q l M j B V b n J l Y y U y M F J l Y 3 J l Y X R p L 0 F k Z G V k J T I w Q 3 V z d G 9 t N D w v S X R l b V B h d G g + P C 9 J d G V t T G 9 j Y X R p b 2 4 + P F N 0 Y W J s Z U V u d H J p Z X M g L z 4 8 L 0 l 0 Z W 0 + P E l 0 Z W 0 + P E l 0 Z W 1 M b 2 N h d G l v b j 4 8 S X R l b V R 5 c G U + R m 9 y b X V s Y T w v S X R l b V R 5 c G U + P E l 0 Z W 1 Q Y X R o P l N l Y 3 R p b 2 4 x L 0 N Z M T g l M k M l M j A y M S U y Q y U y M D I y J T I w T V M l M j B h b m Q l M j B V b n J l Y y U y M F J l Y 3 J l Y X R p L 1 J l b W 9 2 Z W Q l M j B D b 2 x 1 b W 5 z M T w v S X R l b V B h d G g + P C 9 J d G V t T G 9 j Y X R p b 2 4 + P F N 0 Y W J s Z U V u d H J p Z X M g L z 4 8 L 0 l 0 Z W 0 + P E l 0 Z W 0 + P E l 0 Z W 1 M b 2 N h d G l v b j 4 8 S X R l b V R 5 c G U + R m 9 y b X V s Y T w v S X R l b V R 5 c G U + P E l 0 Z W 1 Q Y X R o P l N l Y 3 R p b 2 4 x L 0 N Z M T g l M k M l M j A y M S U y Q y U y M D I y J T I w T V M l M j B h b m Q l M j B V b n J l Y y U y M F J l Y 3 J l Y X R p L 1 J l b m F t Z W Q l M j B D b 2 x 1 b W 5 z M T w v S X R l b V B h d G g + P C 9 J d G V t T G 9 j Y X R p b 2 4 + P F N 0 Y W J s Z U V u d H J p Z X M g L z 4 8 L 0 l 0 Z W 0 + P E l 0 Z W 0 + P E l 0 Z W 1 M b 2 N h d G l v b j 4 8 S X R l b V R 5 c G U + R m 9 y b X V s Y T w v S X R l b V R 5 c G U + P E l 0 Z W 1 Q Y X R o P l N l Y 3 R p b 2 4 x L 0 N Z M T g l M k M l M j A y M S U y Q y U y M D I y J T I w T V M l M j B h b m Q l M j B V b n J l Y y U y M F J l Y 3 J l Y X R p L 1 J l b 3 J k Z X J l Z C U y M E N v b H V t b n M y P C 9 J d G V t U G F 0 a D 4 8 L 0 l 0 Z W 1 M b 2 N h d G l v b j 4 8 U 3 R h Y m x l R W 5 0 c m l l c y A v P j w v S X R l b T 4 8 L 0 l 0 Z W 1 z P j w v T G 9 j Y W x Q Y W N r Y W d l T W V 0 Y W R h d G F G a W x l P h Y A A A B Q S w U G A A A A A A A A A A A A A A A A A A A A A A A A 2 g A A A A E A A A D Q j J 3 f A R X R E Y x 6 A M B P w p f r A Q A A A C + M t c q w t t h O u G 4 5 V E Q V e z o A A A A A A g A A A A A A A 2 Y A A M A A A A A Q A A A A s c D E Z W q D / p 4 P q b q L W m R 5 m g A A A A A E g A A A o A A A A B A A A A B X 7 0 3 K V j I Q 1 l f y + u u I Y w 7 y U A A A A O O 9 k H H Q j V 7 0 p r U z s K s j 1 o B p H / k 3 5 F / h D f + r a S i h M O X V i u k Y l x L y G l 8 m W U P 0 o 7 1 z 4 2 g P U Z 6 H P h H u D r K 2 E 7 1 T R V / m L X H T 3 l I W R 5 G y K F i D I I T v F A A A A J q B w h T V b U k 6 8 i C Q 4 G 4 0 Y P o V L b O 5 < / D a t a M a s h u p > 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8C04896D-E9E9-4947-A380-A88BBD1BED36}">
  <ds:schemaRefs/>
</ds:datastoreItem>
</file>

<file path=customXml/itemProps10.xml><?xml version="1.0" encoding="utf-8"?>
<ds:datastoreItem xmlns:ds="http://schemas.openxmlformats.org/officeDocument/2006/customXml" ds:itemID="{39727519-C865-4B99-96CF-C9C87B3501A3}">
  <ds:schemaRefs/>
</ds:datastoreItem>
</file>

<file path=customXml/itemProps11.xml><?xml version="1.0" encoding="utf-8"?>
<ds:datastoreItem xmlns:ds="http://schemas.openxmlformats.org/officeDocument/2006/customXml" ds:itemID="{E3D5C6B5-8A9F-4B6D-AF26-1B89A11D0D0F}">
  <ds:schemaRefs/>
</ds:datastoreItem>
</file>

<file path=customXml/itemProps12.xml><?xml version="1.0" encoding="utf-8"?>
<ds:datastoreItem xmlns:ds="http://schemas.openxmlformats.org/officeDocument/2006/customXml" ds:itemID="{E96E2BE6-9FEF-4B13-A1D7-83BC38F40631}">
  <ds:schemaRefs/>
</ds:datastoreItem>
</file>

<file path=customXml/itemProps13.xml><?xml version="1.0" encoding="utf-8"?>
<ds:datastoreItem xmlns:ds="http://schemas.openxmlformats.org/officeDocument/2006/customXml" ds:itemID="{C8A390A9-D4E2-4CB7-B068-80456B7B88A6}">
  <ds:schemaRefs/>
</ds:datastoreItem>
</file>

<file path=customXml/itemProps14.xml><?xml version="1.0" encoding="utf-8"?>
<ds:datastoreItem xmlns:ds="http://schemas.openxmlformats.org/officeDocument/2006/customXml" ds:itemID="{83E84EC1-5783-4254-823D-581CD3AF7657}">
  <ds:schemaRefs/>
</ds:datastoreItem>
</file>

<file path=customXml/itemProps15.xml><?xml version="1.0" encoding="utf-8"?>
<ds:datastoreItem xmlns:ds="http://schemas.openxmlformats.org/officeDocument/2006/customXml" ds:itemID="{BB00F0AB-11E1-4AE2-8899-D48F3F18803B}">
  <ds:schemaRefs/>
</ds:datastoreItem>
</file>

<file path=customXml/itemProps16.xml><?xml version="1.0" encoding="utf-8"?>
<ds:datastoreItem xmlns:ds="http://schemas.openxmlformats.org/officeDocument/2006/customXml" ds:itemID="{20C5E49E-AAA9-4472-8987-AD89FB75C083}">
  <ds:schemaRefs/>
</ds:datastoreItem>
</file>

<file path=customXml/itemProps17.xml><?xml version="1.0" encoding="utf-8"?>
<ds:datastoreItem xmlns:ds="http://schemas.openxmlformats.org/officeDocument/2006/customXml" ds:itemID="{0971D4C1-67DD-4209-9567-F0333C8279C9}">
  <ds:schemaRefs/>
</ds:datastoreItem>
</file>

<file path=customXml/itemProps18.xml><?xml version="1.0" encoding="utf-8"?>
<ds:datastoreItem xmlns:ds="http://schemas.openxmlformats.org/officeDocument/2006/customXml" ds:itemID="{A967F774-55C1-49BB-A8CE-DB246FD93784}">
  <ds:schemaRefs/>
</ds:datastoreItem>
</file>

<file path=customXml/itemProps19.xml><?xml version="1.0" encoding="utf-8"?>
<ds:datastoreItem xmlns:ds="http://schemas.openxmlformats.org/officeDocument/2006/customXml" ds:itemID="{ED1555E7-71AC-4188-A3F8-3FE3963676F9}">
  <ds:schemaRefs/>
</ds:datastoreItem>
</file>

<file path=customXml/itemProps2.xml><?xml version="1.0" encoding="utf-8"?>
<ds:datastoreItem xmlns:ds="http://schemas.openxmlformats.org/officeDocument/2006/customXml" ds:itemID="{252A117C-9502-434F-9871-E7F551287FB6}">
  <ds:schemaRefs/>
</ds:datastoreItem>
</file>

<file path=customXml/itemProps20.xml><?xml version="1.0" encoding="utf-8"?>
<ds:datastoreItem xmlns:ds="http://schemas.openxmlformats.org/officeDocument/2006/customXml" ds:itemID="{9F49E1B0-27F4-49D7-B1C4-A4EC5F343687}">
  <ds:schemaRefs/>
</ds:datastoreItem>
</file>

<file path=customXml/itemProps21.xml><?xml version="1.0" encoding="utf-8"?>
<ds:datastoreItem xmlns:ds="http://schemas.openxmlformats.org/officeDocument/2006/customXml" ds:itemID="{33052DF5-436D-4353-BBBE-9BBCB563CC20}">
  <ds:schemaRefs/>
</ds:datastoreItem>
</file>

<file path=customXml/itemProps22.xml><?xml version="1.0" encoding="utf-8"?>
<ds:datastoreItem xmlns:ds="http://schemas.openxmlformats.org/officeDocument/2006/customXml" ds:itemID="{60DE6D48-CF65-4D74-B7CF-411BF1B559F4}">
  <ds:schemaRefs/>
</ds:datastoreItem>
</file>

<file path=customXml/itemProps23.xml><?xml version="1.0" encoding="utf-8"?>
<ds:datastoreItem xmlns:ds="http://schemas.openxmlformats.org/officeDocument/2006/customXml" ds:itemID="{61070264-3B39-4F17-8CE1-319057E4410E}">
  <ds:schemaRefs/>
</ds:datastoreItem>
</file>

<file path=customXml/itemProps24.xml><?xml version="1.0" encoding="utf-8"?>
<ds:datastoreItem xmlns:ds="http://schemas.openxmlformats.org/officeDocument/2006/customXml" ds:itemID="{E504A1FD-C46C-487E-B84D-ADDA4A43E39C}">
  <ds:schemaRefs/>
</ds:datastoreItem>
</file>

<file path=customXml/itemProps25.xml><?xml version="1.0" encoding="utf-8"?>
<ds:datastoreItem xmlns:ds="http://schemas.openxmlformats.org/officeDocument/2006/customXml" ds:itemID="{54140633-E446-401D-960A-38DA65FE7246}">
  <ds:schemaRefs/>
</ds:datastoreItem>
</file>

<file path=customXml/itemProps26.xml><?xml version="1.0" encoding="utf-8"?>
<ds:datastoreItem xmlns:ds="http://schemas.openxmlformats.org/officeDocument/2006/customXml" ds:itemID="{ADA013E7-77C6-407C-9471-F79A16D9B3AC}">
  <ds:schemaRefs/>
</ds:datastoreItem>
</file>

<file path=customXml/itemProps27.xml><?xml version="1.0" encoding="utf-8"?>
<ds:datastoreItem xmlns:ds="http://schemas.openxmlformats.org/officeDocument/2006/customXml" ds:itemID="{A3BE447B-8584-42E7-85AC-F67C5CF3DF11}">
  <ds:schemaRefs/>
</ds:datastoreItem>
</file>

<file path=customXml/itemProps28.xml><?xml version="1.0" encoding="utf-8"?>
<ds:datastoreItem xmlns:ds="http://schemas.openxmlformats.org/officeDocument/2006/customXml" ds:itemID="{4D87350E-6AFE-4766-8FC2-42FBB5491749}">
  <ds:schemaRefs/>
</ds:datastoreItem>
</file>

<file path=customXml/itemProps29.xml><?xml version="1.0" encoding="utf-8"?>
<ds:datastoreItem xmlns:ds="http://schemas.openxmlformats.org/officeDocument/2006/customXml" ds:itemID="{D2144CF5-8791-4951-B9B5-580CEB825F48}">
  <ds:schemaRefs/>
</ds:datastoreItem>
</file>

<file path=customXml/itemProps3.xml><?xml version="1.0" encoding="utf-8"?>
<ds:datastoreItem xmlns:ds="http://schemas.openxmlformats.org/officeDocument/2006/customXml" ds:itemID="{0084BEED-7926-4181-AC2F-312E88BE4ED0}">
  <ds:schemaRefs/>
</ds:datastoreItem>
</file>

<file path=customXml/itemProps30.xml><?xml version="1.0" encoding="utf-8"?>
<ds:datastoreItem xmlns:ds="http://schemas.openxmlformats.org/officeDocument/2006/customXml" ds:itemID="{DC3B1735-E85A-41C3-8206-361770900FC4}">
  <ds:schemaRefs/>
</ds:datastoreItem>
</file>

<file path=customXml/itemProps31.xml><?xml version="1.0" encoding="utf-8"?>
<ds:datastoreItem xmlns:ds="http://schemas.openxmlformats.org/officeDocument/2006/customXml" ds:itemID="{F854539A-19B6-47DB-95EA-9A3FD92EC58C}">
  <ds:schemaRefs/>
</ds:datastoreItem>
</file>

<file path=customXml/itemProps32.xml><?xml version="1.0" encoding="utf-8"?>
<ds:datastoreItem xmlns:ds="http://schemas.openxmlformats.org/officeDocument/2006/customXml" ds:itemID="{709A86DC-971A-4AC0-A68F-C273770D73ED}">
  <ds:schemaRefs/>
</ds:datastoreItem>
</file>

<file path=customXml/itemProps33.xml><?xml version="1.0" encoding="utf-8"?>
<ds:datastoreItem xmlns:ds="http://schemas.openxmlformats.org/officeDocument/2006/customXml" ds:itemID="{2CA4C403-E6BF-4707-8748-117F26FD6DBF}"/>
</file>

<file path=customXml/itemProps34.xml><?xml version="1.0" encoding="utf-8"?>
<ds:datastoreItem xmlns:ds="http://schemas.openxmlformats.org/officeDocument/2006/customXml" ds:itemID="{2CE9356B-A003-4E7A-A2FE-8A4C6A4A01A3}"/>
</file>

<file path=customXml/itemProps35.xml><?xml version="1.0" encoding="utf-8"?>
<ds:datastoreItem xmlns:ds="http://schemas.openxmlformats.org/officeDocument/2006/customXml" ds:itemID="{C368546A-864A-43C9-98D6-EE045E619FE4}"/>
</file>

<file path=customXml/itemProps4.xml><?xml version="1.0" encoding="utf-8"?>
<ds:datastoreItem xmlns:ds="http://schemas.openxmlformats.org/officeDocument/2006/customXml" ds:itemID="{4F6BD7AC-4BA4-470C-A274-1C079F11B1F1}">
  <ds:schemaRefs/>
</ds:datastoreItem>
</file>

<file path=customXml/itemProps5.xml><?xml version="1.0" encoding="utf-8"?>
<ds:datastoreItem xmlns:ds="http://schemas.openxmlformats.org/officeDocument/2006/customXml" ds:itemID="{018B6A64-9349-4E0D-B22D-709AB08DE1CD}">
  <ds:schemaRefs/>
</ds:datastoreItem>
</file>

<file path=customXml/itemProps6.xml><?xml version="1.0" encoding="utf-8"?>
<ds:datastoreItem xmlns:ds="http://schemas.openxmlformats.org/officeDocument/2006/customXml" ds:itemID="{91747879-60BB-413C-B3D4-75EBB84E8373}">
  <ds:schemaRefs/>
</ds:datastoreItem>
</file>

<file path=customXml/itemProps7.xml><?xml version="1.0" encoding="utf-8"?>
<ds:datastoreItem xmlns:ds="http://schemas.openxmlformats.org/officeDocument/2006/customXml" ds:itemID="{78791A74-9691-4CAD-809A-2030DDD30F67}">
  <ds:schemaRefs/>
</ds:datastoreItem>
</file>

<file path=customXml/itemProps8.xml><?xml version="1.0" encoding="utf-8"?>
<ds:datastoreItem xmlns:ds="http://schemas.openxmlformats.org/officeDocument/2006/customXml" ds:itemID="{B1F6599D-73BF-47C7-9BF5-BC6A74322BD0}">
  <ds:schemaRefs>
    <ds:schemaRef ds:uri="http://schemas.microsoft.com/DataMashup"/>
  </ds:schemaRefs>
</ds:datastoreItem>
</file>

<file path=customXml/itemProps9.xml><?xml version="1.0" encoding="utf-8"?>
<ds:datastoreItem xmlns:ds="http://schemas.openxmlformats.org/officeDocument/2006/customXml" ds:itemID="{DDB6910B-BDDF-4351-A0FB-7B842985E6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Latest Hospital Name</vt:lpstr>
      <vt:lpstr>Individual CY</vt:lpstr>
      <vt:lpstr>Cummulative CY</vt:lpstr>
      <vt:lpstr>Cummulative Inf Adj CY</vt:lpstr>
      <vt:lpstr>MS</vt:lpstr>
      <vt:lpstr>MS &amp; DA</vt:lpstr>
      <vt:lpstr>MS &amp; DA &amp; OOS</vt:lpstr>
      <vt:lpstr>MS &amp; DA &amp; OO &amp; PAU</vt:lpstr>
      <vt:lpstr>MS &amp; DA &amp; OO &amp; PAU &amp; OV &amp; Eff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 Whisnand</dc:creator>
  <cp:lastModifiedBy>Lynne Diven</cp:lastModifiedBy>
  <dcterms:created xsi:type="dcterms:W3CDTF">2023-11-14T17:28:03Z</dcterms:created>
  <dcterms:modified xsi:type="dcterms:W3CDTF">2024-09-06T13:22:59Z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