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rim\Downloads\"/>
    </mc:Choice>
  </mc:AlternateContent>
  <xr:revisionPtr revIDLastSave="0" documentId="13_ncr:1_{33E4B060-32D2-45C0-9849-A5A0DE0D4DFD}" xr6:coauthVersionLast="47" xr6:coauthVersionMax="47" xr10:uidLastSave="{00000000-0000-0000-0000-000000000000}"/>
  <bookViews>
    <workbookView xWindow="-120" yWindow="-120" windowWidth="29040" windowHeight="17520" xr2:uid="{BEFB6408-A2F6-4916-8F60-ED0513385186}"/>
  </bookViews>
  <sheets>
    <sheet name="MHBE Fund" sheetId="1" r:id="rId1"/>
  </sheets>
  <definedNames>
    <definedName name="_xlnm.Print_Area" localSheetId="0">'MHBE Fund'!$A$1:$G$59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43" i="1" l="1"/>
  <c r="E13" i="1"/>
  <c r="E57" i="1" l="1"/>
  <c r="E9" i="1"/>
  <c r="E52" i="1"/>
  <c r="E50" i="1"/>
  <c r="E56" i="1" l="1"/>
  <c r="E54" i="1"/>
  <c r="E31" i="1"/>
  <c r="E17" i="1"/>
  <c r="E55" i="1"/>
  <c r="E34" i="1"/>
  <c r="E29" i="1"/>
  <c r="E20" i="1"/>
  <c r="E47" i="1"/>
  <c r="E44" i="1"/>
  <c r="E26" i="1"/>
  <c r="E19" i="1"/>
  <c r="E45" i="1"/>
  <c r="E42" i="1"/>
  <c r="E25" i="1"/>
  <c r="E23" i="1"/>
  <c r="E18" i="1"/>
  <c r="E16" i="1"/>
  <c r="E14" i="1"/>
  <c r="E49" i="1"/>
  <c r="E46" i="1"/>
  <c r="E40" i="1"/>
  <c r="E38" i="1"/>
  <c r="E36" i="1"/>
  <c r="E27" i="1"/>
  <c r="E24" i="1"/>
  <c r="E22" i="1"/>
  <c r="E21" i="1"/>
  <c r="E11" i="1"/>
  <c r="E53" i="1"/>
  <c r="E51" i="1"/>
  <c r="E48" i="1"/>
  <c r="E41" i="1"/>
  <c r="E39" i="1"/>
  <c r="E37" i="1"/>
  <c r="E35" i="1"/>
  <c r="E33" i="1"/>
  <c r="E32" i="1"/>
  <c r="E30" i="1"/>
  <c r="E28" i="1"/>
  <c r="E15" i="1"/>
  <c r="E12" i="1"/>
  <c r="E10" i="1"/>
  <c r="D58" i="1"/>
  <c r="C58" i="1"/>
  <c r="E58" i="1" l="1"/>
  <c r="F52" i="1"/>
  <c r="F50" i="1"/>
  <c r="F13" i="1"/>
  <c r="F43" i="1"/>
  <c r="F20" i="1"/>
  <c r="F18" i="1"/>
  <c r="F14" i="1"/>
  <c r="F40" i="1"/>
  <c r="F36" i="1"/>
  <c r="F22" i="1"/>
  <c r="F53" i="1"/>
  <c r="F49" i="1"/>
  <c r="F11" i="1"/>
  <c r="F48" i="1"/>
  <c r="F33" i="1"/>
  <c r="F28" i="1"/>
  <c r="F24" i="1"/>
  <c r="F37" i="1"/>
  <c r="F32" i="1"/>
  <c r="F15" i="1"/>
  <c r="F10" i="1"/>
  <c r="F38" i="1"/>
  <c r="F9" i="1"/>
  <c r="F12" i="1"/>
  <c r="F30" i="1"/>
  <c r="F35" i="1"/>
  <c r="F39" i="1"/>
  <c r="F41" i="1"/>
  <c r="G52" i="1" l="1"/>
  <c r="H52" i="1"/>
  <c r="G50" i="1"/>
  <c r="H50" i="1"/>
  <c r="G13" i="1"/>
  <c r="H13" i="1"/>
  <c r="G43" i="1"/>
  <c r="H43" i="1"/>
  <c r="H20" i="1"/>
  <c r="G20" i="1"/>
  <c r="H18" i="1"/>
  <c r="G18" i="1"/>
  <c r="G14" i="1"/>
  <c r="H14" i="1"/>
  <c r="H40" i="1"/>
  <c r="G40" i="1"/>
  <c r="H36" i="1"/>
  <c r="G36" i="1"/>
  <c r="H22" i="1"/>
  <c r="G22" i="1"/>
  <c r="G53" i="1"/>
  <c r="H53" i="1"/>
  <c r="G49" i="1"/>
  <c r="H49" i="1"/>
  <c r="H11" i="1"/>
  <c r="G11" i="1"/>
  <c r="H48" i="1"/>
  <c r="G48" i="1"/>
  <c r="H33" i="1"/>
  <c r="G33" i="1"/>
  <c r="H28" i="1"/>
  <c r="G28" i="1"/>
  <c r="G24" i="1"/>
  <c r="H24" i="1"/>
  <c r="H37" i="1"/>
  <c r="G37" i="1"/>
  <c r="G32" i="1"/>
  <c r="H32" i="1"/>
  <c r="H15" i="1"/>
  <c r="G15" i="1"/>
  <c r="H10" i="1"/>
  <c r="G10" i="1"/>
  <c r="G38" i="1"/>
  <c r="H38" i="1"/>
  <c r="G9" i="1"/>
  <c r="H9" i="1"/>
  <c r="H12" i="1"/>
  <c r="G12" i="1"/>
  <c r="H30" i="1"/>
  <c r="G30" i="1"/>
  <c r="G35" i="1"/>
  <c r="H35" i="1"/>
  <c r="H39" i="1"/>
  <c r="G39" i="1"/>
  <c r="H41" i="1"/>
  <c r="G41" i="1"/>
  <c r="F57" i="1"/>
  <c r="F42" i="1"/>
  <c r="F51" i="1"/>
  <c r="F21" i="1"/>
  <c r="F27" i="1"/>
  <c r="F46" i="1"/>
  <c r="F16" i="1"/>
  <c r="F23" i="1"/>
  <c r="F25" i="1"/>
  <c r="F45" i="1"/>
  <c r="F19" i="1"/>
  <c r="F26" i="1"/>
  <c r="F44" i="1"/>
  <c r="F47" i="1"/>
  <c r="F29" i="1"/>
  <c r="F34" i="1"/>
  <c r="F55" i="1"/>
  <c r="F17" i="1"/>
  <c r="F31" i="1"/>
  <c r="F54" i="1"/>
  <c r="F56" i="1"/>
  <c r="F58" i="1" l="1"/>
  <c r="H57" i="1"/>
  <c r="G57" i="1"/>
  <c r="G42" i="1"/>
  <c r="H42" i="1"/>
  <c r="G51" i="1"/>
  <c r="H51" i="1"/>
  <c r="G21" i="1"/>
  <c r="H21" i="1"/>
  <c r="G27" i="1"/>
  <c r="H27" i="1"/>
  <c r="G46" i="1"/>
  <c r="H46" i="1"/>
  <c r="G16" i="1"/>
  <c r="H16" i="1"/>
  <c r="G23" i="1"/>
  <c r="H23" i="1"/>
  <c r="G25" i="1"/>
  <c r="H25" i="1"/>
  <c r="G45" i="1"/>
  <c r="H45" i="1"/>
  <c r="G19" i="1"/>
  <c r="H19" i="1"/>
  <c r="H26" i="1"/>
  <c r="G26" i="1"/>
  <c r="G44" i="1"/>
  <c r="H44" i="1"/>
  <c r="G47" i="1"/>
  <c r="H47" i="1"/>
  <c r="H29" i="1"/>
  <c r="G29" i="1"/>
  <c r="G34" i="1"/>
  <c r="H34" i="1"/>
  <c r="G55" i="1"/>
  <c r="H55" i="1"/>
  <c r="H17" i="1"/>
  <c r="G17" i="1"/>
  <c r="H31" i="1"/>
  <c r="G31" i="1"/>
  <c r="H54" i="1"/>
  <c r="G54" i="1"/>
  <c r="G56" i="1"/>
  <c r="H56" i="1"/>
  <c r="G58" i="1" l="1"/>
  <c r="H5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Daniela Tamayo</author>
  </authors>
  <commentList>
    <comment ref="F8" authorId="0" shapeId="0" xr:uid="{C968E836-6093-4930-B4E1-32FF90AA76A4}">
      <text>
        <r>
          <rPr>
            <b/>
            <sz val="9"/>
            <color indexed="81"/>
            <rFont val="Tahoma"/>
            <family val="2"/>
          </rPr>
          <t>Daniela Tamayo:</t>
        </r>
        <r>
          <rPr>
            <sz val="9"/>
            <color indexed="81"/>
            <rFont val="Tahoma"/>
            <family val="2"/>
          </rPr>
          <t xml:space="preserve">
$100m Approved MHBE Fund (7/22/26)</t>
        </r>
      </text>
    </comment>
    <comment ref="D25" authorId="0" shapeId="0" xr:uid="{A46D1A68-4277-4234-9A05-080FF472C24B}">
      <text>
        <r>
          <rPr>
            <b/>
            <sz val="9"/>
            <color indexed="81"/>
            <rFont val="Tahoma"/>
            <family val="2"/>
          </rPr>
          <t>Daniela Tamayo:</t>
        </r>
        <r>
          <rPr>
            <sz val="9"/>
            <color indexed="81"/>
            <rFont val="Tahoma"/>
            <family val="2"/>
          </rPr>
          <t xml:space="preserve">
special formula?</t>
        </r>
      </text>
    </comment>
  </commentList>
</comments>
</file>

<file path=xl/sharedStrings.xml><?xml version="1.0" encoding="utf-8"?>
<sst xmlns="http://schemas.openxmlformats.org/spreadsheetml/2006/main" count="77" uniqueCount="72">
  <si>
    <t>July 1, 2026 through June 30, 2027</t>
  </si>
  <si>
    <t>Payments July 2026 through June 2027</t>
  </si>
  <si>
    <t>Peninsula and McCready Est. Gross Revenue Combined</t>
  </si>
  <si>
    <t>(ADD M/U)</t>
  </si>
  <si>
    <t>HOSPID</t>
  </si>
  <si>
    <t>Hospital</t>
  </si>
  <si>
    <t>Net Patient</t>
  </si>
  <si>
    <t>Total</t>
  </si>
  <si>
    <t>Name</t>
  </si>
  <si>
    <t xml:space="preserve">Estimated </t>
  </si>
  <si>
    <t>Revenue</t>
  </si>
  <si>
    <t>Payments</t>
  </si>
  <si>
    <t>Gross Revenue</t>
  </si>
  <si>
    <t>Percent</t>
  </si>
  <si>
    <t>Net Revenue</t>
  </si>
  <si>
    <t>Due</t>
  </si>
  <si>
    <t>FY 2027</t>
  </si>
  <si>
    <t>FY 2025</t>
  </si>
  <si>
    <t>STATE-WIDE</t>
  </si>
  <si>
    <t>Calculation of the Maryland Health Benefit Exchange Fund</t>
  </si>
  <si>
    <t>Meritus Hospital</t>
  </si>
  <si>
    <t>Univ. of Maryland Medical System</t>
  </si>
  <si>
    <t>UM Capital Region Medical Center</t>
  </si>
  <si>
    <t>Holy Cross Hospital of Silver Spring</t>
  </si>
  <si>
    <t>Frederick Memorial Hospital</t>
  </si>
  <si>
    <t>UM Aberdeen FMF</t>
  </si>
  <si>
    <t>Mercy Medical Center, Inc.</t>
  </si>
  <si>
    <t>Johns Hopkins Hospital</t>
  </si>
  <si>
    <t>UM Cambridge</t>
  </si>
  <si>
    <t>St. Agnes Hospital</t>
  </si>
  <si>
    <t>Lifebridge Sinai Hospital</t>
  </si>
  <si>
    <t>LifeBridge Grace Medical Center</t>
  </si>
  <si>
    <t>MedStar Franklin Square Hospital</t>
  </si>
  <si>
    <t>Washington Adventist Hospital</t>
  </si>
  <si>
    <t>WVU Garrett Regional Medical Center</t>
  </si>
  <si>
    <t>MedStar Montgomery General Hospital</t>
  </si>
  <si>
    <t>Tidal Peninsula Regional Medical Center</t>
  </si>
  <si>
    <t>JH Suburban Hospital Association,Inc</t>
  </si>
  <si>
    <t>Luminus Anne Arundel Medical Center</t>
  </si>
  <si>
    <t>MedStar Union Memorial Hospital</t>
  </si>
  <si>
    <t>UPMI Western Maryland</t>
  </si>
  <si>
    <t>MedStar St. Marys Hospital</t>
  </si>
  <si>
    <t>Johns Hopkins Bayview</t>
  </si>
  <si>
    <t>UM Chestertown</t>
  </si>
  <si>
    <t>ChristianaCare Union Hospital</t>
  </si>
  <si>
    <t>LifeBridge Carroll County General Hospital</t>
  </si>
  <si>
    <t>MedStar Harbor Hospital</t>
  </si>
  <si>
    <t>UM Charles Regional</t>
  </si>
  <si>
    <t>UM Memorial Hospital at Easton</t>
  </si>
  <si>
    <t>UM Midtown Campus</t>
  </si>
  <si>
    <t>Calvert Memorial Hospital</t>
  </si>
  <si>
    <t>LifeBridge Northwest Hospital Center, Inc.</t>
  </si>
  <si>
    <t>UM Baltimore Washington Medical Center</t>
  </si>
  <si>
    <t>Greater Baltimore Medical Center</t>
  </si>
  <si>
    <t>Tidal McCready Foundation, Inc.</t>
  </si>
  <si>
    <t>JH Howard County General Hospital</t>
  </si>
  <si>
    <t>UM Upper Chesapeake Medical Center</t>
  </si>
  <si>
    <t>Luminus Doctors Community Hospital</t>
  </si>
  <si>
    <t>UM Laurel Regional Hospital</t>
  </si>
  <si>
    <t>MedStar Good Samaritan Hospital</t>
  </si>
  <si>
    <t>Shady Grove Adventist Hospital</t>
  </si>
  <si>
    <t>UM Rehab &amp; Orthopedic Institute</t>
  </si>
  <si>
    <t>Fort Washington Adventist Medical Center</t>
  </si>
  <si>
    <t>Atlantic General Hospital</t>
  </si>
  <si>
    <t>MedStar Southern Maryland Hospital</t>
  </si>
  <si>
    <t>UM St. Josephs Medical Center</t>
  </si>
  <si>
    <t>Levindale</t>
  </si>
  <si>
    <t>Holy Cross Germantown Hospital</t>
  </si>
  <si>
    <t>UM Shock Trauma Center</t>
  </si>
  <si>
    <t xml:space="preserve">Payment </t>
  </si>
  <si>
    <t xml:space="preserve">Due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</si>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</sst>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4" formatCode="_(&quot;$&quot;* #,##0.00_);_(&quot;$&quot;* \(#,##0.00\);_(&quot;$&quot;* &quot;-&quot;??_);_(@_)"/>
    <numFmt numFmtId="165" formatCode="&quot;$&quot;#,##0"/>
    <numFmt numFmtId="166" formatCode="_(&quot;$&quot;* #,##0_);_(&quot;$&quot;* \(#,##0\);_(&quot;$&quot;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indexed="8"/>
      <name val="Arial"/>
      <family val="2"/>
    </font>
    <font>
      <sz val="10"/>
      <color rgb="FF000000"/>
      <name val="Arial"/>
      <family val="2"/>
    </font>
    <font>
      <b/>
      <sz val="12"/>
      <color indexed="8"/>
      <name val="Arial"/>
      <family val="2"/>
    </font>
    <font>
      <b/>
      <i/>
      <sz val="10"/>
      <color rgb="FF000000"/>
      <name val="Arial"/>
      <family val="2"/>
    </font>
    <font>
      <b/>
      <sz val="10"/>
      <color rgb="FF000000"/>
      <name val="Arial"/>
      <family val="2"/>
    </font>
    <font>
      <u/>
      <sz val="10"/>
      <color rgb="FF000000"/>
      <name val="Arial"/>
      <family val="2"/>
    </font>
    <font>
      <u val="singleAccounting"/>
      <sz val="10"/>
      <color rgb="FF00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 wrapText="1"/>
    </xf>
    <xf numFmtId="0" fontId="5" fillId="0" borderId="0" xfId="0" applyFont="1"/>
    <xf numFmtId="0" fontId="2" fillId="0" borderId="0" xfId="0" applyFont="1"/>
    <xf numFmtId="0" fontId="4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6" fontId="8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165" fontId="4" fillId="2" borderId="0" xfId="1" applyNumberFormat="1" applyFont="1" applyFill="1" applyAlignment="1">
      <alignment horizontal="right" wrapText="1"/>
    </xf>
    <xf numFmtId="10" fontId="4" fillId="2" borderId="0" xfId="2" applyNumberFormat="1" applyFont="1" applyFill="1" applyAlignment="1">
      <alignment horizontal="right" wrapText="1"/>
    </xf>
    <xf numFmtId="6" fontId="4" fillId="0" borderId="0" xfId="0" applyNumberFormat="1" applyFont="1" applyAlignment="1">
      <alignment horizontal="right" wrapText="1"/>
    </xf>
    <xf numFmtId="10" fontId="4" fillId="0" borderId="0" xfId="2" applyNumberFormat="1" applyFont="1" applyFill="1" applyAlignment="1">
      <alignment horizontal="right" wrapText="1"/>
    </xf>
    <xf numFmtId="6" fontId="8" fillId="0" borderId="0" xfId="0" applyNumberFormat="1" applyFont="1" applyAlignment="1">
      <alignment horizontal="right" wrapText="1"/>
    </xf>
    <xf numFmtId="166" fontId="4" fillId="0" borderId="0" xfId="1" applyNumberFormat="1" applyFont="1" applyFill="1" applyAlignment="1">
      <alignment horizontal="right" wrapText="1"/>
    </xf>
    <xf numFmtId="10" fontId="0" fillId="0" borderId="0" xfId="0" applyNumberFormat="1"/>
    <xf numFmtId="166" fontId="9" fillId="0" borderId="0" xfId="1" applyNumberFormat="1" applyFont="1" applyFill="1" applyAlignment="1">
      <alignment horizontal="right" wrapText="1"/>
    </xf>
    <xf numFmtId="0" fontId="3" fillId="0" borderId="0" xfId="0" applyFont="1" applyAlignment="1">
      <alignment horizontal="center"/>
    </xf>
    <xf numFmtId="15" fontId="4" fillId="0" borderId="0" xfId="0" applyNumberFormat="1" applyFont="1" applyAlignment="1">
      <alignment horizontal="center" wrapText="1"/>
    </xf>
    <xf numFmtId="0" fontId="6" fillId="0" borderId="0" xfId="0" applyFont="1" applyFill="1" applyAlignment="1">
      <alignment horizontal="left"/>
    </xf>
    <xf numFmtId="0" fontId="0" fillId="0" borderId="0" xfId="0" applyFill="1"/>
    <xf numFmtId="0" fontId="4" fillId="0" borderId="0" xfId="0" applyFont="1" applyFill="1" applyAlignment="1">
      <alignment horizontal="right" wrapText="1"/>
    </xf>
    <xf numFmtId="0" fontId="5" fillId="0" borderId="0" xfId="0" applyFont="1" applyFill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1BCB0-DAF4-4BBF-981B-404B4819D589}">
  <sheetPr>
    <pageSetUpPr fitToPage="1"/>
  </sheetPr>
  <dimension ref="A1:L64"/>
  <sheetViews>
    <sheetView tabSelected="1" zoomScale="130" zoomScaleNormal="130" workbookViewId="0">
      <pane xSplit="2" ySplit="8" topLeftCell="C44" activePane="bottomRight" state="frozen"/>
      <selection pane="topRight" activeCell="C1" sqref="C1"/>
      <selection pane="bottomLeft" activeCell="A9" sqref="A9"/>
      <selection pane="bottomRight" activeCell="C44" sqref="C44"/>
    </sheetView>
  </sheetViews>
  <sheetFormatPr defaultColWidth="9.140625" defaultRowHeight="15" x14ac:dyDescent="0.25"/>
  <cols>
    <col min="1" max="1" width="7.42578125" customWidth="1"/>
    <col min="2" max="2" width="35.42578125" customWidth="1"/>
    <col min="3" max="3" width="17.5703125" customWidth="1"/>
    <col min="4" max="4" width="14.5703125" customWidth="1"/>
    <col min="5" max="5" width="18.140625" customWidth="1"/>
    <col min="6" max="6" width="14.5703125" customWidth="1"/>
    <col min="7" max="7" width="16.28515625" customWidth="1"/>
    <col min="8" max="8" width="14.28515625" customWidth="1"/>
    <col min="9" max="9" width="9.140625" customWidth="1"/>
    <col min="10" max="10" width="7.140625" hidden="1" customWidth="1"/>
  </cols>
  <sheetData>
    <row r="1" spans="1:10" ht="23.25" customHeight="1" x14ac:dyDescent="0.35">
      <c r="A1" s="17" t="s">
        <v>19</v>
      </c>
      <c r="B1" s="17"/>
      <c r="C1" s="17"/>
      <c r="D1" s="17"/>
      <c r="E1" s="17"/>
      <c r="F1" s="17"/>
      <c r="G1" s="17"/>
      <c r="H1" s="1"/>
    </row>
    <row r="2" spans="1:10" ht="18.95" customHeight="1" x14ac:dyDescent="0.25">
      <c r="A2" s="3" t="s">
        <v>0</v>
      </c>
      <c r="B2" s="3"/>
      <c r="C2" s="3"/>
      <c r="D2" s="3"/>
      <c r="E2" s="3"/>
      <c r="G2" s="2"/>
      <c r="H2" s="2"/>
    </row>
    <row r="3" spans="1:10" ht="15.75" x14ac:dyDescent="0.25">
      <c r="A3" s="3" t="s">
        <v>1</v>
      </c>
      <c r="B3" s="3"/>
      <c r="C3" s="3"/>
      <c r="D3" s="3"/>
      <c r="F3" s="4"/>
      <c r="H3" s="2"/>
    </row>
    <row r="4" spans="1:10" s="20" customFormat="1" ht="15.75" x14ac:dyDescent="0.25">
      <c r="B4" s="21"/>
      <c r="C4" s="21"/>
      <c r="D4" s="21"/>
      <c r="F4" s="22" t="s">
        <v>3</v>
      </c>
      <c r="H4" s="21"/>
    </row>
    <row r="5" spans="1:10" ht="26.25" x14ac:dyDescent="0.25">
      <c r="A5" s="5" t="s">
        <v>4</v>
      </c>
      <c r="B5" s="5" t="s">
        <v>5</v>
      </c>
      <c r="C5" s="2"/>
      <c r="D5" s="5" t="s">
        <v>6</v>
      </c>
      <c r="F5" s="5" t="s">
        <v>7</v>
      </c>
      <c r="G5" s="5" t="s">
        <v>69</v>
      </c>
      <c r="H5" s="5" t="s">
        <v>69</v>
      </c>
    </row>
    <row r="6" spans="1:10" x14ac:dyDescent="0.25">
      <c r="A6" s="2"/>
      <c r="B6" s="5" t="s">
        <v>8</v>
      </c>
      <c r="C6" s="5" t="s">
        <v>9</v>
      </c>
      <c r="D6" s="5" t="s">
        <v>10</v>
      </c>
      <c r="E6" s="5" t="s">
        <v>9</v>
      </c>
      <c r="F6" s="5" t="s">
        <v>11</v>
      </c>
      <c r="G6" s="5" t="s">
        <v>15</v>
      </c>
      <c r="H6" s="5" t="s">
        <v>70</v>
      </c>
    </row>
    <row r="7" spans="1:10" x14ac:dyDescent="0.25">
      <c r="A7" s="5"/>
      <c r="B7" s="5"/>
      <c r="C7" s="5" t="s">
        <v>12</v>
      </c>
      <c r="D7" s="5" t="s">
        <v>13</v>
      </c>
      <c r="E7" s="5" t="s">
        <v>14</v>
      </c>
      <c r="F7" s="5" t="s">
        <v>15</v>
      </c>
      <c r="G7" s="18">
        <v>46300</v>
      </c>
      <c r="H7" s="18">
        <v>46363</v>
      </c>
    </row>
    <row r="8" spans="1:10" x14ac:dyDescent="0.25">
      <c r="A8" s="5"/>
      <c r="B8" s="5"/>
      <c r="C8" s="6" t="s">
        <v>16</v>
      </c>
      <c r="D8" s="6" t="s">
        <v>17</v>
      </c>
      <c r="E8" s="6" t="s">
        <v>16</v>
      </c>
      <c r="F8" s="7">
        <v>100000000</v>
      </c>
      <c r="H8" s="5"/>
    </row>
    <row r="9" spans="1:10" x14ac:dyDescent="0.25">
      <c r="A9" s="2">
        <v>210001</v>
      </c>
      <c r="B9" s="8" t="s">
        <v>20</v>
      </c>
      <c r="C9" s="9">
        <v>617901500.35360515</v>
      </c>
      <c r="D9" s="10">
        <v>0.84711397173452585</v>
      </c>
      <c r="E9" s="11">
        <f t="shared" ref="E9:E57" si="0">C9*D9</f>
        <v>523432994.10526496</v>
      </c>
      <c r="F9" s="11">
        <f t="shared" ref="F9:F57" si="1">+E9/$E$58*$F$8</f>
        <v>2539251.9886734439</v>
      </c>
      <c r="G9" s="11">
        <f>+F9/2</f>
        <v>1269625.994336722</v>
      </c>
      <c r="H9" s="11">
        <f>+F9/2</f>
        <v>1269625.994336722</v>
      </c>
      <c r="J9">
        <v>1</v>
      </c>
    </row>
    <row r="10" spans="1:10" x14ac:dyDescent="0.25">
      <c r="A10" s="2">
        <v>210002</v>
      </c>
      <c r="B10" s="8" t="s">
        <v>21</v>
      </c>
      <c r="C10" s="9">
        <v>2235041227.2758131</v>
      </c>
      <c r="D10" s="10">
        <v>0.84607416907941346</v>
      </c>
      <c r="E10" s="11">
        <f t="shared" si="0"/>
        <v>1891010649.225616</v>
      </c>
      <c r="F10" s="11">
        <f t="shared" si="1"/>
        <v>9173576.3807872403</v>
      </c>
      <c r="G10" s="11">
        <f t="shared" ref="G10:G58" si="2">+F10/2</f>
        <v>4586788.1903936202</v>
      </c>
      <c r="H10" s="11">
        <f t="shared" ref="H10:H58" si="3">+F10/2</f>
        <v>4586788.1903936202</v>
      </c>
      <c r="J10">
        <v>2</v>
      </c>
    </row>
    <row r="11" spans="1:10" x14ac:dyDescent="0.25">
      <c r="A11" s="2">
        <v>210003</v>
      </c>
      <c r="B11" s="8" t="s">
        <v>22</v>
      </c>
      <c r="C11" s="9">
        <v>516053156.11407596</v>
      </c>
      <c r="D11" s="10">
        <v>0.86644073148709189</v>
      </c>
      <c r="E11" s="11">
        <f t="shared" si="0"/>
        <v>447129474.06970239</v>
      </c>
      <c r="F11" s="11">
        <f t="shared" si="1"/>
        <v>2169092.1646365942</v>
      </c>
      <c r="G11" s="11">
        <f t="shared" si="2"/>
        <v>1084546.0823182971</v>
      </c>
      <c r="H11" s="11">
        <f t="shared" si="3"/>
        <v>1084546.0823182971</v>
      </c>
      <c r="J11">
        <v>3</v>
      </c>
    </row>
    <row r="12" spans="1:10" ht="14.45" customHeight="1" x14ac:dyDescent="0.25">
      <c r="A12" s="2">
        <v>210004</v>
      </c>
      <c r="B12" s="8" t="s">
        <v>23</v>
      </c>
      <c r="C12" s="9">
        <v>707438323.79757333</v>
      </c>
      <c r="D12" s="10">
        <v>0.86513121745733679</v>
      </c>
      <c r="E12" s="11">
        <f t="shared" si="0"/>
        <v>612026978.34297228</v>
      </c>
      <c r="F12" s="11">
        <f t="shared" si="1"/>
        <v>2969034.6985781635</v>
      </c>
      <c r="G12" s="11">
        <f t="shared" si="2"/>
        <v>1484517.3492890818</v>
      </c>
      <c r="H12" s="11">
        <f t="shared" si="3"/>
        <v>1484517.3492890818</v>
      </c>
      <c r="J12">
        <v>4</v>
      </c>
    </row>
    <row r="13" spans="1:10" x14ac:dyDescent="0.25">
      <c r="A13" s="2">
        <v>210005</v>
      </c>
      <c r="B13" s="8" t="s">
        <v>24</v>
      </c>
      <c r="C13" s="9">
        <v>513099367.69876873</v>
      </c>
      <c r="D13" s="10">
        <v>0.82499835352223561</v>
      </c>
      <c r="E13" s="11">
        <f t="shared" si="0"/>
        <v>423306133.54478437</v>
      </c>
      <c r="F13" s="11">
        <f t="shared" si="1"/>
        <v>2053521.5653698288</v>
      </c>
      <c r="G13" s="11">
        <f t="shared" si="2"/>
        <v>1026760.7826849144</v>
      </c>
      <c r="H13" s="11">
        <f t="shared" si="3"/>
        <v>1026760.7826849144</v>
      </c>
      <c r="J13">
        <v>5</v>
      </c>
    </row>
    <row r="14" spans="1:10" x14ac:dyDescent="0.25">
      <c r="A14" s="2">
        <v>210006</v>
      </c>
      <c r="B14" s="8" t="s">
        <v>25</v>
      </c>
      <c r="C14" s="9">
        <v>38771688.164432697</v>
      </c>
      <c r="D14" s="10">
        <v>0.76522530605824235</v>
      </c>
      <c r="E14" s="11">
        <f t="shared" si="0"/>
        <v>29669076.942022745</v>
      </c>
      <c r="F14" s="11">
        <f t="shared" si="1"/>
        <v>143929.14370236656</v>
      </c>
      <c r="G14" s="11">
        <f t="shared" si="2"/>
        <v>71964.571851183282</v>
      </c>
      <c r="H14" s="11">
        <f t="shared" si="3"/>
        <v>71964.571851183282</v>
      </c>
      <c r="J14">
        <v>6</v>
      </c>
    </row>
    <row r="15" spans="1:10" x14ac:dyDescent="0.25">
      <c r="A15" s="2">
        <v>210008</v>
      </c>
      <c r="B15" s="8" t="s">
        <v>26</v>
      </c>
      <c r="C15" s="9">
        <v>791428533.73830593</v>
      </c>
      <c r="D15" s="10">
        <v>0.83714949195673072</v>
      </c>
      <c r="E15" s="11">
        <f t="shared" si="0"/>
        <v>662543994.9390831</v>
      </c>
      <c r="F15" s="11">
        <f t="shared" si="1"/>
        <v>3214100.3255029479</v>
      </c>
      <c r="G15" s="11">
        <f t="shared" si="2"/>
        <v>1607050.162751474</v>
      </c>
      <c r="H15" s="11">
        <f t="shared" si="3"/>
        <v>1607050.162751474</v>
      </c>
      <c r="J15">
        <v>8</v>
      </c>
    </row>
    <row r="16" spans="1:10" x14ac:dyDescent="0.25">
      <c r="A16" s="2">
        <v>210009</v>
      </c>
      <c r="B16" s="8" t="s">
        <v>27</v>
      </c>
      <c r="C16" s="9">
        <v>3668439134.3284726</v>
      </c>
      <c r="D16" s="10">
        <v>0.83367151470221768</v>
      </c>
      <c r="E16" s="11">
        <f t="shared" si="0"/>
        <v>3058273209.7085099</v>
      </c>
      <c r="F16" s="11">
        <f t="shared" si="1"/>
        <v>14836142.194156993</v>
      </c>
      <c r="G16" s="11">
        <f t="shared" si="2"/>
        <v>7418071.0970784966</v>
      </c>
      <c r="H16" s="11">
        <f t="shared" si="3"/>
        <v>7418071.0970784966</v>
      </c>
      <c r="J16">
        <v>9</v>
      </c>
    </row>
    <row r="17" spans="1:10" x14ac:dyDescent="0.25">
      <c r="A17" s="2">
        <v>210010</v>
      </c>
      <c r="B17" s="8" t="s">
        <v>28</v>
      </c>
      <c r="C17" s="9">
        <v>19301669.099173851</v>
      </c>
      <c r="D17" s="10">
        <v>0.76832794976653973</v>
      </c>
      <c r="E17" s="11">
        <f t="shared" si="0"/>
        <v>14830011.846040418</v>
      </c>
      <c r="F17" s="11">
        <f t="shared" si="1"/>
        <v>71942.612514288354</v>
      </c>
      <c r="G17" s="11">
        <f t="shared" si="2"/>
        <v>35971.306257144177</v>
      </c>
      <c r="H17" s="11">
        <f t="shared" si="3"/>
        <v>35971.306257144177</v>
      </c>
      <c r="J17">
        <v>10</v>
      </c>
    </row>
    <row r="18" spans="1:10" x14ac:dyDescent="0.25">
      <c r="A18" s="2">
        <v>210011</v>
      </c>
      <c r="B18" s="8" t="s">
        <v>29</v>
      </c>
      <c r="C18" s="9">
        <v>595646667.17499328</v>
      </c>
      <c r="D18" s="10">
        <v>0.78327379603140501</v>
      </c>
      <c r="E18" s="11">
        <f t="shared" si="0"/>
        <v>466554426.09161186</v>
      </c>
      <c r="F18" s="11">
        <f t="shared" si="1"/>
        <v>2263325.5213546469</v>
      </c>
      <c r="G18" s="11">
        <f t="shared" si="2"/>
        <v>1131662.7606773234</v>
      </c>
      <c r="H18" s="11">
        <f t="shared" si="3"/>
        <v>1131662.7606773234</v>
      </c>
      <c r="J18">
        <v>11</v>
      </c>
    </row>
    <row r="19" spans="1:10" x14ac:dyDescent="0.25">
      <c r="A19" s="2">
        <v>210012</v>
      </c>
      <c r="B19" s="8" t="s">
        <v>30</v>
      </c>
      <c r="C19" s="9">
        <v>1090340443.4830694</v>
      </c>
      <c r="D19" s="10">
        <v>0.82958303608943607</v>
      </c>
      <c r="E19" s="11">
        <f t="shared" si="0"/>
        <v>904527935.47578692</v>
      </c>
      <c r="F19" s="11">
        <f t="shared" si="1"/>
        <v>4388000.7275691023</v>
      </c>
      <c r="G19" s="11">
        <f t="shared" si="2"/>
        <v>2194000.3637845512</v>
      </c>
      <c r="H19" s="11">
        <f t="shared" si="3"/>
        <v>2194000.3637845512</v>
      </c>
      <c r="J19">
        <v>12</v>
      </c>
    </row>
    <row r="20" spans="1:10" x14ac:dyDescent="0.25">
      <c r="A20" s="2">
        <v>210013</v>
      </c>
      <c r="B20" s="8" t="s">
        <v>31</v>
      </c>
      <c r="C20" s="9">
        <v>37968580.215688899</v>
      </c>
      <c r="D20" s="10">
        <v>0.74579548620834346</v>
      </c>
      <c r="E20" s="11">
        <f t="shared" si="0"/>
        <v>28316795.742600191</v>
      </c>
      <c r="F20" s="11">
        <f t="shared" si="1"/>
        <v>137369.02471187571</v>
      </c>
      <c r="G20" s="11">
        <f t="shared" si="2"/>
        <v>68684.512355937855</v>
      </c>
      <c r="H20" s="11">
        <f t="shared" si="3"/>
        <v>68684.512355937855</v>
      </c>
      <c r="J20">
        <v>13</v>
      </c>
    </row>
    <row r="21" spans="1:10" x14ac:dyDescent="0.25">
      <c r="A21" s="2">
        <v>210015</v>
      </c>
      <c r="B21" s="8" t="s">
        <v>32</v>
      </c>
      <c r="C21" s="9">
        <v>819202909.92786562</v>
      </c>
      <c r="D21" s="10">
        <v>0.84545443915978391</v>
      </c>
      <c r="E21" s="11">
        <f t="shared" si="0"/>
        <v>692598736.77112663</v>
      </c>
      <c r="F21" s="11">
        <f t="shared" si="1"/>
        <v>3359900.3874507737</v>
      </c>
      <c r="G21" s="11">
        <f t="shared" si="2"/>
        <v>1679950.1937253869</v>
      </c>
      <c r="H21" s="11">
        <f t="shared" si="3"/>
        <v>1679950.1937253869</v>
      </c>
      <c r="J21">
        <v>15</v>
      </c>
    </row>
    <row r="22" spans="1:10" x14ac:dyDescent="0.25">
      <c r="A22" s="2">
        <v>210016</v>
      </c>
      <c r="B22" s="8" t="s">
        <v>33</v>
      </c>
      <c r="C22" s="9">
        <v>501957320.25858676</v>
      </c>
      <c r="D22" s="10">
        <v>0.84031927364718706</v>
      </c>
      <c r="E22" s="11">
        <f t="shared" si="0"/>
        <v>421804410.7615841</v>
      </c>
      <c r="F22" s="11">
        <f t="shared" si="1"/>
        <v>2046236.4828346786</v>
      </c>
      <c r="G22" s="11">
        <f t="shared" si="2"/>
        <v>1023118.2414173393</v>
      </c>
      <c r="H22" s="11">
        <f t="shared" si="3"/>
        <v>1023118.2414173393</v>
      </c>
      <c r="J22">
        <v>16</v>
      </c>
    </row>
    <row r="23" spans="1:10" x14ac:dyDescent="0.25">
      <c r="A23" s="2">
        <v>210017</v>
      </c>
      <c r="B23" s="8" t="s">
        <v>34</v>
      </c>
      <c r="C23" s="9">
        <v>109038320.95987275</v>
      </c>
      <c r="D23" s="10">
        <v>0.82649068726053421</v>
      </c>
      <c r="E23" s="11">
        <f t="shared" si="0"/>
        <v>90119156.827859938</v>
      </c>
      <c r="F23" s="11">
        <f t="shared" si="1"/>
        <v>437181.55097173224</v>
      </c>
      <c r="G23" s="11">
        <f t="shared" si="2"/>
        <v>218590.77548586612</v>
      </c>
      <c r="H23" s="11">
        <f t="shared" si="3"/>
        <v>218590.77548586612</v>
      </c>
      <c r="J23">
        <v>17</v>
      </c>
    </row>
    <row r="24" spans="1:10" x14ac:dyDescent="0.25">
      <c r="A24" s="2">
        <v>210018</v>
      </c>
      <c r="B24" s="8" t="s">
        <v>35</v>
      </c>
      <c r="C24" s="9">
        <v>259950495.05289844</v>
      </c>
      <c r="D24" s="10">
        <v>0.8438163284289385</v>
      </c>
      <c r="E24" s="11">
        <f t="shared" si="0"/>
        <v>219350472.30882171</v>
      </c>
      <c r="F24" s="11">
        <f t="shared" si="1"/>
        <v>1064102.0518370725</v>
      </c>
      <c r="G24" s="11">
        <f t="shared" si="2"/>
        <v>532051.02591853624</v>
      </c>
      <c r="H24" s="11">
        <f t="shared" si="3"/>
        <v>532051.02591853624</v>
      </c>
      <c r="J24">
        <v>18</v>
      </c>
    </row>
    <row r="25" spans="1:10" ht="15.75" customHeight="1" x14ac:dyDescent="0.25">
      <c r="A25" s="2">
        <v>210019</v>
      </c>
      <c r="B25" s="8" t="s">
        <v>36</v>
      </c>
      <c r="C25" s="9">
        <v>710930469.40648496</v>
      </c>
      <c r="D25" s="12">
        <v>0.82103847330322399</v>
      </c>
      <c r="E25" s="11">
        <f t="shared" si="0"/>
        <v>583701267.22624481</v>
      </c>
      <c r="F25" s="11">
        <f t="shared" si="1"/>
        <v>2831622.4240487614</v>
      </c>
      <c r="G25" s="11">
        <f t="shared" si="2"/>
        <v>1415811.2120243807</v>
      </c>
      <c r="H25" s="11">
        <f t="shared" si="3"/>
        <v>1415811.2120243807</v>
      </c>
      <c r="J25">
        <v>19</v>
      </c>
    </row>
    <row r="26" spans="1:10" ht="14.25" customHeight="1" x14ac:dyDescent="0.25">
      <c r="A26" s="2">
        <v>210022</v>
      </c>
      <c r="B26" s="8" t="s">
        <v>37</v>
      </c>
      <c r="C26" s="9">
        <v>516400875.98401856</v>
      </c>
      <c r="D26" s="10">
        <v>0.83585292069097161</v>
      </c>
      <c r="E26" s="11">
        <f t="shared" si="0"/>
        <v>431635180.43861812</v>
      </c>
      <c r="F26" s="11">
        <f t="shared" si="1"/>
        <v>2093927.0215162721</v>
      </c>
      <c r="G26" s="11">
        <f t="shared" si="2"/>
        <v>1046963.510758136</v>
      </c>
      <c r="H26" s="11">
        <f t="shared" si="3"/>
        <v>1046963.510758136</v>
      </c>
      <c r="J26">
        <v>22</v>
      </c>
    </row>
    <row r="27" spans="1:10" x14ac:dyDescent="0.25">
      <c r="A27" s="2">
        <v>210023</v>
      </c>
      <c r="B27" s="8" t="s">
        <v>38</v>
      </c>
      <c r="C27" s="9">
        <v>899300652.35594988</v>
      </c>
      <c r="D27" s="10">
        <v>0.86721825594335344</v>
      </c>
      <c r="E27" s="11">
        <f t="shared" si="0"/>
        <v>779889943.30484688</v>
      </c>
      <c r="F27" s="11">
        <f t="shared" si="1"/>
        <v>3783363.1272487114</v>
      </c>
      <c r="G27" s="11">
        <f t="shared" si="2"/>
        <v>1891681.5636243557</v>
      </c>
      <c r="H27" s="11">
        <f t="shared" si="3"/>
        <v>1891681.5636243557</v>
      </c>
      <c r="J27">
        <v>23</v>
      </c>
    </row>
    <row r="28" spans="1:10" x14ac:dyDescent="0.25">
      <c r="A28" s="2">
        <v>210024</v>
      </c>
      <c r="B28" s="8" t="s">
        <v>39</v>
      </c>
      <c r="C28" s="9">
        <v>572478766.44641244</v>
      </c>
      <c r="D28" s="10">
        <v>0.85006648307582433</v>
      </c>
      <c r="E28" s="11">
        <f t="shared" si="0"/>
        <v>486645011.62868804</v>
      </c>
      <c r="F28" s="11">
        <f t="shared" si="1"/>
        <v>2360787.9661243688</v>
      </c>
      <c r="G28" s="11">
        <f t="shared" si="2"/>
        <v>1180393.9830621844</v>
      </c>
      <c r="H28" s="11">
        <f t="shared" si="3"/>
        <v>1180393.9830621844</v>
      </c>
      <c r="J28">
        <v>24</v>
      </c>
    </row>
    <row r="29" spans="1:10" x14ac:dyDescent="0.25">
      <c r="A29" s="2">
        <v>210027</v>
      </c>
      <c r="B29" s="8" t="s">
        <v>40</v>
      </c>
      <c r="C29" s="9">
        <v>430228310.99683404</v>
      </c>
      <c r="D29" s="10">
        <v>0.80242308026710163</v>
      </c>
      <c r="E29" s="11">
        <f t="shared" si="0"/>
        <v>345225126.5281921</v>
      </c>
      <c r="F29" s="11">
        <f t="shared" si="1"/>
        <v>1674738.8852993508</v>
      </c>
      <c r="G29" s="11">
        <f t="shared" si="2"/>
        <v>837369.44264967542</v>
      </c>
      <c r="H29" s="11">
        <f t="shared" si="3"/>
        <v>837369.44264967542</v>
      </c>
      <c r="J29">
        <v>27</v>
      </c>
    </row>
    <row r="30" spans="1:10" x14ac:dyDescent="0.25">
      <c r="A30" s="2">
        <v>210028</v>
      </c>
      <c r="B30" s="8" t="s">
        <v>41</v>
      </c>
      <c r="C30" s="9">
        <v>276535834.28828871</v>
      </c>
      <c r="D30" s="10">
        <v>0.89706357593072605</v>
      </c>
      <c r="E30" s="11">
        <f t="shared" si="0"/>
        <v>248070224.37963897</v>
      </c>
      <c r="F30" s="11">
        <f t="shared" si="1"/>
        <v>1203425.8781554513</v>
      </c>
      <c r="G30" s="11">
        <f t="shared" si="2"/>
        <v>601712.93907772563</v>
      </c>
      <c r="H30" s="11">
        <f t="shared" si="3"/>
        <v>601712.93907772563</v>
      </c>
      <c r="J30">
        <v>28</v>
      </c>
    </row>
    <row r="31" spans="1:10" x14ac:dyDescent="0.25">
      <c r="A31" s="2">
        <v>210029</v>
      </c>
      <c r="B31" s="8" t="s">
        <v>42</v>
      </c>
      <c r="C31" s="9">
        <v>910597453.20975745</v>
      </c>
      <c r="D31" s="10">
        <v>0.83330369107281643</v>
      </c>
      <c r="E31" s="11">
        <f t="shared" si="0"/>
        <v>758804218.84119713</v>
      </c>
      <c r="F31" s="11">
        <f t="shared" si="1"/>
        <v>3681073.1142386124</v>
      </c>
      <c r="G31" s="11">
        <f t="shared" si="2"/>
        <v>1840536.5571193062</v>
      </c>
      <c r="H31" s="11">
        <f t="shared" si="3"/>
        <v>1840536.5571193062</v>
      </c>
      <c r="J31">
        <v>29</v>
      </c>
    </row>
    <row r="32" spans="1:10" ht="15.75" customHeight="1" x14ac:dyDescent="0.25">
      <c r="A32" s="2">
        <v>210030</v>
      </c>
      <c r="B32" s="8" t="s">
        <v>43</v>
      </c>
      <c r="C32" s="9">
        <v>62347140.524193078</v>
      </c>
      <c r="D32" s="10">
        <v>0.82410189769085884</v>
      </c>
      <c r="E32" s="11">
        <f t="shared" si="0"/>
        <v>51380396.821586162</v>
      </c>
      <c r="F32" s="11">
        <f t="shared" si="1"/>
        <v>249254.01393746617</v>
      </c>
      <c r="G32" s="11">
        <f t="shared" si="2"/>
        <v>124627.00696873308</v>
      </c>
      <c r="H32" s="11">
        <f t="shared" si="3"/>
        <v>124627.00696873308</v>
      </c>
      <c r="J32">
        <v>30</v>
      </c>
    </row>
    <row r="33" spans="1:10" x14ac:dyDescent="0.25">
      <c r="A33" s="2">
        <v>210032</v>
      </c>
      <c r="B33" s="8" t="s">
        <v>44</v>
      </c>
      <c r="C33" s="9">
        <v>236533562.26875904</v>
      </c>
      <c r="D33" s="10">
        <v>0.78241474498337427</v>
      </c>
      <c r="E33" s="11">
        <f t="shared" si="0"/>
        <v>185067346.80252019</v>
      </c>
      <c r="F33" s="11">
        <f t="shared" si="1"/>
        <v>897789.46627180232</v>
      </c>
      <c r="G33" s="11">
        <f t="shared" si="2"/>
        <v>448894.73313590116</v>
      </c>
      <c r="H33" s="11">
        <f t="shared" si="3"/>
        <v>448894.73313590116</v>
      </c>
      <c r="J33">
        <v>32</v>
      </c>
    </row>
    <row r="34" spans="1:10" ht="26.25" x14ac:dyDescent="0.25">
      <c r="A34" s="2">
        <v>210033</v>
      </c>
      <c r="B34" s="8" t="s">
        <v>45</v>
      </c>
      <c r="C34" s="9">
        <v>326105919.32210076</v>
      </c>
      <c r="D34" s="10">
        <v>0.8325983031608597</v>
      </c>
      <c r="E34" s="11">
        <f t="shared" si="0"/>
        <v>271515235.07829332</v>
      </c>
      <c r="F34" s="11">
        <f t="shared" si="1"/>
        <v>1317161.1426715737</v>
      </c>
      <c r="G34" s="11">
        <f t="shared" si="2"/>
        <v>658580.57133578684</v>
      </c>
      <c r="H34" s="11">
        <f t="shared" si="3"/>
        <v>658580.57133578684</v>
      </c>
      <c r="J34">
        <v>33</v>
      </c>
    </row>
    <row r="35" spans="1:10" x14ac:dyDescent="0.25">
      <c r="A35" s="2">
        <v>210034</v>
      </c>
      <c r="B35" s="8" t="s">
        <v>46</v>
      </c>
      <c r="C35" s="9">
        <v>256610065.66074887</v>
      </c>
      <c r="D35" s="10">
        <v>0.81599373805887154</v>
      </c>
      <c r="E35" s="11">
        <f t="shared" si="0"/>
        <v>209392206.70204693</v>
      </c>
      <c r="F35" s="11">
        <f t="shared" si="1"/>
        <v>1015793.0112712117</v>
      </c>
      <c r="G35" s="11">
        <f t="shared" si="2"/>
        <v>507896.50563560583</v>
      </c>
      <c r="H35" s="11">
        <f t="shared" si="3"/>
        <v>507896.50563560583</v>
      </c>
      <c r="J35">
        <v>34</v>
      </c>
    </row>
    <row r="36" spans="1:10" x14ac:dyDescent="0.25">
      <c r="A36" s="2">
        <v>210035</v>
      </c>
      <c r="B36" s="8" t="s">
        <v>47</v>
      </c>
      <c r="C36" s="9">
        <v>212312301.73895645</v>
      </c>
      <c r="D36" s="10">
        <v>0.90982405718929771</v>
      </c>
      <c r="E36" s="11">
        <f t="shared" si="0"/>
        <v>193166839.75933576</v>
      </c>
      <c r="F36" s="11">
        <f t="shared" si="1"/>
        <v>937081.321828207</v>
      </c>
      <c r="G36" s="11">
        <f t="shared" si="2"/>
        <v>468540.6609141035</v>
      </c>
      <c r="H36" s="11">
        <f t="shared" si="3"/>
        <v>468540.6609141035</v>
      </c>
      <c r="J36">
        <v>35</v>
      </c>
    </row>
    <row r="37" spans="1:10" x14ac:dyDescent="0.25">
      <c r="A37" s="2">
        <v>210037</v>
      </c>
      <c r="B37" s="8" t="s">
        <v>48</v>
      </c>
      <c r="C37" s="9">
        <v>333041297.92341119</v>
      </c>
      <c r="D37" s="10">
        <v>0.81551860283596034</v>
      </c>
      <c r="E37" s="11">
        <f t="shared" si="0"/>
        <v>271601373.9691751</v>
      </c>
      <c r="F37" s="11">
        <f t="shared" si="1"/>
        <v>1317579.0153552543</v>
      </c>
      <c r="G37" s="11">
        <f t="shared" si="2"/>
        <v>658789.50767762715</v>
      </c>
      <c r="H37" s="11">
        <f t="shared" si="3"/>
        <v>658789.50767762715</v>
      </c>
      <c r="J37">
        <v>37</v>
      </c>
    </row>
    <row r="38" spans="1:10" x14ac:dyDescent="0.25">
      <c r="A38" s="2">
        <v>210038</v>
      </c>
      <c r="B38" s="8" t="s">
        <v>49</v>
      </c>
      <c r="C38" s="9">
        <v>310444049.17983788</v>
      </c>
      <c r="D38" s="10">
        <v>0.83335323995124289</v>
      </c>
      <c r="E38" s="11">
        <f t="shared" si="0"/>
        <v>258709554.20760089</v>
      </c>
      <c r="F38" s="11">
        <f t="shared" si="1"/>
        <v>1255038.8634430619</v>
      </c>
      <c r="G38" s="11">
        <f t="shared" si="2"/>
        <v>627519.43172153097</v>
      </c>
      <c r="H38" s="11">
        <f t="shared" si="3"/>
        <v>627519.43172153097</v>
      </c>
      <c r="J38">
        <v>38</v>
      </c>
    </row>
    <row r="39" spans="1:10" x14ac:dyDescent="0.25">
      <c r="A39" s="2">
        <v>210039</v>
      </c>
      <c r="B39" s="8" t="s">
        <v>50</v>
      </c>
      <c r="C39" s="9">
        <v>205274259.73678184</v>
      </c>
      <c r="D39" s="10">
        <v>0.83356577836957912</v>
      </c>
      <c r="E39" s="11">
        <f t="shared" si="0"/>
        <v>171109598.0967297</v>
      </c>
      <c r="F39" s="11">
        <f t="shared" si="1"/>
        <v>830078.33312253223</v>
      </c>
      <c r="G39" s="11">
        <f t="shared" si="2"/>
        <v>415039.16656126612</v>
      </c>
      <c r="H39" s="11">
        <f t="shared" si="3"/>
        <v>415039.16656126612</v>
      </c>
      <c r="J39">
        <v>39</v>
      </c>
    </row>
    <row r="40" spans="1:10" ht="26.25" x14ac:dyDescent="0.25">
      <c r="A40" s="2">
        <v>210040</v>
      </c>
      <c r="B40" s="8" t="s">
        <v>51</v>
      </c>
      <c r="C40" s="9">
        <v>351447925.23051322</v>
      </c>
      <c r="D40" s="10">
        <v>0.82586138326719982</v>
      </c>
      <c r="E40" s="11">
        <f t="shared" si="0"/>
        <v>290247269.67725909</v>
      </c>
      <c r="F40" s="11">
        <f t="shared" si="1"/>
        <v>1408033.0530077377</v>
      </c>
      <c r="G40" s="11">
        <f t="shared" si="2"/>
        <v>704016.52650386887</v>
      </c>
      <c r="H40" s="11">
        <f t="shared" si="3"/>
        <v>704016.52650386887</v>
      </c>
      <c r="J40">
        <v>40</v>
      </c>
    </row>
    <row r="41" spans="1:10" ht="14.25" customHeight="1" x14ac:dyDescent="0.25">
      <c r="A41" s="2">
        <v>210043</v>
      </c>
      <c r="B41" s="8" t="s">
        <v>52</v>
      </c>
      <c r="C41" s="9">
        <v>623680792.34529471</v>
      </c>
      <c r="D41" s="10">
        <v>0.86112206868963614</v>
      </c>
      <c r="E41" s="11">
        <f t="shared" si="0"/>
        <v>537065294.10637152</v>
      </c>
      <c r="F41" s="11">
        <f t="shared" si="1"/>
        <v>2605384.3213269743</v>
      </c>
      <c r="G41" s="11">
        <f t="shared" si="2"/>
        <v>1302692.1606634872</v>
      </c>
      <c r="H41" s="11">
        <f t="shared" si="3"/>
        <v>1302692.1606634872</v>
      </c>
      <c r="J41">
        <v>43</v>
      </c>
    </row>
    <row r="42" spans="1:10" ht="15" customHeight="1" x14ac:dyDescent="0.25">
      <c r="A42" s="2">
        <v>210044</v>
      </c>
      <c r="B42" s="8" t="s">
        <v>53</v>
      </c>
      <c r="C42" s="9">
        <v>580886696.75340354</v>
      </c>
      <c r="D42" s="10">
        <v>0.83651303041504776</v>
      </c>
      <c r="E42" s="11">
        <f t="shared" si="0"/>
        <v>485919291.0289765</v>
      </c>
      <c r="F42" s="11">
        <f t="shared" si="1"/>
        <v>2357267.3866102924</v>
      </c>
      <c r="G42" s="11">
        <f t="shared" si="2"/>
        <v>1178633.6933051462</v>
      </c>
      <c r="H42" s="11">
        <f t="shared" si="3"/>
        <v>1178633.6933051462</v>
      </c>
      <c r="J42">
        <v>44</v>
      </c>
    </row>
    <row r="43" spans="1:10" hidden="1" x14ac:dyDescent="0.25">
      <c r="A43" s="2">
        <v>210045</v>
      </c>
      <c r="B43" s="8" t="s">
        <v>54</v>
      </c>
      <c r="C43" s="9">
        <v>0</v>
      </c>
      <c r="D43" s="10"/>
      <c r="E43" s="11">
        <f t="shared" si="0"/>
        <v>0</v>
      </c>
      <c r="F43" s="11">
        <f t="shared" si="1"/>
        <v>0</v>
      </c>
      <c r="G43" s="11">
        <f t="shared" si="2"/>
        <v>0</v>
      </c>
      <c r="H43" s="11">
        <f t="shared" si="3"/>
        <v>0</v>
      </c>
      <c r="J43">
        <v>45</v>
      </c>
    </row>
    <row r="44" spans="1:10" x14ac:dyDescent="0.25">
      <c r="A44" s="2">
        <v>210048</v>
      </c>
      <c r="B44" s="8" t="s">
        <v>55</v>
      </c>
      <c r="C44" s="9">
        <v>445141404.96890634</v>
      </c>
      <c r="D44" s="10">
        <v>0.84605807070546557</v>
      </c>
      <c r="E44" s="11">
        <f t="shared" si="0"/>
        <v>376615478.27911323</v>
      </c>
      <c r="F44" s="11">
        <f t="shared" si="1"/>
        <v>1827018.1913544361</v>
      </c>
      <c r="G44" s="11">
        <f t="shared" si="2"/>
        <v>913509.09567721805</v>
      </c>
      <c r="H44" s="11">
        <f t="shared" si="3"/>
        <v>913509.09567721805</v>
      </c>
      <c r="J44">
        <v>48</v>
      </c>
    </row>
    <row r="45" spans="1:10" ht="13.5" customHeight="1" x14ac:dyDescent="0.25">
      <c r="A45" s="2">
        <v>210049</v>
      </c>
      <c r="B45" s="8" t="s">
        <v>56</v>
      </c>
      <c r="C45" s="9">
        <v>468247998.7223438</v>
      </c>
      <c r="D45" s="10">
        <v>0.86031585145626621</v>
      </c>
      <c r="E45" s="11">
        <f t="shared" si="0"/>
        <v>402841175.71350586</v>
      </c>
      <c r="F45" s="11">
        <f t="shared" si="1"/>
        <v>1954242.9844312693</v>
      </c>
      <c r="G45" s="11">
        <f t="shared" si="2"/>
        <v>977121.49221563467</v>
      </c>
      <c r="H45" s="11">
        <f t="shared" si="3"/>
        <v>977121.49221563467</v>
      </c>
      <c r="J45">
        <v>49</v>
      </c>
    </row>
    <row r="46" spans="1:10" ht="14.25" customHeight="1" x14ac:dyDescent="0.25">
      <c r="A46" s="2">
        <v>210051</v>
      </c>
      <c r="B46" s="8" t="s">
        <v>57</v>
      </c>
      <c r="C46" s="9">
        <v>353383479.53805095</v>
      </c>
      <c r="D46" s="10">
        <v>0.83999904999337649</v>
      </c>
      <c r="E46" s="11">
        <f t="shared" si="0"/>
        <v>296841787.09531659</v>
      </c>
      <c r="F46" s="11">
        <f t="shared" si="1"/>
        <v>1440024.0464237484</v>
      </c>
      <c r="G46" s="11">
        <f t="shared" si="2"/>
        <v>720012.02321187418</v>
      </c>
      <c r="H46" s="11">
        <f t="shared" si="3"/>
        <v>720012.02321187418</v>
      </c>
      <c r="J46">
        <v>51</v>
      </c>
    </row>
    <row r="47" spans="1:10" x14ac:dyDescent="0.25">
      <c r="A47" s="2">
        <v>210055</v>
      </c>
      <c r="B47" s="8" t="s">
        <v>58</v>
      </c>
      <c r="C47" s="9">
        <v>48394847.490226462</v>
      </c>
      <c r="D47" s="10">
        <v>0.74248038182481579</v>
      </c>
      <c r="E47" s="11">
        <f t="shared" si="0"/>
        <v>35932224.842897072</v>
      </c>
      <c r="F47" s="11">
        <f t="shared" si="1"/>
        <v>174312.61387286318</v>
      </c>
      <c r="G47" s="11">
        <f t="shared" si="2"/>
        <v>87156.306936431589</v>
      </c>
      <c r="H47" s="11">
        <f t="shared" si="3"/>
        <v>87156.306936431589</v>
      </c>
      <c r="J47">
        <v>55</v>
      </c>
    </row>
    <row r="48" spans="1:10" x14ac:dyDescent="0.25">
      <c r="A48" s="2">
        <v>210056</v>
      </c>
      <c r="B48" s="8" t="s">
        <v>59</v>
      </c>
      <c r="C48" s="9">
        <v>355032503.94294447</v>
      </c>
      <c r="D48" s="10">
        <v>0.82836671766858838</v>
      </c>
      <c r="E48" s="11">
        <f t="shared" si="0"/>
        <v>294097109.95687705</v>
      </c>
      <c r="F48" s="11">
        <f>+E48/$E$58*$F$8</f>
        <v>1426709.2058223025</v>
      </c>
      <c r="G48" s="11">
        <f t="shared" si="2"/>
        <v>713354.60291115125</v>
      </c>
      <c r="H48" s="11">
        <f t="shared" si="3"/>
        <v>713354.60291115125</v>
      </c>
      <c r="J48">
        <v>2004</v>
      </c>
    </row>
    <row r="49" spans="1:10" x14ac:dyDescent="0.25">
      <c r="A49" s="2">
        <v>210057</v>
      </c>
      <c r="B49" s="8" t="s">
        <v>60</v>
      </c>
      <c r="C49" s="9">
        <v>601455966.04293156</v>
      </c>
      <c r="D49" s="10">
        <v>0.84135454273787258</v>
      </c>
      <c r="E49" s="11">
        <f t="shared" si="0"/>
        <v>506037709.28701609</v>
      </c>
      <c r="F49" s="11">
        <f t="shared" si="1"/>
        <v>2454864.8520853431</v>
      </c>
      <c r="G49" s="11">
        <f t="shared" si="2"/>
        <v>1227432.4260426715</v>
      </c>
      <c r="H49" s="11">
        <f t="shared" si="3"/>
        <v>1227432.4260426715</v>
      </c>
      <c r="J49">
        <v>5050</v>
      </c>
    </row>
    <row r="50" spans="1:10" x14ac:dyDescent="0.25">
      <c r="A50" s="2">
        <v>210058</v>
      </c>
      <c r="B50" s="8" t="s">
        <v>61</v>
      </c>
      <c r="C50" s="9">
        <v>169994872.00733349</v>
      </c>
      <c r="D50" s="10">
        <v>0.82805052222700859</v>
      </c>
      <c r="E50" s="11">
        <f t="shared" si="0"/>
        <v>140764342.54158598</v>
      </c>
      <c r="F50" s="11">
        <f t="shared" si="1"/>
        <v>682868.94551616639</v>
      </c>
      <c r="G50" s="11">
        <f t="shared" si="2"/>
        <v>341434.4727580832</v>
      </c>
      <c r="H50" s="11">
        <f t="shared" si="3"/>
        <v>341434.4727580832</v>
      </c>
      <c r="J50">
        <v>2001</v>
      </c>
    </row>
    <row r="51" spans="1:10" ht="26.25" x14ac:dyDescent="0.25">
      <c r="A51" s="2">
        <v>210060</v>
      </c>
      <c r="B51" s="8" t="s">
        <v>62</v>
      </c>
      <c r="C51" s="9">
        <v>78351039.717337146</v>
      </c>
      <c r="D51" s="10">
        <v>0.79356612085920653</v>
      </c>
      <c r="E51" s="11">
        <f t="shared" si="0"/>
        <v>62176730.653772861</v>
      </c>
      <c r="F51" s="11">
        <f t="shared" si="1"/>
        <v>301628.64920596674</v>
      </c>
      <c r="G51" s="11">
        <f t="shared" si="2"/>
        <v>150814.32460298337</v>
      </c>
      <c r="H51" s="11">
        <f t="shared" si="3"/>
        <v>150814.32460298337</v>
      </c>
      <c r="J51">
        <v>60</v>
      </c>
    </row>
    <row r="52" spans="1:10" x14ac:dyDescent="0.25">
      <c r="A52" s="2">
        <v>210061</v>
      </c>
      <c r="B52" s="8" t="s">
        <v>63</v>
      </c>
      <c r="C52" s="9">
        <v>155795106.83328098</v>
      </c>
      <c r="D52" s="10">
        <v>0.83681463712021809</v>
      </c>
      <c r="E52" s="11">
        <f t="shared" si="0"/>
        <v>130371625.78979763</v>
      </c>
      <c r="F52" s="11">
        <f t="shared" si="1"/>
        <v>632452.31726213766</v>
      </c>
      <c r="G52" s="11">
        <f t="shared" si="2"/>
        <v>316226.15863106883</v>
      </c>
      <c r="H52" s="11">
        <f t="shared" si="3"/>
        <v>316226.15863106883</v>
      </c>
      <c r="J52">
        <v>61</v>
      </c>
    </row>
    <row r="53" spans="1:10" x14ac:dyDescent="0.25">
      <c r="A53" s="2">
        <v>210062</v>
      </c>
      <c r="B53" s="8" t="s">
        <v>64</v>
      </c>
      <c r="C53" s="9">
        <v>395601035.59621894</v>
      </c>
      <c r="D53" s="10">
        <v>0.87843758517165937</v>
      </c>
      <c r="E53" s="11">
        <f t="shared" si="0"/>
        <v>347510818.40055025</v>
      </c>
      <c r="F53" s="11">
        <f t="shared" si="1"/>
        <v>1685827.1195103049</v>
      </c>
      <c r="G53" s="11">
        <f t="shared" si="2"/>
        <v>842913.55975515244</v>
      </c>
      <c r="H53" s="11">
        <f t="shared" si="3"/>
        <v>842913.55975515244</v>
      </c>
      <c r="J53">
        <v>62</v>
      </c>
    </row>
    <row r="54" spans="1:10" x14ac:dyDescent="0.25">
      <c r="A54" s="2">
        <v>210063</v>
      </c>
      <c r="B54" s="8" t="s">
        <v>65</v>
      </c>
      <c r="C54" s="9">
        <v>557259086.04760444</v>
      </c>
      <c r="D54" s="10">
        <v>0.84558777252366579</v>
      </c>
      <c r="E54" s="11">
        <f t="shared" si="0"/>
        <v>471211469.28956765</v>
      </c>
      <c r="F54" s="11">
        <f t="shared" si="1"/>
        <v>2285917.5366362999</v>
      </c>
      <c r="G54" s="11">
        <f t="shared" si="2"/>
        <v>1142958.76831815</v>
      </c>
      <c r="H54" s="11">
        <f t="shared" si="3"/>
        <v>1142958.76831815</v>
      </c>
      <c r="J54">
        <v>63</v>
      </c>
    </row>
    <row r="55" spans="1:10" x14ac:dyDescent="0.25">
      <c r="A55" s="2">
        <v>210064</v>
      </c>
      <c r="B55" s="8" t="s">
        <v>66</v>
      </c>
      <c r="C55" s="9">
        <v>84906763.060042962</v>
      </c>
      <c r="D55" s="10">
        <v>0.73925850562779494</v>
      </c>
      <c r="E55" s="11">
        <f>C55*D55</f>
        <v>62768046.77746062</v>
      </c>
      <c r="F55" s="11">
        <f t="shared" si="1"/>
        <v>304497.21244121977</v>
      </c>
      <c r="G55" s="11">
        <f t="shared" si="2"/>
        <v>152248.60622060989</v>
      </c>
      <c r="H55" s="11">
        <f t="shared" si="3"/>
        <v>152248.60622060989</v>
      </c>
      <c r="J55">
        <v>5033</v>
      </c>
    </row>
    <row r="56" spans="1:10" x14ac:dyDescent="0.25">
      <c r="A56" s="2">
        <v>210065</v>
      </c>
      <c r="B56" s="8" t="s">
        <v>67</v>
      </c>
      <c r="C56" s="9">
        <v>207062039.59855047</v>
      </c>
      <c r="D56" s="10">
        <v>0.8504689797357956</v>
      </c>
      <c r="E56" s="11">
        <f t="shared" si="0"/>
        <v>176099841.55939212</v>
      </c>
      <c r="F56" s="11">
        <f t="shared" si="1"/>
        <v>854286.75288061495</v>
      </c>
      <c r="G56" s="11">
        <f t="shared" si="2"/>
        <v>427143.37644030747</v>
      </c>
      <c r="H56" s="11">
        <f t="shared" si="3"/>
        <v>427143.37644030747</v>
      </c>
      <c r="J56">
        <v>65</v>
      </c>
    </row>
    <row r="57" spans="1:10" x14ac:dyDescent="0.25">
      <c r="A57" s="2">
        <v>218992</v>
      </c>
      <c r="B57" s="8" t="s">
        <v>68</v>
      </c>
      <c r="C57" s="13">
        <v>315497632.84956694</v>
      </c>
      <c r="D57" s="10">
        <v>0.84235361494828032</v>
      </c>
      <c r="E57" s="13">
        <f t="shared" si="0"/>
        <v>265760571.53845802</v>
      </c>
      <c r="F57" s="13">
        <f t="shared" si="1"/>
        <v>1289244.4064278994</v>
      </c>
      <c r="G57" s="13">
        <f t="shared" si="2"/>
        <v>644622.20321394969</v>
      </c>
      <c r="H57" s="13">
        <f t="shared" si="3"/>
        <v>644622.20321394969</v>
      </c>
      <c r="J57">
        <v>8992</v>
      </c>
    </row>
    <row r="58" spans="1:10" x14ac:dyDescent="0.25">
      <c r="A58" s="2">
        <v>9999</v>
      </c>
      <c r="B58" s="8" t="s">
        <v>18</v>
      </c>
      <c r="C58" s="9">
        <f>SUM(C9:C57)</f>
        <v>24572859487.430279</v>
      </c>
      <c r="D58" s="10">
        <f>SUMPRODUCT(C9:C57,D9:D57)/C58</f>
        <v>0.83887952794303444</v>
      </c>
      <c r="E58" s="14">
        <f>SUM(E9:E57)</f>
        <v>20613668767.026028</v>
      </c>
      <c r="F58" s="14">
        <f>SUM(F9:F57)</f>
        <v>99999999.999999955</v>
      </c>
      <c r="G58" s="11">
        <f t="shared" si="2"/>
        <v>49999999.999999978</v>
      </c>
      <c r="H58" s="11">
        <f t="shared" si="3"/>
        <v>49999999.999999978</v>
      </c>
    </row>
    <row r="59" spans="1:10" x14ac:dyDescent="0.25">
      <c r="E59" s="15"/>
      <c r="F59" s="15" t="s">
        <v>71</v>
      </c>
      <c r="H59" s="11" t="s">
        <v>71</v>
      </c>
    </row>
    <row r="60" spans="1:10" x14ac:dyDescent="0.25">
      <c r="E60" s="15"/>
      <c r="F60" s="15"/>
    </row>
    <row r="61" spans="1:10" x14ac:dyDescent="0.25">
      <c r="A61" s="19" t="s">
        <v>2</v>
      </c>
      <c r="E61" s="15"/>
      <c r="F61" s="15"/>
    </row>
    <row r="62" spans="1:10" x14ac:dyDescent="0.25">
      <c r="H62" s="14"/>
    </row>
    <row r="63" spans="1:10" ht="16.5" x14ac:dyDescent="0.35">
      <c r="H63" s="16"/>
    </row>
    <row r="64" spans="1:10" x14ac:dyDescent="0.25">
      <c r="H64" s="14"/>
    </row>
  </sheetData>
  <mergeCells count="1">
    <mergeCell ref="A1:G1"/>
  </mergeCells>
  <pageMargins left="0.25" right="0.25" top="0.75" bottom="0.75" header="0.3" footer="0.3"/>
  <pageSetup scale="65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D40D51286D8B4D9C836A50BBB33558" ma:contentTypeVersion="2" ma:contentTypeDescription="Create a new document." ma:contentTypeScope="" ma:versionID="d14e5c4da1db565cb04c30bec4da997c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328a1cd662c37536c074f55b1464a7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B6347A9-FF37-4BE8-89B0-565E9B715C59}"/>
</file>

<file path=customXml/itemProps2.xml><?xml version="1.0" encoding="utf-8"?>
<ds:datastoreItem xmlns:ds="http://schemas.openxmlformats.org/officeDocument/2006/customXml" ds:itemID="{87C8B0FC-A64E-4839-A435-CE50BEF11DBD}"/>
</file>

<file path=customXml/itemProps3.xml><?xml version="1.0" encoding="utf-8"?>
<ds:datastoreItem xmlns:ds="http://schemas.openxmlformats.org/officeDocument/2006/customXml" ds:itemID="{C11AEF67-8BE2-4998-B36D-F860A1EEF17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MHBE Fund</vt:lpstr>
      <vt:lpstr>'MHBE Fund'!Print_Area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Tamayo</dc:creator>
  <cp:lastModifiedBy>Cait Cooksey</cp:lastModifiedBy>
  <dcterms:created xsi:type="dcterms:W3CDTF">2026-07-27T13:20:04Z</dcterms:created>
  <dcterms:modified xsi:type="dcterms:W3CDTF">2026-07-30T15:52:55Z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0x0101005AD40D51286D8B4D9C836A50BBB33558</vt:lpwstr>
  </property>
</Properties>
</file>