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dhscrc-my.sharepoint.com/personal/dtamayo_mdhscrc_onmicrosoft_com/Documents/Daniela_One Drive/Daniela All Files/Web Inputs/1 July Assessments/DS - HC + DA Assessment WB/Healthcare Coverage Fund (HC Fund)/RY27/"/>
    </mc:Choice>
  </mc:AlternateContent>
  <xr:revisionPtr revIDLastSave="1" documentId="8_{1085348F-F151-47FB-8F56-94DD08C95824}" xr6:coauthVersionLast="47" xr6:coauthVersionMax="47" xr10:uidLastSave="{6FBFBBC2-97A0-431C-B044-6F497F1018F9}"/>
  <bookViews>
    <workbookView xWindow="-96" yWindow="-96" windowWidth="23232" windowHeight="12432" xr2:uid="{30E176A4-DE0A-41F3-B0A7-F63AF6912575}"/>
  </bookViews>
  <sheets>
    <sheet name="Health Care Coverge Fund" sheetId="1" r:id="rId1"/>
  </sheets>
  <definedNames>
    <definedName name="_xlnm.Print_Area" localSheetId="0">'Health Care Coverge Fund'!$B$1:$H$59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F57" i="1" l="1"/>
  <c r="G57" i="1" s="1"/>
  <c r="F56" i="1"/>
  <c r="G56" i="1" s="1"/>
  <c r="F55" i="1"/>
  <c r="G55" i="1" s="1"/>
  <c r="F54" i="1"/>
  <c r="G54" i="1" s="1"/>
  <c r="F53" i="1"/>
  <c r="G53" i="1" s="1"/>
  <c r="F52" i="1"/>
  <c r="G52" i="1" s="1"/>
  <c r="F51" i="1"/>
  <c r="G51" i="1" s="1"/>
  <c r="F50" i="1"/>
  <c r="G50" i="1" s="1"/>
  <c r="F49" i="1"/>
  <c r="G49" i="1" s="1"/>
  <c r="F48" i="1"/>
  <c r="G48" i="1" s="1"/>
  <c r="F47" i="1"/>
  <c r="G47" i="1" s="1"/>
  <c r="F46" i="1"/>
  <c r="G46" i="1" s="1"/>
  <c r="F45" i="1"/>
  <c r="G45" i="1" s="1"/>
  <c r="F44" i="1"/>
  <c r="G44" i="1" s="1"/>
  <c r="F43" i="1"/>
  <c r="G43" i="1" s="1"/>
  <c r="F41" i="1"/>
  <c r="G41" i="1" s="1"/>
  <c r="F40" i="1"/>
  <c r="G40" i="1" s="1"/>
  <c r="F39" i="1"/>
  <c r="G39" i="1" s="1"/>
  <c r="F37" i="1"/>
  <c r="G37" i="1" s="1"/>
  <c r="F36" i="1"/>
  <c r="G36" i="1" s="1"/>
  <c r="F35" i="1"/>
  <c r="G35" i="1" s="1"/>
  <c r="F34" i="1"/>
  <c r="G34" i="1" s="1"/>
  <c r="F33" i="1"/>
  <c r="G33" i="1" s="1"/>
  <c r="F32" i="1"/>
  <c r="G32" i="1" s="1"/>
  <c r="F31" i="1"/>
  <c r="G31" i="1" s="1"/>
  <c r="F30" i="1"/>
  <c r="G30" i="1" s="1"/>
  <c r="F29" i="1"/>
  <c r="G29" i="1" s="1"/>
  <c r="F28" i="1"/>
  <c r="G28" i="1" s="1"/>
  <c r="F27" i="1"/>
  <c r="G27" i="1" s="1"/>
  <c r="F26" i="1"/>
  <c r="G26" i="1" s="1"/>
  <c r="F25" i="1"/>
  <c r="G25" i="1" s="1"/>
  <c r="F24" i="1"/>
  <c r="G24" i="1" s="1"/>
  <c r="F23" i="1"/>
  <c r="G23" i="1" s="1"/>
  <c r="F22" i="1"/>
  <c r="G22" i="1" s="1"/>
  <c r="F21" i="1"/>
  <c r="G21" i="1" s="1"/>
  <c r="F20" i="1"/>
  <c r="G20" i="1" s="1"/>
  <c r="F19" i="1"/>
  <c r="G19" i="1" s="1"/>
  <c r="F18" i="1"/>
  <c r="G18" i="1" s="1"/>
  <c r="F17" i="1"/>
  <c r="G17" i="1" s="1"/>
  <c r="F16" i="1"/>
  <c r="G16" i="1" s="1"/>
  <c r="F15" i="1"/>
  <c r="G15" i="1" s="1"/>
  <c r="F14" i="1"/>
  <c r="G14" i="1" s="1"/>
  <c r="F13" i="1"/>
  <c r="G13" i="1" s="1"/>
  <c r="F12" i="1"/>
  <c r="G12" i="1" s="1"/>
  <c r="F11" i="1"/>
  <c r="G11" i="1" s="1"/>
  <c r="F10" i="1"/>
  <c r="G10" i="1" s="1"/>
  <c r="K8" i="1"/>
  <c r="F8" i="1"/>
  <c r="K47" i="1" l="1"/>
  <c r="L47" i="1" s="1"/>
  <c r="H47" i="1"/>
  <c r="K27" i="1"/>
  <c r="L27" i="1" s="1"/>
  <c r="H27" i="1"/>
  <c r="K31" i="1"/>
  <c r="L31" i="1" s="1"/>
  <c r="H31" i="1"/>
  <c r="K43" i="1"/>
  <c r="L43" i="1" s="1"/>
  <c r="H43" i="1"/>
  <c r="K51" i="1"/>
  <c r="L51" i="1" s="1"/>
  <c r="H51" i="1"/>
  <c r="K19" i="1"/>
  <c r="L19" i="1" s="1"/>
  <c r="H19" i="1"/>
  <c r="K35" i="1"/>
  <c r="L35" i="1" s="1"/>
  <c r="H35" i="1"/>
  <c r="K39" i="1"/>
  <c r="L39" i="1" s="1"/>
  <c r="H39" i="1"/>
  <c r="K11" i="1"/>
  <c r="L11" i="1" s="1"/>
  <c r="H11" i="1"/>
  <c r="K15" i="1"/>
  <c r="L15" i="1" s="1"/>
  <c r="H15" i="1"/>
  <c r="K23" i="1"/>
  <c r="L23" i="1" s="1"/>
  <c r="H23" i="1"/>
  <c r="K24" i="1"/>
  <c r="L24" i="1" s="1"/>
  <c r="H24" i="1"/>
  <c r="K36" i="1"/>
  <c r="L36" i="1" s="1"/>
  <c r="H36" i="1"/>
  <c r="H18" i="1"/>
  <c r="K18" i="1"/>
  <c r="L18" i="1" s="1"/>
  <c r="K30" i="1"/>
  <c r="L30" i="1" s="1"/>
  <c r="H30" i="1"/>
  <c r="F42" i="1"/>
  <c r="G42" i="1" s="1"/>
  <c r="K33" i="1"/>
  <c r="L33" i="1" s="1"/>
  <c r="H33" i="1"/>
  <c r="K45" i="1"/>
  <c r="L45" i="1" s="1"/>
  <c r="H45" i="1"/>
  <c r="K54" i="1"/>
  <c r="L54" i="1" s="1"/>
  <c r="H54" i="1"/>
  <c r="K55" i="1"/>
  <c r="L55" i="1" s="1"/>
  <c r="H55" i="1"/>
  <c r="K21" i="1"/>
  <c r="L21" i="1" s="1"/>
  <c r="H21" i="1"/>
  <c r="K49" i="1"/>
  <c r="L49" i="1" s="1"/>
  <c r="H49" i="1"/>
  <c r="K52" i="1"/>
  <c r="L52" i="1" s="1"/>
  <c r="H52" i="1"/>
  <c r="K25" i="1"/>
  <c r="L25" i="1" s="1"/>
  <c r="H25" i="1"/>
  <c r="K37" i="1"/>
  <c r="L37" i="1" s="1"/>
  <c r="H37" i="1"/>
  <c r="K40" i="1"/>
  <c r="L40" i="1" s="1"/>
  <c r="H40" i="1"/>
  <c r="D58" i="1"/>
  <c r="F9" i="1"/>
  <c r="K13" i="1"/>
  <c r="L13" i="1" s="1"/>
  <c r="H13" i="1"/>
  <c r="K28" i="1"/>
  <c r="L28" i="1" s="1"/>
  <c r="H28" i="1"/>
  <c r="K22" i="1"/>
  <c r="L22" i="1" s="1"/>
  <c r="H22" i="1"/>
  <c r="K56" i="1"/>
  <c r="L56" i="1" s="1"/>
  <c r="H56" i="1"/>
  <c r="K12" i="1"/>
  <c r="L12" i="1" s="1"/>
  <c r="H12" i="1"/>
  <c r="K16" i="1"/>
  <c r="L16" i="1" s="1"/>
  <c r="H16" i="1"/>
  <c r="H10" i="1"/>
  <c r="K10" i="1"/>
  <c r="L10" i="1" s="1"/>
  <c r="K34" i="1"/>
  <c r="L34" i="1" s="1"/>
  <c r="H34" i="1"/>
  <c r="K46" i="1"/>
  <c r="L46" i="1" s="1"/>
  <c r="H46" i="1"/>
  <c r="K53" i="1"/>
  <c r="L53" i="1" s="1"/>
  <c r="H53" i="1"/>
  <c r="K17" i="1"/>
  <c r="L17" i="1" s="1"/>
  <c r="H17" i="1"/>
  <c r="K32" i="1"/>
  <c r="L32" i="1" s="1"/>
  <c r="H32" i="1"/>
  <c r="K44" i="1"/>
  <c r="L44" i="1" s="1"/>
  <c r="H44" i="1"/>
  <c r="K50" i="1"/>
  <c r="L50" i="1" s="1"/>
  <c r="H50" i="1"/>
  <c r="K57" i="1"/>
  <c r="L57" i="1" s="1"/>
  <c r="H57" i="1"/>
  <c r="K29" i="1"/>
  <c r="L29" i="1" s="1"/>
  <c r="H29" i="1"/>
  <c r="H14" i="1"/>
  <c r="K14" i="1"/>
  <c r="L14" i="1" s="1"/>
  <c r="K26" i="1"/>
  <c r="L26" i="1" s="1"/>
  <c r="H26" i="1"/>
  <c r="F38" i="1"/>
  <c r="G38" i="1" s="1"/>
  <c r="K20" i="1"/>
  <c r="L20" i="1" s="1"/>
  <c r="H20" i="1"/>
  <c r="K41" i="1"/>
  <c r="L41" i="1" s="1"/>
  <c r="H41" i="1"/>
  <c r="K48" i="1"/>
  <c r="L48" i="1" s="1"/>
  <c r="H48" i="1"/>
  <c r="K42" i="1" l="1"/>
  <c r="L42" i="1" s="1"/>
  <c r="H42" i="1"/>
  <c r="K38" i="1"/>
  <c r="L38" i="1" s="1"/>
  <c r="H38" i="1"/>
  <c r="F58" i="1"/>
  <c r="G9" i="1"/>
  <c r="G58" i="1" l="1"/>
  <c r="K9" i="1"/>
  <c r="L9" i="1" s="1"/>
  <c r="H9" i="1"/>
  <c r="H58" i="1" s="1"/>
  <c r="H8" i="1" s="1"/>
  <c r="K58" i="1" l="1"/>
  <c r="L58" i="1" s="1"/>
  <c r="G59" i="1"/>
</calcChain>
</file>

<file path=xl/sharedStrings.xml><?xml version="1.0" encoding="utf-8"?>
<sst xmlns="http://schemas.openxmlformats.org/spreadsheetml/2006/main" count="134" uniqueCount="114">
  <si>
    <t>Calculation of the Payments to the Maryland Healthcare Coverage Fund</t>
  </si>
  <si>
    <t>July 1, 2026 through June 30, 2027</t>
  </si>
  <si>
    <t>Payments July 2026 through June 2027</t>
  </si>
  <si>
    <t>Based on Hospital Actual Payment for July 2022</t>
  </si>
  <si>
    <t>Peninsula and McCready Est. Gross Revenue Combined</t>
  </si>
  <si>
    <t>ADD MU</t>
  </si>
  <si>
    <t>HOSPID</t>
  </si>
  <si>
    <t>Hospital</t>
  </si>
  <si>
    <t>Net Patient</t>
  </si>
  <si>
    <t>Total</t>
  </si>
  <si>
    <t xml:space="preserve">Monthly </t>
  </si>
  <si>
    <t>Actual Payment</t>
  </si>
  <si>
    <t>Remaining Total</t>
  </si>
  <si>
    <t>Corrected</t>
  </si>
  <si>
    <t>Name</t>
  </si>
  <si>
    <t>Estimated GBR</t>
  </si>
  <si>
    <t>Revenue</t>
  </si>
  <si>
    <t xml:space="preserve">Estimated </t>
  </si>
  <si>
    <t>Payments</t>
  </si>
  <si>
    <t># of Months</t>
  </si>
  <si>
    <t>Amount</t>
  </si>
  <si>
    <t>Monthly</t>
  </si>
  <si>
    <t>Gross Revenue</t>
  </si>
  <si>
    <t>Percent</t>
  </si>
  <si>
    <t>Net Revenue</t>
  </si>
  <si>
    <t>Due</t>
  </si>
  <si>
    <t>Paid</t>
  </si>
  <si>
    <t>FY 2027</t>
  </si>
  <si>
    <t>FY 2025</t>
  </si>
  <si>
    <t>Due(Note)</t>
  </si>
  <si>
    <t>Meritus</t>
  </si>
  <si>
    <t>Univ. of Maryland Medical System</t>
  </si>
  <si>
    <t>Prince Georges Hospital</t>
  </si>
  <si>
    <t>Holy Cross Hospital of Silver Spring</t>
  </si>
  <si>
    <t>Frederick Memorial Hospital</t>
  </si>
  <si>
    <t>Harford Memorial Hospital</t>
  </si>
  <si>
    <t>Mercy Medical Center, Inc.</t>
  </si>
  <si>
    <t>Johns Hopkins Hospital</t>
  </si>
  <si>
    <t>Dorchester General Hospital</t>
  </si>
  <si>
    <t>St. Agnes Hospital</t>
  </si>
  <si>
    <t>Sinai Hospital</t>
  </si>
  <si>
    <t>Bon Secours Hospital</t>
  </si>
  <si>
    <t>Franklin Square Hospital</t>
  </si>
  <si>
    <t>Washington Adventist Hospital</t>
  </si>
  <si>
    <t>Garrett County Memorial Hospital</t>
  </si>
  <si>
    <t>Montgomery General Hospital</t>
  </si>
  <si>
    <t>Peninsula Regional Medical Center</t>
  </si>
  <si>
    <t>Suburban Hospital Association,Inc</t>
  </si>
  <si>
    <t>Anne Arundel General Hospital</t>
  </si>
  <si>
    <t>Union Memorial Hospital</t>
  </si>
  <si>
    <t>Western Maryland</t>
  </si>
  <si>
    <t>St. Marys Hospital</t>
  </si>
  <si>
    <t>Johns Hopkins Bayview</t>
  </si>
  <si>
    <t>Chester River Hospital Center</t>
  </si>
  <si>
    <t>Union Hospital of Cecil County</t>
  </si>
  <si>
    <t>Carroll County General Hospital</t>
  </si>
  <si>
    <t>Harbor Hospital Center</t>
  </si>
  <si>
    <t>Civista Medical Center</t>
  </si>
  <si>
    <t>Memorial Hospital at Easton</t>
  </si>
  <si>
    <t>Maryland General Hospital</t>
  </si>
  <si>
    <t>Calvert Memorial Hospital</t>
  </si>
  <si>
    <t>Northwest Hospital Center, Inc.</t>
  </si>
  <si>
    <t>Baltimore Washington Medical Center</t>
  </si>
  <si>
    <t>Greater Baltimore Medical Center</t>
  </si>
  <si>
    <t>McCready Foundation, Inc.</t>
  </si>
  <si>
    <t>Howard County General Hospital</t>
  </si>
  <si>
    <t>Upper Chesapeake Medical Center</t>
  </si>
  <si>
    <t>Doctors Community Hospital</t>
  </si>
  <si>
    <t>Laurel Regional Hospital</t>
  </si>
  <si>
    <t>Good Samaritan Hospital</t>
  </si>
  <si>
    <t>Shady Grove Adventist Hospital</t>
  </si>
  <si>
    <t>UM Rehab &amp; Orthopedic Institute</t>
  </si>
  <si>
    <t>Fort Washington Medical Center</t>
  </si>
  <si>
    <t>Atlantic General Hospital</t>
  </si>
  <si>
    <t>Southern Maryland Hospital</t>
  </si>
  <si>
    <t>St. Josephs Hospital</t>
  </si>
  <si>
    <t>Levindale</t>
  </si>
  <si>
    <t>Holy Cross Germantown Hospital</t>
  </si>
  <si>
    <t>SHOCK TRAUMA</t>
  </si>
  <si>
    <t>STATE-WIDE</t>
  </si>
  <si>
    <t>Meritus Hospital</t>
  </si>
  <si>
    <t>UM Capital Region Medical Center</t>
  </si>
  <si>
    <t>UM Aberdeen FMF</t>
  </si>
  <si>
    <t>UM Cambridge</t>
  </si>
  <si>
    <t>Lifebridge Sinai Hospital</t>
  </si>
  <si>
    <t>LifeBridge Grace Medical Center</t>
  </si>
  <si>
    <t>MedStar Franklin Square Hospital</t>
  </si>
  <si>
    <t>WVU Garrett Regional Medical Center</t>
  </si>
  <si>
    <t>MedStar Montgomery General Hospital</t>
  </si>
  <si>
    <t>Tidal Peninsula Regional Medical Center</t>
  </si>
  <si>
    <t>JH Suburban Hospital Association,Inc</t>
  </si>
  <si>
    <t>Luminus Anne Arundel Medical Center</t>
  </si>
  <si>
    <t>MedStar Union Memorial Hospital</t>
  </si>
  <si>
    <t>UPMI Western Maryland</t>
  </si>
  <si>
    <t>MedStar St. Marys Hospital</t>
  </si>
  <si>
    <t>UM Chestertown</t>
  </si>
  <si>
    <t>ChristianaCare Union Hospital</t>
  </si>
  <si>
    <t>LifeBridge Carroll County General Hospital</t>
  </si>
  <si>
    <t>MedStar Harbor Hospital</t>
  </si>
  <si>
    <t>UM Charles Regional</t>
  </si>
  <si>
    <t>UM Memorial Hospital at Easton</t>
  </si>
  <si>
    <t>UM Midtown Campus</t>
  </si>
  <si>
    <t>LifeBridge Northwest Hospital Center, Inc.</t>
  </si>
  <si>
    <t>UM Baltimore Washington Medical Center</t>
  </si>
  <si>
    <t>Tidal McCready Foundation, Inc.</t>
  </si>
  <si>
    <t>JH Howard County General Hospital</t>
  </si>
  <si>
    <t>UM Upper Chesapeake Medical Center</t>
  </si>
  <si>
    <t>Luminus Doctors Community Hospital</t>
  </si>
  <si>
    <t>UM Laurel Regional Hospital</t>
  </si>
  <si>
    <t>MedStar Good Samaritan Hospital</t>
  </si>
  <si>
    <t>Fort Washington Adventist Medical Center</t>
  </si>
  <si>
    <t>MedStar Southern Maryland Hospital</t>
  </si>
  <si>
    <t>UM St. Josephs Medical Center</t>
  </si>
  <si>
    <t>UM Shock Trauma Center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</si>
</sst>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_(* #,##0_);_(* \(#,##0\);_(* &quot;-&quot;??_);_(@_)"/>
    <numFmt numFmtId="165" formatCode="&quot;$&quot;#,##0"/>
    <numFmt numFmtId="166" formatCode="&quot;$&quot;#,##0.00"/>
    <numFmt numFmtId="167" formatCode="_(&quot;$&quot;* #,##0_);_(&quot;$&quot;* \(#,##0\);_(&quot;$&quot;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indexed="8"/>
      <name val="Arial"/>
      <family val="2"/>
    </font>
    <font>
      <sz val="10"/>
      <color rgb="FF000000"/>
      <name val="Arial"/>
      <family val="2"/>
    </font>
    <font>
      <b/>
      <sz val="12"/>
      <color indexed="8"/>
      <name val="Arial"/>
      <family val="2"/>
    </font>
    <font>
      <sz val="10"/>
      <name val="Arial"/>
      <family val="2"/>
    </font>
    <font>
      <b/>
      <i/>
      <sz val="10"/>
      <color rgb="FF000000"/>
      <name val="Arial"/>
      <family val="2"/>
    </font>
    <font>
      <b/>
      <sz val="10"/>
      <color rgb="FF000000"/>
      <name val="Arial"/>
      <family val="2"/>
    </font>
    <font>
      <sz val="11"/>
      <name val="Calibri"/>
      <family val="2"/>
      <scheme val="minor"/>
    </font>
    <font>
      <u/>
      <sz val="10"/>
      <color rgb="FF000000"/>
      <name val="Arial"/>
      <family val="2"/>
    </font>
    <font>
      <u val="singleAccounting"/>
      <sz val="10"/>
      <color rgb="FF000000"/>
      <name val="Arial"/>
      <family val="2"/>
    </font>
    <font>
      <b/>
      <u/>
      <sz val="10"/>
      <color rgb="FF000000"/>
      <name val="Arial"/>
      <family val="2"/>
    </font>
    <font>
      <sz val="11"/>
      <color theme="1"/>
      <name val="Times New Roman"/>
      <family val="2"/>
    </font>
    <font>
      <u/>
      <sz val="10"/>
      <name val="Arial"/>
      <family val="2"/>
    </font>
    <font>
      <u val="singleAccounting"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0" borderId="0"/>
  </cellStyleXfs>
  <cellXfs count="65">
    <xf numFmtId="0" fontId="0" fillId="0" borderId="0" xfId="0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right" wrapText="1"/>
    </xf>
    <xf numFmtId="0" fontId="6" fillId="0" borderId="0" xfId="0" applyFont="1"/>
    <xf numFmtId="0" fontId="7" fillId="0" borderId="0" xfId="0" applyFont="1" applyAlignment="1">
      <alignment horizontal="right" wrapText="1"/>
    </xf>
    <xf numFmtId="0" fontId="0" fillId="0" borderId="0" xfId="0" quotePrefix="1"/>
    <xf numFmtId="0" fontId="2" fillId="0" borderId="0" xfId="0" applyFont="1" applyAlignment="1">
      <alignment horizontal="right" wrapText="1"/>
    </xf>
    <xf numFmtId="0" fontId="5" fillId="0" borderId="0" xfId="0" applyFont="1" applyAlignment="1">
      <alignment horizontal="center" wrapText="1"/>
    </xf>
    <xf numFmtId="0" fontId="8" fillId="2" borderId="0" xfId="0" applyFont="1" applyFill="1" applyAlignment="1">
      <alignment horizontal="left"/>
    </xf>
    <xf numFmtId="0" fontId="5" fillId="2" borderId="0" xfId="0" applyFont="1" applyFill="1" applyAlignment="1">
      <alignment horizontal="right" wrapText="1"/>
    </xf>
    <xf numFmtId="0" fontId="9" fillId="0" borderId="0" xfId="0" applyFont="1" applyAlignment="1">
      <alignment horizontal="center" wrapText="1"/>
    </xf>
    <xf numFmtId="0" fontId="10" fillId="0" borderId="0" xfId="0" applyFont="1"/>
    <xf numFmtId="0" fontId="5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5" fillId="3" borderId="1" xfId="0" applyFont="1" applyFill="1" applyBorder="1" applyAlignment="1">
      <alignment horizontal="center" wrapText="1"/>
    </xf>
    <xf numFmtId="0" fontId="5" fillId="3" borderId="2" xfId="0" applyFont="1" applyFill="1" applyBorder="1" applyAlignment="1">
      <alignment horizontal="center" wrapText="1"/>
    </xf>
    <xf numFmtId="0" fontId="5" fillId="3" borderId="3" xfId="0" applyFont="1" applyFill="1" applyBorder="1" applyAlignment="1">
      <alignment horizontal="center" wrapText="1"/>
    </xf>
    <xf numFmtId="0" fontId="5" fillId="3" borderId="4" xfId="0" applyFont="1" applyFill="1" applyBorder="1" applyAlignment="1">
      <alignment horizontal="center" wrapText="1"/>
    </xf>
    <xf numFmtId="0" fontId="5" fillId="3" borderId="0" xfId="0" applyFont="1" applyFill="1" applyAlignment="1">
      <alignment horizontal="center" wrapText="1"/>
    </xf>
    <xf numFmtId="0" fontId="5" fillId="3" borderId="5" xfId="0" applyFont="1" applyFill="1" applyBorder="1" applyAlignment="1">
      <alignment horizontal="center" wrapText="1"/>
    </xf>
    <xf numFmtId="0" fontId="0" fillId="3" borderId="0" xfId="0" applyFill="1"/>
    <xf numFmtId="10" fontId="11" fillId="0" borderId="0" xfId="2" applyNumberFormat="1" applyFont="1" applyFill="1" applyAlignment="1">
      <alignment horizontal="center" wrapText="1"/>
    </xf>
    <xf numFmtId="3" fontId="5" fillId="0" borderId="0" xfId="0" applyNumberFormat="1" applyFont="1" applyAlignment="1">
      <alignment horizontal="center" wrapText="1"/>
    </xf>
    <xf numFmtId="0" fontId="11" fillId="3" borderId="4" xfId="0" applyFont="1" applyFill="1" applyBorder="1" applyAlignment="1">
      <alignment horizontal="center" wrapText="1"/>
    </xf>
    <xf numFmtId="164" fontId="12" fillId="3" borderId="0" xfId="0" applyNumberFormat="1" applyFont="1" applyFill="1" applyAlignment="1">
      <alignment horizontal="center" wrapText="1"/>
    </xf>
    <xf numFmtId="0" fontId="13" fillId="3" borderId="5" xfId="0" applyFont="1" applyFill="1" applyBorder="1" applyAlignment="1">
      <alignment horizontal="center" wrapText="1"/>
    </xf>
    <xf numFmtId="0" fontId="11" fillId="0" borderId="6" xfId="0" applyFont="1" applyBorder="1" applyAlignment="1">
      <alignment horizontal="center" wrapText="1"/>
    </xf>
    <xf numFmtId="0" fontId="5" fillId="0" borderId="0" xfId="0" applyFont="1" applyAlignment="1">
      <alignment horizontal="left" wrapText="1"/>
    </xf>
    <xf numFmtId="6" fontId="5" fillId="0" borderId="0" xfId="0" applyNumberFormat="1" applyFont="1" applyAlignment="1">
      <alignment horizontal="right" wrapText="1"/>
    </xf>
    <xf numFmtId="10" fontId="5" fillId="4" borderId="0" xfId="2" applyNumberFormat="1" applyFont="1" applyFill="1" applyAlignment="1">
      <alignment horizontal="right" wrapText="1"/>
    </xf>
    <xf numFmtId="6" fontId="9" fillId="0" borderId="0" xfId="0" applyNumberFormat="1" applyFont="1" applyAlignment="1">
      <alignment horizontal="right" wrapText="1"/>
    </xf>
    <xf numFmtId="6" fontId="7" fillId="0" borderId="0" xfId="0" applyNumberFormat="1" applyFont="1" applyAlignment="1">
      <alignment horizontal="right" wrapText="1"/>
    </xf>
    <xf numFmtId="165" fontId="5" fillId="0" borderId="5" xfId="1" applyNumberFormat="1" applyFont="1" applyFill="1" applyBorder="1" applyAlignment="1">
      <alignment horizontal="right" wrapText="1"/>
    </xf>
    <xf numFmtId="165" fontId="5" fillId="0" borderId="0" xfId="1" applyNumberFormat="1" applyFont="1" applyFill="1" applyBorder="1" applyAlignment="1">
      <alignment horizontal="right" wrapText="1"/>
    </xf>
    <xf numFmtId="0" fontId="14" fillId="0" borderId="0" xfId="3"/>
    <xf numFmtId="10" fontId="0" fillId="0" borderId="0" xfId="2" applyNumberFormat="1" applyFont="1" applyFill="1"/>
    <xf numFmtId="166" fontId="0" fillId="0" borderId="0" xfId="0" applyNumberFormat="1"/>
    <xf numFmtId="0" fontId="9" fillId="0" borderId="0" xfId="0" applyFont="1" applyAlignment="1">
      <alignment horizontal="right" wrapText="1"/>
    </xf>
    <xf numFmtId="0" fontId="9" fillId="0" borderId="0" xfId="0" applyFont="1" applyAlignment="1">
      <alignment horizontal="left" wrapText="1"/>
    </xf>
    <xf numFmtId="165" fontId="9" fillId="0" borderId="5" xfId="1" applyNumberFormat="1" applyFont="1" applyFill="1" applyBorder="1" applyAlignment="1">
      <alignment horizontal="right" wrapText="1"/>
    </xf>
    <xf numFmtId="0" fontId="3" fillId="0" borderId="0" xfId="0" applyFont="1"/>
    <xf numFmtId="10" fontId="3" fillId="0" borderId="0" xfId="2" applyNumberFormat="1" applyFont="1" applyFill="1"/>
    <xf numFmtId="6" fontId="11" fillId="0" borderId="0" xfId="0" applyNumberFormat="1" applyFont="1" applyAlignment="1">
      <alignment horizontal="right" wrapText="1"/>
    </xf>
    <xf numFmtId="10" fontId="11" fillId="4" borderId="0" xfId="2" applyNumberFormat="1" applyFont="1" applyFill="1" applyAlignment="1">
      <alignment horizontal="right" wrapText="1"/>
    </xf>
    <xf numFmtId="6" fontId="13" fillId="0" borderId="0" xfId="0" applyNumberFormat="1" applyFont="1" applyAlignment="1">
      <alignment horizontal="right" wrapText="1"/>
    </xf>
    <xf numFmtId="6" fontId="15" fillId="0" borderId="0" xfId="0" applyNumberFormat="1" applyFont="1" applyAlignment="1">
      <alignment horizontal="right" wrapText="1"/>
    </xf>
    <xf numFmtId="165" fontId="11" fillId="0" borderId="5" xfId="1" applyNumberFormat="1" applyFont="1" applyFill="1" applyBorder="1" applyAlignment="1">
      <alignment horizontal="right" wrapText="1"/>
    </xf>
    <xf numFmtId="165" fontId="11" fillId="0" borderId="0" xfId="1" applyNumberFormat="1" applyFont="1" applyFill="1" applyBorder="1" applyAlignment="1">
      <alignment horizontal="right" wrapText="1"/>
    </xf>
    <xf numFmtId="167" fontId="5" fillId="0" borderId="0" xfId="1" applyNumberFormat="1" applyFont="1" applyFill="1" applyAlignment="1">
      <alignment horizontal="right" wrapText="1"/>
    </xf>
    <xf numFmtId="167" fontId="7" fillId="0" borderId="0" xfId="1" applyNumberFormat="1" applyFont="1" applyFill="1" applyAlignment="1">
      <alignment horizontal="right" wrapText="1"/>
    </xf>
    <xf numFmtId="165" fontId="9" fillId="0" borderId="7" xfId="1" applyNumberFormat="1" applyFont="1" applyFill="1" applyBorder="1" applyAlignment="1">
      <alignment horizontal="right" wrapText="1"/>
    </xf>
    <xf numFmtId="165" fontId="5" fillId="0" borderId="8" xfId="1" applyNumberFormat="1" applyFont="1" applyFill="1" applyBorder="1" applyAlignment="1">
      <alignment horizontal="right" wrapText="1"/>
    </xf>
    <xf numFmtId="165" fontId="5" fillId="0" borderId="7" xfId="1" applyNumberFormat="1" applyFont="1" applyFill="1" applyBorder="1" applyAlignment="1">
      <alignment horizontal="right" wrapText="1"/>
    </xf>
    <xf numFmtId="10" fontId="0" fillId="0" borderId="0" xfId="0" applyNumberFormat="1"/>
    <xf numFmtId="10" fontId="3" fillId="0" borderId="0" xfId="0" applyNumberFormat="1" applyFont="1"/>
    <xf numFmtId="165" fontId="0" fillId="0" borderId="9" xfId="0" applyNumberFormat="1" applyBorder="1"/>
    <xf numFmtId="0" fontId="0" fillId="0" borderId="0" xfId="0" applyAlignment="1">
      <alignment wrapText="1"/>
    </xf>
    <xf numFmtId="167" fontId="16" fillId="0" borderId="0" xfId="1" applyNumberFormat="1" applyFont="1" applyFill="1" applyAlignment="1">
      <alignment horizontal="right" wrapText="1"/>
    </xf>
    <xf numFmtId="167" fontId="12" fillId="0" borderId="0" xfId="1" applyNumberFormat="1" applyFont="1" applyFill="1" applyAlignment="1">
      <alignment horizontal="right" wrapText="1"/>
    </xf>
    <xf numFmtId="8" fontId="0" fillId="0" borderId="0" xfId="0" applyNumberFormat="1"/>
    <xf numFmtId="0" fontId="0" fillId="0" borderId="0" xfId="0" applyAlignment="1">
      <alignment horizontal="right"/>
    </xf>
    <xf numFmtId="164" fontId="0" fillId="0" borderId="0" xfId="0" applyNumberFormat="1"/>
    <xf numFmtId="10" fontId="10" fillId="0" borderId="0" xfId="2" applyNumberFormat="1" applyFont="1" applyFill="1"/>
    <xf numFmtId="10" fontId="10" fillId="0" borderId="0" xfId="0" applyNumberFormat="1" applyFont="1"/>
  </cellXfs>
  <cellStyles count="4">
    <cellStyle name="Currency" xfId="1" builtinId="4"/>
    <cellStyle name="Normal" xfId="0" builtinId="0"/>
    <cellStyle name="Normal 2" xfId="3" xr:uid="{330C1885-4494-4DE7-B3D6-5788DF744E27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C0C12B-EF5B-45E8-9E79-D28560BCC261}">
  <sheetPr>
    <pageSetUpPr fitToPage="1"/>
  </sheetPr>
  <dimension ref="B1:V78"/>
  <sheetViews>
    <sheetView tabSelected="1" zoomScaleNormal="100" workbookViewId="0">
      <selection activeCell="I7" sqref="I7"/>
    </sheetView>
  </sheetViews>
  <sheetFormatPr defaultColWidth="9.15625" defaultRowHeight="14.4" x14ac:dyDescent="0.55000000000000004"/>
  <cols>
    <col min="2" max="2" width="8.15625" customWidth="1"/>
    <col min="3" max="3" width="35" customWidth="1"/>
    <col min="4" max="4" width="17.578125" customWidth="1"/>
    <col min="5" max="5" width="13.578125" customWidth="1"/>
    <col min="6" max="6" width="17.15625" bestFit="1" customWidth="1"/>
    <col min="7" max="7" width="14.578125" customWidth="1"/>
    <col min="8" max="8" width="14.41796875" style="12" customWidth="1"/>
    <col min="9" max="9" width="23.5234375" customWidth="1"/>
    <col min="10" max="10" width="17.83984375" hidden="1" customWidth="1"/>
    <col min="11" max="11" width="17.26171875" hidden="1" customWidth="1"/>
    <col min="12" max="12" width="18.26171875" hidden="1" customWidth="1"/>
    <col min="13" max="13" width="17.83984375" hidden="1" customWidth="1"/>
    <col min="14" max="15" width="0" hidden="1" customWidth="1"/>
    <col min="16" max="16" width="33.83984375" hidden="1" customWidth="1"/>
    <col min="17" max="17" width="14.26171875" hidden="1" customWidth="1"/>
    <col min="18" max="20" width="0" hidden="1" customWidth="1"/>
    <col min="21" max="21" width="9.83984375" hidden="1" customWidth="1"/>
  </cols>
  <sheetData>
    <row r="1" spans="2:22" ht="23.25" customHeight="1" x14ac:dyDescent="0.75">
      <c r="B1" s="1" t="s">
        <v>0</v>
      </c>
      <c r="C1" s="1"/>
      <c r="D1" s="1"/>
      <c r="E1" s="1"/>
      <c r="F1" s="1"/>
      <c r="G1" s="1"/>
      <c r="H1" s="1"/>
      <c r="I1" s="2"/>
      <c r="J1" s="3"/>
    </row>
    <row r="2" spans="2:22" ht="15.3" x14ac:dyDescent="0.55000000000000004">
      <c r="B2" s="4" t="s">
        <v>1</v>
      </c>
      <c r="C2" s="4"/>
      <c r="D2" s="4"/>
      <c r="E2" s="4"/>
      <c r="F2" s="4"/>
      <c r="H2" s="5"/>
      <c r="I2" s="3"/>
      <c r="J2" s="3"/>
      <c r="V2" s="6"/>
    </row>
    <row r="3" spans="2:22" ht="15.3" x14ac:dyDescent="0.55000000000000004">
      <c r="B3" s="4" t="s">
        <v>2</v>
      </c>
      <c r="C3" s="4"/>
      <c r="D3" s="4"/>
      <c r="E3" s="4"/>
      <c r="F3" s="4"/>
      <c r="H3" s="5"/>
      <c r="I3" s="7"/>
      <c r="J3" s="8" t="s">
        <v>3</v>
      </c>
      <c r="K3" s="8"/>
      <c r="L3" s="8"/>
    </row>
    <row r="4" spans="2:22" ht="14.7" thickBot="1" x14ac:dyDescent="0.6">
      <c r="B4" s="9" t="s">
        <v>4</v>
      </c>
      <c r="C4" s="10"/>
      <c r="D4" s="10"/>
      <c r="E4" s="3"/>
      <c r="F4" s="3"/>
      <c r="G4" s="11" t="s">
        <v>5</v>
      </c>
      <c r="J4" s="3"/>
    </row>
    <row r="5" spans="2:22" x14ac:dyDescent="0.55000000000000004">
      <c r="B5" s="13" t="s">
        <v>6</v>
      </c>
      <c r="C5" s="13" t="s">
        <v>7</v>
      </c>
      <c r="D5" s="3"/>
      <c r="E5" s="13" t="s">
        <v>8</v>
      </c>
      <c r="F5" s="3"/>
      <c r="G5" s="13" t="s">
        <v>9</v>
      </c>
      <c r="H5" s="14" t="s">
        <v>10</v>
      </c>
      <c r="I5" s="13"/>
      <c r="J5" s="15" t="s">
        <v>11</v>
      </c>
      <c r="K5" s="16" t="s">
        <v>12</v>
      </c>
      <c r="L5" s="17" t="s">
        <v>13</v>
      </c>
      <c r="M5" s="13"/>
    </row>
    <row r="6" spans="2:22" x14ac:dyDescent="0.55000000000000004">
      <c r="B6" s="3"/>
      <c r="C6" s="13" t="s">
        <v>14</v>
      </c>
      <c r="D6" s="13" t="s">
        <v>15</v>
      </c>
      <c r="E6" s="13" t="s">
        <v>16</v>
      </c>
      <c r="F6" s="13" t="s">
        <v>17</v>
      </c>
      <c r="G6" s="13" t="s">
        <v>18</v>
      </c>
      <c r="H6" s="14" t="s">
        <v>18</v>
      </c>
      <c r="I6" s="13"/>
      <c r="J6" s="18" t="s">
        <v>19</v>
      </c>
      <c r="K6" s="19" t="s">
        <v>20</v>
      </c>
      <c r="L6" s="20" t="s">
        <v>21</v>
      </c>
      <c r="M6" s="13"/>
    </row>
    <row r="7" spans="2:22" x14ac:dyDescent="0.55000000000000004">
      <c r="B7" s="13"/>
      <c r="C7" s="13"/>
      <c r="D7" s="13" t="s">
        <v>22</v>
      </c>
      <c r="E7" s="13" t="s">
        <v>23</v>
      </c>
      <c r="F7" s="13" t="s">
        <v>24</v>
      </c>
      <c r="G7" s="13" t="s">
        <v>25</v>
      </c>
      <c r="H7" s="14" t="s">
        <v>25</v>
      </c>
      <c r="I7" s="13"/>
      <c r="J7" s="18" t="s">
        <v>26</v>
      </c>
      <c r="K7" s="19" t="s">
        <v>25</v>
      </c>
      <c r="L7" s="20" t="s">
        <v>18</v>
      </c>
      <c r="M7" s="13"/>
      <c r="O7" s="21"/>
      <c r="P7" s="21"/>
      <c r="Q7" s="21"/>
      <c r="R7" s="21"/>
      <c r="S7" s="21"/>
      <c r="T7" s="21"/>
    </row>
    <row r="8" spans="2:22" ht="15.3" x14ac:dyDescent="0.7">
      <c r="B8" s="13"/>
      <c r="C8" s="13"/>
      <c r="D8" s="11" t="s">
        <v>27</v>
      </c>
      <c r="E8" s="11" t="s">
        <v>28</v>
      </c>
      <c r="F8" s="11" t="str">
        <f>+D8</f>
        <v>FY 2027</v>
      </c>
      <c r="G8" s="22">
        <v>1.2500000000000001E-2</v>
      </c>
      <c r="H8" s="23">
        <f>H58</f>
        <v>20946456.091055777</v>
      </c>
      <c r="J8" s="24">
        <v>1</v>
      </c>
      <c r="K8" s="25">
        <f>+G71</f>
        <v>0</v>
      </c>
      <c r="L8" s="26" t="s">
        <v>29</v>
      </c>
      <c r="M8" s="27"/>
    </row>
    <row r="9" spans="2:22" x14ac:dyDescent="0.55000000000000004">
      <c r="B9" s="3">
        <v>210001</v>
      </c>
      <c r="C9" s="28" t="s">
        <v>80</v>
      </c>
      <c r="D9" s="29">
        <v>590799783.89487207</v>
      </c>
      <c r="E9" s="30">
        <v>0.84711397173452585</v>
      </c>
      <c r="F9" s="29">
        <f>D9*E9</f>
        <v>500474751.43508464</v>
      </c>
      <c r="G9" s="31">
        <f>$G$8*F9</f>
        <v>6255934.392938558</v>
      </c>
      <c r="H9" s="32">
        <f t="shared" ref="H9:H57" si="0">+G9/12</f>
        <v>521327.86607821315</v>
      </c>
      <c r="I9" s="29"/>
      <c r="J9" s="33">
        <v>358636.93110285921</v>
      </c>
      <c r="K9" s="34">
        <f>+G9-J9</f>
        <v>5897297.4618356992</v>
      </c>
      <c r="L9" s="33">
        <f>+K9/(12-$J$8)</f>
        <v>536117.95107597264</v>
      </c>
      <c r="M9" s="35">
        <v>1</v>
      </c>
      <c r="O9" s="3">
        <v>1</v>
      </c>
      <c r="P9" s="28" t="s">
        <v>30</v>
      </c>
      <c r="Q9" s="33">
        <v>358636.93110285921</v>
      </c>
      <c r="S9">
        <v>210001</v>
      </c>
      <c r="T9" s="36">
        <v>0.86089772374311391</v>
      </c>
      <c r="U9" s="37"/>
    </row>
    <row r="10" spans="2:22" x14ac:dyDescent="0.55000000000000004">
      <c r="B10" s="3">
        <v>210002</v>
      </c>
      <c r="C10" s="28" t="s">
        <v>31</v>
      </c>
      <c r="D10" s="29">
        <v>2171623296.8037643</v>
      </c>
      <c r="E10" s="30">
        <v>0.84607416907941346</v>
      </c>
      <c r="F10" s="29">
        <f t="shared" ref="F10:F57" si="1">D10*E10</f>
        <v>1837354376.3967414</v>
      </c>
      <c r="G10" s="31">
        <f t="shared" ref="G10:G57" si="2">$G$8*F10</f>
        <v>22966929.70495927</v>
      </c>
      <c r="H10" s="32">
        <f t="shared" si="0"/>
        <v>1913910.8087466059</v>
      </c>
      <c r="I10" s="29"/>
      <c r="J10" s="33">
        <v>1499052.5282466153</v>
      </c>
      <c r="K10" s="34">
        <f t="shared" ref="K10:K58" si="3">+G10-J10</f>
        <v>21467877.176712655</v>
      </c>
      <c r="L10" s="33">
        <f t="shared" ref="L10:L58" si="4">+K10/(12-$J$8)</f>
        <v>1951625.1978829687</v>
      </c>
      <c r="M10" s="35">
        <v>2</v>
      </c>
      <c r="O10" s="3">
        <v>2</v>
      </c>
      <c r="P10" s="28" t="s">
        <v>31</v>
      </c>
      <c r="Q10" s="33">
        <v>1499052.5282466153</v>
      </c>
      <c r="S10">
        <v>210002</v>
      </c>
      <c r="T10" s="36">
        <v>0.86866076795141434</v>
      </c>
    </row>
    <row r="11" spans="2:22" x14ac:dyDescent="0.55000000000000004">
      <c r="B11" s="3">
        <v>210003</v>
      </c>
      <c r="C11" s="28" t="s">
        <v>81</v>
      </c>
      <c r="D11" s="29">
        <v>517983452.78274006</v>
      </c>
      <c r="E11" s="30">
        <v>0.86644073148709189</v>
      </c>
      <c r="F11" s="29">
        <f t="shared" si="1"/>
        <v>448801961.72728682</v>
      </c>
      <c r="G11" s="31">
        <f t="shared" si="2"/>
        <v>5610024.5215910859</v>
      </c>
      <c r="H11" s="32">
        <f t="shared" si="0"/>
        <v>467502.04346592381</v>
      </c>
      <c r="I11" s="29"/>
      <c r="J11" s="33">
        <v>309627.64025265997</v>
      </c>
      <c r="K11" s="34">
        <f t="shared" si="3"/>
        <v>5300396.8813384259</v>
      </c>
      <c r="L11" s="33">
        <f t="shared" si="4"/>
        <v>481854.26193985692</v>
      </c>
      <c r="M11" s="35">
        <v>3</v>
      </c>
      <c r="O11" s="3">
        <v>3</v>
      </c>
      <c r="P11" s="28" t="s">
        <v>32</v>
      </c>
      <c r="Q11" s="33">
        <v>309627.64025265997</v>
      </c>
      <c r="S11">
        <v>210003</v>
      </c>
      <c r="T11" s="36">
        <v>0.76941377630839425</v>
      </c>
    </row>
    <row r="12" spans="2:22" ht="14.5" customHeight="1" x14ac:dyDescent="0.55000000000000004">
      <c r="B12" s="3">
        <v>210004</v>
      </c>
      <c r="C12" s="28" t="s">
        <v>33</v>
      </c>
      <c r="D12" s="29">
        <v>691089122.53291655</v>
      </c>
      <c r="E12" s="30">
        <v>0.86513121745733679</v>
      </c>
      <c r="F12" s="29">
        <f t="shared" si="1"/>
        <v>597882773.9484247</v>
      </c>
      <c r="G12" s="31">
        <f t="shared" si="2"/>
        <v>7473534.6743553095</v>
      </c>
      <c r="H12" s="32">
        <f t="shared" si="0"/>
        <v>622794.55619627575</v>
      </c>
      <c r="I12" s="29"/>
      <c r="J12" s="33">
        <v>475092.16950076667</v>
      </c>
      <c r="K12" s="34">
        <f t="shared" si="3"/>
        <v>6998442.5048545431</v>
      </c>
      <c r="L12" s="33">
        <f t="shared" si="4"/>
        <v>636222.04589586752</v>
      </c>
      <c r="M12" s="35">
        <v>4</v>
      </c>
      <c r="O12" s="3">
        <v>4</v>
      </c>
      <c r="P12" s="28" t="s">
        <v>33</v>
      </c>
      <c r="Q12" s="33">
        <v>475092.16950076667</v>
      </c>
      <c r="S12">
        <v>210004</v>
      </c>
      <c r="T12" s="36">
        <v>0.86687680736379868</v>
      </c>
    </row>
    <row r="13" spans="2:22" x14ac:dyDescent="0.55000000000000004">
      <c r="B13" s="3">
        <v>210005</v>
      </c>
      <c r="C13" s="28" t="s">
        <v>34</v>
      </c>
      <c r="D13" s="29">
        <v>511737910.18311107</v>
      </c>
      <c r="E13" s="30">
        <v>0.82499835352223561</v>
      </c>
      <c r="F13" s="29">
        <f t="shared" si="1"/>
        <v>422182933.3359763</v>
      </c>
      <c r="G13" s="31">
        <f t="shared" si="2"/>
        <v>5277286.6666997038</v>
      </c>
      <c r="H13" s="32">
        <f t="shared" si="0"/>
        <v>439773.88889164198</v>
      </c>
      <c r="I13" s="29"/>
      <c r="J13" s="33">
        <v>346074.05312389211</v>
      </c>
      <c r="K13" s="34">
        <f t="shared" si="3"/>
        <v>4931212.6135758115</v>
      </c>
      <c r="L13" s="33">
        <f t="shared" si="4"/>
        <v>448292.0557796192</v>
      </c>
      <c r="M13" s="35">
        <v>5</v>
      </c>
      <c r="O13" s="3">
        <v>5</v>
      </c>
      <c r="P13" s="28" t="s">
        <v>34</v>
      </c>
      <c r="Q13" s="33">
        <v>346074.05312389211</v>
      </c>
      <c r="S13">
        <v>210005</v>
      </c>
      <c r="T13" s="36">
        <v>0.86194592930911851</v>
      </c>
    </row>
    <row r="14" spans="2:22" x14ac:dyDescent="0.55000000000000004">
      <c r="B14" s="3">
        <v>210006</v>
      </c>
      <c r="C14" s="28" t="s">
        <v>82</v>
      </c>
      <c r="D14" s="29">
        <v>34841970.87623208</v>
      </c>
      <c r="E14" s="30">
        <v>0.76522530605824235</v>
      </c>
      <c r="F14" s="29">
        <f t="shared" si="1"/>
        <v>26661957.827437058</v>
      </c>
      <c r="G14" s="31">
        <f t="shared" si="2"/>
        <v>333274.47284296324</v>
      </c>
      <c r="H14" s="32">
        <f t="shared" si="0"/>
        <v>27772.872736913603</v>
      </c>
      <c r="I14" s="29"/>
      <c r="J14" s="33">
        <v>109417.43640667664</v>
      </c>
      <c r="K14" s="34">
        <f t="shared" si="3"/>
        <v>223857.03643628658</v>
      </c>
      <c r="L14" s="33">
        <f t="shared" si="4"/>
        <v>20350.639676026054</v>
      </c>
      <c r="M14" s="35">
        <v>6</v>
      </c>
      <c r="O14" s="3">
        <v>6</v>
      </c>
      <c r="P14" s="28" t="s">
        <v>35</v>
      </c>
      <c r="Q14" s="33">
        <v>109417.43640667664</v>
      </c>
      <c r="S14">
        <v>210006</v>
      </c>
      <c r="T14" s="36">
        <v>0.82913097099291699</v>
      </c>
    </row>
    <row r="15" spans="2:22" x14ac:dyDescent="0.55000000000000004">
      <c r="B15" s="3">
        <v>210008</v>
      </c>
      <c r="C15" s="28" t="s">
        <v>36</v>
      </c>
      <c r="D15" s="29">
        <v>767439587.9655993</v>
      </c>
      <c r="E15" s="30">
        <v>0.83714949195673072</v>
      </c>
      <c r="F15" s="29">
        <f t="shared" si="1"/>
        <v>642461661.17288423</v>
      </c>
      <c r="G15" s="31">
        <f t="shared" si="2"/>
        <v>8030770.7646610532</v>
      </c>
      <c r="H15" s="32">
        <f t="shared" si="0"/>
        <v>669230.89705508773</v>
      </c>
      <c r="I15" s="29"/>
      <c r="J15" s="33">
        <v>537437.26065692352</v>
      </c>
      <c r="K15" s="34">
        <f t="shared" si="3"/>
        <v>7493333.5040041301</v>
      </c>
      <c r="L15" s="33">
        <f t="shared" si="4"/>
        <v>681212.13672764821</v>
      </c>
      <c r="M15" s="35">
        <v>8</v>
      </c>
      <c r="O15" s="3">
        <v>8</v>
      </c>
      <c r="P15" s="28" t="s">
        <v>36</v>
      </c>
      <c r="Q15" s="33">
        <v>537437.26065692352</v>
      </c>
      <c r="S15">
        <v>210008</v>
      </c>
      <c r="T15" s="36">
        <v>0.859851255584417</v>
      </c>
    </row>
    <row r="16" spans="2:22" x14ac:dyDescent="0.55000000000000004">
      <c r="B16" s="3">
        <v>210009</v>
      </c>
      <c r="C16" s="28" t="s">
        <v>37</v>
      </c>
      <c r="D16" s="29">
        <v>3508707797.8029246</v>
      </c>
      <c r="E16" s="30">
        <v>0.83367151470221768</v>
      </c>
      <c r="F16" s="29">
        <f t="shared" si="1"/>
        <v>2925109744.4418468</v>
      </c>
      <c r="G16" s="31">
        <f t="shared" si="2"/>
        <v>36563871.80552309</v>
      </c>
      <c r="H16" s="32">
        <f t="shared" si="0"/>
        <v>3046989.3171269242</v>
      </c>
      <c r="I16" s="29"/>
      <c r="J16" s="33">
        <v>2367657.3400659217</v>
      </c>
      <c r="K16" s="34">
        <f t="shared" si="3"/>
        <v>34196214.465457171</v>
      </c>
      <c r="L16" s="33">
        <f t="shared" si="4"/>
        <v>3108746.7695870157</v>
      </c>
      <c r="M16" s="35">
        <v>9</v>
      </c>
      <c r="O16" s="3">
        <v>9</v>
      </c>
      <c r="P16" s="28" t="s">
        <v>37</v>
      </c>
      <c r="Q16" s="33">
        <v>2367657.3400659217</v>
      </c>
      <c r="S16">
        <v>210009</v>
      </c>
      <c r="T16" s="36">
        <v>0.83849410085785148</v>
      </c>
    </row>
    <row r="17" spans="2:20" x14ac:dyDescent="0.55000000000000004">
      <c r="B17" s="3">
        <v>210010</v>
      </c>
      <c r="C17" s="28" t="s">
        <v>83</v>
      </c>
      <c r="D17" s="29">
        <v>18359438.061057657</v>
      </c>
      <c r="E17" s="30">
        <v>0.76832794976653973</v>
      </c>
      <c r="F17" s="29">
        <f t="shared" si="1"/>
        <v>14106069.404318206</v>
      </c>
      <c r="G17" s="31">
        <f t="shared" si="2"/>
        <v>176325.86755397759</v>
      </c>
      <c r="H17" s="32">
        <f t="shared" si="0"/>
        <v>14693.822296164799</v>
      </c>
      <c r="I17" s="29"/>
      <c r="J17" s="33">
        <v>40959.911816085594</v>
      </c>
      <c r="K17" s="34">
        <f t="shared" si="3"/>
        <v>135365.95573789199</v>
      </c>
      <c r="L17" s="33">
        <f t="shared" si="4"/>
        <v>12305.995976171998</v>
      </c>
      <c r="M17" s="35">
        <v>10</v>
      </c>
      <c r="O17" s="3">
        <v>10</v>
      </c>
      <c r="P17" s="28" t="s">
        <v>38</v>
      </c>
      <c r="Q17" s="33">
        <v>40959.911816085594</v>
      </c>
      <c r="S17">
        <v>210010</v>
      </c>
      <c r="T17" s="36">
        <v>0.92142134274495269</v>
      </c>
    </row>
    <row r="18" spans="2:20" x14ac:dyDescent="0.55000000000000004">
      <c r="B18" s="3">
        <v>210011</v>
      </c>
      <c r="C18" s="28" t="s">
        <v>39</v>
      </c>
      <c r="D18" s="29">
        <v>579610899.55230355</v>
      </c>
      <c r="E18" s="30">
        <v>0.78327379603140501</v>
      </c>
      <c r="F18" s="29">
        <f t="shared" si="1"/>
        <v>453994029.51351017</v>
      </c>
      <c r="G18" s="31">
        <f t="shared" si="2"/>
        <v>5674925.3689188771</v>
      </c>
      <c r="H18" s="32">
        <f t="shared" si="0"/>
        <v>472910.44740990642</v>
      </c>
      <c r="I18" s="29"/>
      <c r="J18" s="33">
        <v>398612.19322404417</v>
      </c>
      <c r="K18" s="34">
        <f t="shared" si="3"/>
        <v>5276313.1756948326</v>
      </c>
      <c r="L18" s="33">
        <f t="shared" si="4"/>
        <v>479664.83415407571</v>
      </c>
      <c r="M18" s="35">
        <v>11</v>
      </c>
      <c r="O18" s="3">
        <v>11</v>
      </c>
      <c r="P18" s="28" t="s">
        <v>39</v>
      </c>
      <c r="Q18" s="33">
        <v>398612.19322404417</v>
      </c>
      <c r="S18">
        <v>210011</v>
      </c>
      <c r="T18" s="36">
        <v>0.85244296357114169</v>
      </c>
    </row>
    <row r="19" spans="2:20" x14ac:dyDescent="0.55000000000000004">
      <c r="B19" s="3">
        <v>210012</v>
      </c>
      <c r="C19" s="28" t="s">
        <v>84</v>
      </c>
      <c r="D19" s="29">
        <v>1056230607.0821447</v>
      </c>
      <c r="E19" s="30">
        <v>0.82958303608943607</v>
      </c>
      <c r="F19" s="29">
        <f t="shared" si="1"/>
        <v>876230993.83379388</v>
      </c>
      <c r="G19" s="31">
        <f t="shared" si="2"/>
        <v>10952887.422922425</v>
      </c>
      <c r="H19" s="32">
        <f t="shared" si="0"/>
        <v>912740.61857686879</v>
      </c>
      <c r="I19" s="29"/>
      <c r="J19" s="33">
        <v>801883.71438693802</v>
      </c>
      <c r="K19" s="34">
        <f t="shared" si="3"/>
        <v>10151003.708535487</v>
      </c>
      <c r="L19" s="33">
        <f t="shared" si="4"/>
        <v>922818.51895777148</v>
      </c>
      <c r="M19" s="35">
        <v>12</v>
      </c>
      <c r="O19" s="3">
        <v>12</v>
      </c>
      <c r="P19" s="28" t="s">
        <v>40</v>
      </c>
      <c r="Q19" s="33">
        <v>801883.71438693802</v>
      </c>
      <c r="S19">
        <v>210012</v>
      </c>
      <c r="T19" s="36">
        <v>0.84545962426013233</v>
      </c>
    </row>
    <row r="20" spans="2:20" x14ac:dyDescent="0.55000000000000004">
      <c r="B20" s="3">
        <v>210013</v>
      </c>
      <c r="C20" s="28" t="s">
        <v>85</v>
      </c>
      <c r="D20" s="29">
        <v>36517175.032911479</v>
      </c>
      <c r="E20" s="30">
        <v>0.74579548620834346</v>
      </c>
      <c r="F20" s="29">
        <f t="shared" si="1"/>
        <v>27234344.308625396</v>
      </c>
      <c r="G20" s="31">
        <f t="shared" si="2"/>
        <v>340429.30385781749</v>
      </c>
      <c r="H20" s="32">
        <f t="shared" si="0"/>
        <v>28369.108654818123</v>
      </c>
      <c r="I20" s="29"/>
      <c r="J20" s="33">
        <v>32170.379449528176</v>
      </c>
      <c r="K20" s="34">
        <f t="shared" si="3"/>
        <v>308258.92440828931</v>
      </c>
      <c r="L20" s="33">
        <f t="shared" si="4"/>
        <v>28023.538582571757</v>
      </c>
      <c r="M20" s="35">
        <v>13</v>
      </c>
      <c r="O20" s="3">
        <v>13</v>
      </c>
      <c r="P20" s="28" t="s">
        <v>41</v>
      </c>
      <c r="Q20" s="33">
        <v>32170.379449528176</v>
      </c>
      <c r="S20">
        <v>210013</v>
      </c>
      <c r="T20" s="36">
        <v>0.66066261825130979</v>
      </c>
    </row>
    <row r="21" spans="2:20" x14ac:dyDescent="0.55000000000000004">
      <c r="B21" s="3">
        <v>210015</v>
      </c>
      <c r="C21" s="28" t="s">
        <v>86</v>
      </c>
      <c r="D21" s="29">
        <v>790759401.38205504</v>
      </c>
      <c r="E21" s="30">
        <v>0.84545443915978391</v>
      </c>
      <c r="F21" s="29">
        <f t="shared" si="1"/>
        <v>668551046.20579183</v>
      </c>
      <c r="G21" s="31">
        <f t="shared" si="2"/>
        <v>8356888.0775723979</v>
      </c>
      <c r="H21" s="32">
        <f t="shared" si="0"/>
        <v>696407.33979769982</v>
      </c>
      <c r="I21" s="29"/>
      <c r="J21" s="33">
        <v>522764.20661240869</v>
      </c>
      <c r="K21" s="34">
        <f t="shared" si="3"/>
        <v>7834123.8709599888</v>
      </c>
      <c r="L21" s="33">
        <f t="shared" si="4"/>
        <v>712193.07917818078</v>
      </c>
      <c r="M21" s="35">
        <v>15</v>
      </c>
      <c r="O21" s="3">
        <v>15</v>
      </c>
      <c r="P21" s="28" t="s">
        <v>42</v>
      </c>
      <c r="Q21" s="33">
        <v>522764.20661240869</v>
      </c>
      <c r="S21">
        <v>210015</v>
      </c>
      <c r="T21" s="36">
        <v>0.81231402405574638</v>
      </c>
    </row>
    <row r="22" spans="2:20" x14ac:dyDescent="0.55000000000000004">
      <c r="B22" s="3">
        <v>210016</v>
      </c>
      <c r="C22" s="28" t="s">
        <v>43</v>
      </c>
      <c r="D22" s="29">
        <v>477243046.48534262</v>
      </c>
      <c r="E22" s="30">
        <v>0.84031927364718706</v>
      </c>
      <c r="F22" s="29">
        <f t="shared" si="1"/>
        <v>401036530.17573386</v>
      </c>
      <c r="G22" s="31">
        <f t="shared" si="2"/>
        <v>5012956.6271966733</v>
      </c>
      <c r="H22" s="32">
        <f t="shared" si="0"/>
        <v>417746.38559972279</v>
      </c>
      <c r="I22" s="29"/>
      <c r="J22" s="33">
        <v>284392.85954240576</v>
      </c>
      <c r="K22" s="34">
        <f t="shared" si="3"/>
        <v>4728563.7676542671</v>
      </c>
      <c r="L22" s="33">
        <f t="shared" si="4"/>
        <v>429869.43342311517</v>
      </c>
      <c r="M22" s="35">
        <v>16</v>
      </c>
      <c r="O22" s="3">
        <v>16</v>
      </c>
      <c r="P22" s="28" t="s">
        <v>43</v>
      </c>
      <c r="Q22" s="33">
        <v>284392.85954240576</v>
      </c>
      <c r="S22">
        <v>210016</v>
      </c>
      <c r="T22" s="36">
        <v>0.83323922033999587</v>
      </c>
    </row>
    <row r="23" spans="2:20" x14ac:dyDescent="0.55000000000000004">
      <c r="B23" s="3">
        <v>210017</v>
      </c>
      <c r="C23" s="28" t="s">
        <v>87</v>
      </c>
      <c r="D23" s="29">
        <v>104997003.27151783</v>
      </c>
      <c r="E23" s="30">
        <v>0.82649068726053421</v>
      </c>
      <c r="F23" s="29">
        <f t="shared" si="1"/>
        <v>86779045.394173324</v>
      </c>
      <c r="G23" s="31">
        <f t="shared" si="2"/>
        <v>1084738.0674271665</v>
      </c>
      <c r="H23" s="32">
        <f t="shared" si="0"/>
        <v>90394.838952263875</v>
      </c>
      <c r="I23" s="29"/>
      <c r="J23" s="33">
        <v>58715.701397192344</v>
      </c>
      <c r="K23" s="34">
        <f t="shared" si="3"/>
        <v>1026022.3660299742</v>
      </c>
      <c r="L23" s="33">
        <f t="shared" si="4"/>
        <v>93274.760548179474</v>
      </c>
      <c r="M23" s="35">
        <v>17</v>
      </c>
      <c r="O23" s="3">
        <v>17</v>
      </c>
      <c r="P23" s="28" t="s">
        <v>44</v>
      </c>
      <c r="Q23" s="33">
        <v>58715.701397192344</v>
      </c>
      <c r="S23">
        <v>210017</v>
      </c>
      <c r="T23" s="36">
        <v>0.8253498198048812</v>
      </c>
    </row>
    <row r="24" spans="2:20" x14ac:dyDescent="0.55000000000000004">
      <c r="B24" s="3">
        <v>210018</v>
      </c>
      <c r="C24" s="28" t="s">
        <v>88</v>
      </c>
      <c r="D24" s="29">
        <v>254853693.1138635</v>
      </c>
      <c r="E24" s="30">
        <v>0.8438163284289385</v>
      </c>
      <c r="F24" s="29">
        <f t="shared" si="1"/>
        <v>215049707.60989574</v>
      </c>
      <c r="G24" s="31">
        <f t="shared" si="2"/>
        <v>2688121.3451236971</v>
      </c>
      <c r="H24" s="32">
        <f t="shared" si="0"/>
        <v>224010.11209364142</v>
      </c>
      <c r="I24" s="29"/>
      <c r="J24" s="33">
        <v>161795.06074183781</v>
      </c>
      <c r="K24" s="34">
        <f t="shared" si="3"/>
        <v>2526326.2843818595</v>
      </c>
      <c r="L24" s="33">
        <f t="shared" si="4"/>
        <v>229666.0258528963</v>
      </c>
      <c r="M24" s="35">
        <v>18</v>
      </c>
      <c r="O24" s="3">
        <v>18</v>
      </c>
      <c r="P24" s="28" t="s">
        <v>45</v>
      </c>
      <c r="Q24" s="33">
        <v>161795.06074183781</v>
      </c>
      <c r="S24">
        <v>210018</v>
      </c>
      <c r="T24" s="36">
        <v>0.83173106989903878</v>
      </c>
    </row>
    <row r="25" spans="2:20" ht="15.75" customHeight="1" x14ac:dyDescent="0.55000000000000004">
      <c r="B25" s="3">
        <v>210019</v>
      </c>
      <c r="C25" s="28" t="s">
        <v>89</v>
      </c>
      <c r="D25" s="29">
        <v>717251874.23813987</v>
      </c>
      <c r="E25" s="30">
        <v>0.82103847330322399</v>
      </c>
      <c r="F25" s="29">
        <f t="shared" si="1"/>
        <v>588891383.79835832</v>
      </c>
      <c r="G25" s="31">
        <f t="shared" si="2"/>
        <v>7361142.2974794796</v>
      </c>
      <c r="H25" s="32">
        <f t="shared" si="0"/>
        <v>613428.52478995663</v>
      </c>
      <c r="I25" s="29"/>
      <c r="J25" s="33">
        <v>445591.53263995552</v>
      </c>
      <c r="K25" s="34">
        <f t="shared" si="3"/>
        <v>6915550.7648395244</v>
      </c>
      <c r="L25" s="33">
        <f t="shared" si="4"/>
        <v>628686.43316722952</v>
      </c>
      <c r="M25" s="35">
        <v>19</v>
      </c>
      <c r="O25" s="3">
        <v>19</v>
      </c>
      <c r="P25" s="28" t="s">
        <v>46</v>
      </c>
      <c r="Q25" s="33">
        <v>445591.53263995552</v>
      </c>
      <c r="S25">
        <v>210019</v>
      </c>
      <c r="T25" s="36">
        <v>0.85203930312327192</v>
      </c>
    </row>
    <row r="26" spans="2:20" ht="14.25" customHeight="1" x14ac:dyDescent="0.55000000000000004">
      <c r="B26" s="3">
        <v>210022</v>
      </c>
      <c r="C26" s="28" t="s">
        <v>90</v>
      </c>
      <c r="D26" s="29">
        <v>513027956.27969563</v>
      </c>
      <c r="E26" s="30">
        <v>0.83585292069097161</v>
      </c>
      <c r="F26" s="29">
        <f t="shared" si="1"/>
        <v>428815915.65250367</v>
      </c>
      <c r="G26" s="31">
        <f t="shared" si="2"/>
        <v>5360198.9456562959</v>
      </c>
      <c r="H26" s="32">
        <f t="shared" si="0"/>
        <v>446683.24547135801</v>
      </c>
      <c r="I26" s="29"/>
      <c r="J26" s="33">
        <v>326359.38595434086</v>
      </c>
      <c r="K26" s="34">
        <f t="shared" si="3"/>
        <v>5033839.5597019549</v>
      </c>
      <c r="L26" s="33">
        <f t="shared" si="4"/>
        <v>457621.77815472317</v>
      </c>
      <c r="M26" s="35">
        <v>22</v>
      </c>
      <c r="O26" s="3">
        <v>22</v>
      </c>
      <c r="P26" s="28" t="s">
        <v>47</v>
      </c>
      <c r="Q26" s="33">
        <v>326359.38595434086</v>
      </c>
      <c r="S26">
        <v>210022</v>
      </c>
      <c r="T26" s="36">
        <v>0.85954990462883651</v>
      </c>
    </row>
    <row r="27" spans="2:20" x14ac:dyDescent="0.55000000000000004">
      <c r="B27" s="3">
        <v>210023</v>
      </c>
      <c r="C27" s="28" t="s">
        <v>91</v>
      </c>
      <c r="D27" s="29">
        <v>895813643.0288167</v>
      </c>
      <c r="E27" s="30">
        <v>0.86721825594335344</v>
      </c>
      <c r="F27" s="29">
        <f t="shared" si="1"/>
        <v>776865945.15771222</v>
      </c>
      <c r="G27" s="31">
        <f t="shared" si="2"/>
        <v>9710824.3144714031</v>
      </c>
      <c r="H27" s="32">
        <f t="shared" si="0"/>
        <v>809235.35953928356</v>
      </c>
      <c r="I27" s="29"/>
      <c r="J27" s="33">
        <v>642918.35000350804</v>
      </c>
      <c r="K27" s="34">
        <f t="shared" si="3"/>
        <v>9067905.9644678943</v>
      </c>
      <c r="L27" s="33">
        <f t="shared" si="4"/>
        <v>824355.08767889952</v>
      </c>
      <c r="M27" s="35">
        <v>23</v>
      </c>
      <c r="O27" s="3">
        <v>23</v>
      </c>
      <c r="P27" s="28" t="s">
        <v>48</v>
      </c>
      <c r="Q27" s="33">
        <v>642918.35000350804</v>
      </c>
      <c r="S27">
        <v>210023</v>
      </c>
      <c r="T27" s="36">
        <v>0.86308674810664077</v>
      </c>
    </row>
    <row r="28" spans="2:20" x14ac:dyDescent="0.55000000000000004">
      <c r="B28" s="3">
        <v>210024</v>
      </c>
      <c r="C28" s="28" t="s">
        <v>92</v>
      </c>
      <c r="D28" s="29">
        <v>548347544.06089103</v>
      </c>
      <c r="E28" s="30">
        <v>0.85006648307582433</v>
      </c>
      <c r="F28" s="29">
        <f t="shared" si="1"/>
        <v>466131868.28310728</v>
      </c>
      <c r="G28" s="31">
        <f t="shared" si="2"/>
        <v>5826648.353538841</v>
      </c>
      <c r="H28" s="32">
        <f t="shared" si="0"/>
        <v>485554.02946157008</v>
      </c>
      <c r="I28" s="29"/>
      <c r="J28" s="33">
        <v>378256.63241813838</v>
      </c>
      <c r="K28" s="34">
        <f t="shared" si="3"/>
        <v>5448391.721120703</v>
      </c>
      <c r="L28" s="33">
        <f t="shared" si="4"/>
        <v>495308.33828370029</v>
      </c>
      <c r="M28" s="35">
        <v>24</v>
      </c>
      <c r="O28" s="3">
        <v>24</v>
      </c>
      <c r="P28" s="28" t="s">
        <v>49</v>
      </c>
      <c r="Q28" s="33">
        <v>378256.63241813838</v>
      </c>
      <c r="S28">
        <v>210024</v>
      </c>
      <c r="T28" s="36">
        <v>0.80928608408786296</v>
      </c>
    </row>
    <row r="29" spans="2:20" x14ac:dyDescent="0.55000000000000004">
      <c r="B29" s="3">
        <v>210027</v>
      </c>
      <c r="C29" s="28" t="s">
        <v>93</v>
      </c>
      <c r="D29" s="29">
        <v>420081535.23872352</v>
      </c>
      <c r="E29" s="30">
        <v>0.80242308026710163</v>
      </c>
      <c r="F29" s="29">
        <f t="shared" si="1"/>
        <v>337083119.46958953</v>
      </c>
      <c r="G29" s="31">
        <f t="shared" si="2"/>
        <v>4213538.993369869</v>
      </c>
      <c r="H29" s="32">
        <f t="shared" si="0"/>
        <v>351128.2494474891</v>
      </c>
      <c r="I29" s="29"/>
      <c r="J29" s="33">
        <v>303970.487958682</v>
      </c>
      <c r="K29" s="34">
        <f t="shared" si="3"/>
        <v>3909568.5054111872</v>
      </c>
      <c r="L29" s="33">
        <f t="shared" si="4"/>
        <v>355415.31867374427</v>
      </c>
      <c r="M29" s="35">
        <v>27</v>
      </c>
      <c r="O29" s="3">
        <v>27</v>
      </c>
      <c r="P29" s="28" t="s">
        <v>50</v>
      </c>
      <c r="Q29" s="33">
        <v>303970.487958682</v>
      </c>
      <c r="S29">
        <v>210027</v>
      </c>
      <c r="T29" s="36">
        <v>0.843775726139395</v>
      </c>
    </row>
    <row r="30" spans="2:20" x14ac:dyDescent="0.55000000000000004">
      <c r="B30" s="3">
        <v>210028</v>
      </c>
      <c r="C30" s="28" t="s">
        <v>94</v>
      </c>
      <c r="D30" s="29">
        <v>274650991.02602136</v>
      </c>
      <c r="E30" s="30">
        <v>0.89706357593072605</v>
      </c>
      <c r="F30" s="29">
        <f t="shared" si="1"/>
        <v>246379400.14272046</v>
      </c>
      <c r="G30" s="31">
        <f t="shared" si="2"/>
        <v>3079742.5017840061</v>
      </c>
      <c r="H30" s="32">
        <f t="shared" si="0"/>
        <v>256645.20848200051</v>
      </c>
      <c r="I30" s="29"/>
      <c r="J30" s="33">
        <v>173233.15911699581</v>
      </c>
      <c r="K30" s="34">
        <f t="shared" si="3"/>
        <v>2906509.3426670101</v>
      </c>
      <c r="L30" s="33">
        <f t="shared" si="4"/>
        <v>264228.12206063728</v>
      </c>
      <c r="M30" s="35">
        <v>28</v>
      </c>
      <c r="O30" s="3">
        <v>28</v>
      </c>
      <c r="P30" s="28" t="s">
        <v>51</v>
      </c>
      <c r="Q30" s="33">
        <v>173233.15911699581</v>
      </c>
      <c r="S30">
        <v>210028</v>
      </c>
      <c r="T30" s="36">
        <v>0.83016039193439151</v>
      </c>
    </row>
    <row r="31" spans="2:20" x14ac:dyDescent="0.55000000000000004">
      <c r="B31" s="3">
        <v>210029</v>
      </c>
      <c r="C31" s="28" t="s">
        <v>52</v>
      </c>
      <c r="D31" s="29">
        <v>895134778.95311785</v>
      </c>
      <c r="E31" s="30">
        <v>0.83330369107281643</v>
      </c>
      <c r="F31" s="29">
        <f t="shared" si="1"/>
        <v>745919115.30928278</v>
      </c>
      <c r="G31" s="31">
        <f t="shared" si="2"/>
        <v>9323988.9413660355</v>
      </c>
      <c r="H31" s="32">
        <f t="shared" si="0"/>
        <v>776999.07844716962</v>
      </c>
      <c r="I31" s="29"/>
      <c r="J31" s="33">
        <v>652227.49500519305</v>
      </c>
      <c r="K31" s="34">
        <f t="shared" si="3"/>
        <v>8671761.4463608433</v>
      </c>
      <c r="L31" s="33">
        <f t="shared" si="4"/>
        <v>788341.94966916752</v>
      </c>
      <c r="M31" s="35">
        <v>29</v>
      </c>
      <c r="O31" s="3">
        <v>29</v>
      </c>
      <c r="P31" s="28" t="s">
        <v>52</v>
      </c>
      <c r="Q31" s="33">
        <v>652227.49500519305</v>
      </c>
      <c r="S31">
        <v>210029</v>
      </c>
      <c r="T31" s="36">
        <v>0.82986108917540358</v>
      </c>
    </row>
    <row r="32" spans="2:20" ht="15.75" customHeight="1" x14ac:dyDescent="0.55000000000000004">
      <c r="B32" s="3">
        <v>210030</v>
      </c>
      <c r="C32" s="28" t="s">
        <v>95</v>
      </c>
      <c r="D32" s="29">
        <v>60820305.630031161</v>
      </c>
      <c r="E32" s="30">
        <v>0.82410189769085884</v>
      </c>
      <c r="F32" s="29">
        <f t="shared" si="1"/>
        <v>50122129.287846707</v>
      </c>
      <c r="G32" s="31">
        <f t="shared" si="2"/>
        <v>626526.6160980839</v>
      </c>
      <c r="H32" s="32">
        <f t="shared" si="0"/>
        <v>52210.551341506995</v>
      </c>
      <c r="I32" s="29"/>
      <c r="J32" s="33">
        <v>54411.490495052763</v>
      </c>
      <c r="K32" s="34">
        <f t="shared" si="3"/>
        <v>572115.12560303113</v>
      </c>
      <c r="L32" s="33">
        <f t="shared" si="4"/>
        <v>52010.46596391192</v>
      </c>
      <c r="M32" s="35">
        <v>30</v>
      </c>
      <c r="O32" s="3">
        <v>30</v>
      </c>
      <c r="P32" s="28" t="s">
        <v>53</v>
      </c>
      <c r="Q32" s="33">
        <v>54411.490495052763</v>
      </c>
      <c r="S32">
        <v>210030</v>
      </c>
      <c r="T32" s="36">
        <v>0.80752865672317409</v>
      </c>
    </row>
    <row r="33" spans="2:20" x14ac:dyDescent="0.55000000000000004">
      <c r="B33" s="3">
        <v>210032</v>
      </c>
      <c r="C33" s="28" t="s">
        <v>96</v>
      </c>
      <c r="D33" s="29">
        <v>236884314.878115</v>
      </c>
      <c r="E33" s="30">
        <v>0.78241474498337427</v>
      </c>
      <c r="F33" s="29">
        <f t="shared" si="1"/>
        <v>185341780.81592166</v>
      </c>
      <c r="G33" s="31">
        <f t="shared" si="2"/>
        <v>2316772.2601990211</v>
      </c>
      <c r="H33" s="32">
        <f t="shared" si="0"/>
        <v>193064.35501658509</v>
      </c>
      <c r="I33" s="29"/>
      <c r="J33" s="33">
        <v>155382.46533750935</v>
      </c>
      <c r="K33" s="34">
        <f t="shared" si="3"/>
        <v>2161389.7948615118</v>
      </c>
      <c r="L33" s="33">
        <f t="shared" si="4"/>
        <v>196489.98135104653</v>
      </c>
      <c r="M33" s="35">
        <v>32</v>
      </c>
      <c r="O33" s="3">
        <v>32</v>
      </c>
      <c r="P33" s="28" t="s">
        <v>54</v>
      </c>
      <c r="Q33" s="33">
        <v>155382.46533750935</v>
      </c>
      <c r="S33">
        <v>210032</v>
      </c>
      <c r="T33" s="36">
        <v>0.73161349902230277</v>
      </c>
    </row>
    <row r="34" spans="2:20" x14ac:dyDescent="0.55000000000000004">
      <c r="B34" s="3">
        <v>210033</v>
      </c>
      <c r="C34" s="28" t="s">
        <v>97</v>
      </c>
      <c r="D34" s="29">
        <v>324495302.10112679</v>
      </c>
      <c r="E34" s="30">
        <v>0.8325983031608597</v>
      </c>
      <c r="F34" s="29">
        <f t="shared" si="1"/>
        <v>270174237.91306871</v>
      </c>
      <c r="G34" s="31">
        <f t="shared" si="2"/>
        <v>3377177.973913359</v>
      </c>
      <c r="H34" s="32">
        <f t="shared" si="0"/>
        <v>281431.49782611325</v>
      </c>
      <c r="I34" s="29"/>
      <c r="J34" s="33">
        <v>220127.02976990736</v>
      </c>
      <c r="K34" s="34">
        <f t="shared" si="3"/>
        <v>3157050.9441434518</v>
      </c>
      <c r="L34" s="33">
        <f t="shared" si="4"/>
        <v>287004.63128576835</v>
      </c>
      <c r="M34" s="35">
        <v>33</v>
      </c>
      <c r="O34" s="3">
        <v>33</v>
      </c>
      <c r="P34" s="28" t="s">
        <v>55</v>
      </c>
      <c r="Q34" s="33">
        <v>220127.02976990736</v>
      </c>
      <c r="S34">
        <v>210033</v>
      </c>
      <c r="T34" s="36">
        <v>0.85500273191131615</v>
      </c>
    </row>
    <row r="35" spans="2:20" x14ac:dyDescent="0.55000000000000004">
      <c r="B35" s="3">
        <v>210034</v>
      </c>
      <c r="C35" s="28" t="s">
        <v>98</v>
      </c>
      <c r="D35" s="29">
        <v>247755515.12846079</v>
      </c>
      <c r="E35" s="30">
        <v>0.81599373805887154</v>
      </c>
      <c r="F35" s="29">
        <f t="shared" si="1"/>
        <v>202166948.91437402</v>
      </c>
      <c r="G35" s="31">
        <f t="shared" si="2"/>
        <v>2527086.8614296755</v>
      </c>
      <c r="H35" s="32">
        <f t="shared" si="0"/>
        <v>210590.5717858063</v>
      </c>
      <c r="I35" s="29"/>
      <c r="J35" s="33">
        <v>163859.80951083449</v>
      </c>
      <c r="K35" s="34">
        <f t="shared" si="3"/>
        <v>2363227.051918841</v>
      </c>
      <c r="L35" s="33">
        <f t="shared" si="4"/>
        <v>214838.82290171282</v>
      </c>
      <c r="M35" s="35">
        <v>34</v>
      </c>
      <c r="O35" s="3">
        <v>34</v>
      </c>
      <c r="P35" s="28" t="s">
        <v>56</v>
      </c>
      <c r="Q35" s="33">
        <v>163859.80951083449</v>
      </c>
      <c r="S35">
        <v>210034</v>
      </c>
      <c r="T35" s="36">
        <v>0.80486805423879992</v>
      </c>
    </row>
    <row r="36" spans="2:20" x14ac:dyDescent="0.55000000000000004">
      <c r="B36" s="3">
        <v>210035</v>
      </c>
      <c r="C36" s="28" t="s">
        <v>99</v>
      </c>
      <c r="D36" s="29">
        <v>201497323.36232936</v>
      </c>
      <c r="E36" s="30">
        <v>0.90982405718929771</v>
      </c>
      <c r="F36" s="29">
        <f t="shared" si="1"/>
        <v>183327112.25429836</v>
      </c>
      <c r="G36" s="31">
        <f t="shared" si="2"/>
        <v>2291588.9031787296</v>
      </c>
      <c r="H36" s="32">
        <f t="shared" si="0"/>
        <v>190965.7419315608</v>
      </c>
      <c r="I36" s="29"/>
      <c r="J36" s="33">
        <v>148271.12748091237</v>
      </c>
      <c r="K36" s="34">
        <f t="shared" si="3"/>
        <v>2143317.7756978171</v>
      </c>
      <c r="L36" s="33">
        <f t="shared" si="4"/>
        <v>194847.07051798337</v>
      </c>
      <c r="M36" s="35">
        <v>35</v>
      </c>
      <c r="O36" s="3">
        <v>35</v>
      </c>
      <c r="P36" s="28" t="s">
        <v>57</v>
      </c>
      <c r="Q36" s="33">
        <v>148271.12748091237</v>
      </c>
      <c r="S36">
        <v>210035</v>
      </c>
      <c r="T36" s="36">
        <v>0.85246788927552597</v>
      </c>
    </row>
    <row r="37" spans="2:20" x14ac:dyDescent="0.55000000000000004">
      <c r="B37" s="3">
        <v>210037</v>
      </c>
      <c r="C37" s="28" t="s">
        <v>100</v>
      </c>
      <c r="D37" s="29">
        <v>316867818.2473287</v>
      </c>
      <c r="E37" s="30">
        <v>0.81551860283596034</v>
      </c>
      <c r="F37" s="29">
        <f t="shared" si="1"/>
        <v>258411600.42074051</v>
      </c>
      <c r="G37" s="31">
        <f t="shared" si="2"/>
        <v>3230145.0052592568</v>
      </c>
      <c r="H37" s="32">
        <f t="shared" si="0"/>
        <v>269178.75043827138</v>
      </c>
      <c r="I37" s="29"/>
      <c r="J37" s="33">
        <v>215811.15914567868</v>
      </c>
      <c r="K37" s="34">
        <f t="shared" si="3"/>
        <v>3014333.846113578</v>
      </c>
      <c r="L37" s="33">
        <f t="shared" si="4"/>
        <v>274030.3496466889</v>
      </c>
      <c r="M37" s="35">
        <v>37</v>
      </c>
      <c r="O37" s="3">
        <v>37</v>
      </c>
      <c r="P37" s="28" t="s">
        <v>58</v>
      </c>
      <c r="Q37" s="33">
        <v>215811.15914567868</v>
      </c>
      <c r="S37">
        <v>210037</v>
      </c>
      <c r="T37" s="36">
        <v>0.84634419079954026</v>
      </c>
    </row>
    <row r="38" spans="2:20" x14ac:dyDescent="0.55000000000000004">
      <c r="B38" s="3">
        <v>210038</v>
      </c>
      <c r="C38" s="28" t="s">
        <v>101</v>
      </c>
      <c r="D38" s="29">
        <v>302201649.9138025</v>
      </c>
      <c r="E38" s="30">
        <v>0.83335323995124289</v>
      </c>
      <c r="F38" s="29">
        <f t="shared" si="1"/>
        <v>251840724.07427856</v>
      </c>
      <c r="G38" s="31">
        <f t="shared" si="2"/>
        <v>3148009.0509284823</v>
      </c>
      <c r="H38" s="32">
        <f t="shared" si="0"/>
        <v>262334.08757737355</v>
      </c>
      <c r="I38" s="29"/>
      <c r="J38" s="33">
        <v>211341.72307559705</v>
      </c>
      <c r="K38" s="34">
        <f t="shared" si="3"/>
        <v>2936667.3278528852</v>
      </c>
      <c r="L38" s="33">
        <f t="shared" si="4"/>
        <v>266969.75707753503</v>
      </c>
      <c r="M38" s="35">
        <v>38</v>
      </c>
      <c r="O38" s="3">
        <v>38</v>
      </c>
      <c r="P38" s="28" t="s">
        <v>59</v>
      </c>
      <c r="Q38" s="33">
        <v>211341.72307559705</v>
      </c>
      <c r="S38">
        <v>210038</v>
      </c>
      <c r="T38" s="36">
        <v>0.81690530927439164</v>
      </c>
    </row>
    <row r="39" spans="2:20" x14ac:dyDescent="0.55000000000000004">
      <c r="B39" s="3">
        <v>210039</v>
      </c>
      <c r="C39" s="28" t="s">
        <v>60</v>
      </c>
      <c r="D39" s="29">
        <v>206540804.31197852</v>
      </c>
      <c r="E39" s="30">
        <v>0.83356577836957912</v>
      </c>
      <c r="F39" s="29">
        <f t="shared" si="1"/>
        <v>172165346.31139329</v>
      </c>
      <c r="G39" s="31">
        <f t="shared" si="2"/>
        <v>2152066.8288924163</v>
      </c>
      <c r="H39" s="32">
        <f t="shared" si="0"/>
        <v>179338.90240770136</v>
      </c>
      <c r="I39" s="29"/>
      <c r="J39" s="33">
        <v>144739.15506468387</v>
      </c>
      <c r="K39" s="34">
        <f t="shared" si="3"/>
        <v>2007327.6738277324</v>
      </c>
      <c r="L39" s="33">
        <f t="shared" si="4"/>
        <v>182484.33398433932</v>
      </c>
      <c r="M39" s="35">
        <v>39</v>
      </c>
      <c r="O39" s="3">
        <v>39</v>
      </c>
      <c r="P39" s="28" t="s">
        <v>60</v>
      </c>
      <c r="Q39" s="33">
        <v>144739.15506468387</v>
      </c>
      <c r="S39">
        <v>210039</v>
      </c>
      <c r="T39" s="36">
        <v>0.86421778830381824</v>
      </c>
    </row>
    <row r="40" spans="2:20" x14ac:dyDescent="0.55000000000000004">
      <c r="B40" s="3">
        <v>210040</v>
      </c>
      <c r="C40" s="28" t="s">
        <v>102</v>
      </c>
      <c r="D40" s="29">
        <v>354346536.7923246</v>
      </c>
      <c r="E40" s="30">
        <v>0.82586138326719982</v>
      </c>
      <c r="F40" s="29">
        <f t="shared" si="1"/>
        <v>292641121.03125089</v>
      </c>
      <c r="G40" s="31">
        <f t="shared" si="2"/>
        <v>3658014.0128906365</v>
      </c>
      <c r="H40" s="32">
        <f t="shared" si="0"/>
        <v>304834.5010742197</v>
      </c>
      <c r="I40" s="29"/>
      <c r="J40" s="33">
        <v>248167.19862861838</v>
      </c>
      <c r="K40" s="34">
        <f t="shared" si="3"/>
        <v>3409846.8142620181</v>
      </c>
      <c r="L40" s="33">
        <f t="shared" si="4"/>
        <v>309986.07402381982</v>
      </c>
      <c r="M40" s="35">
        <v>40</v>
      </c>
      <c r="O40" s="3">
        <v>40</v>
      </c>
      <c r="P40" s="28" t="s">
        <v>61</v>
      </c>
      <c r="Q40" s="33">
        <v>248167.19862861838</v>
      </c>
      <c r="S40">
        <v>210040</v>
      </c>
      <c r="T40" s="36">
        <v>0.84002406411571129</v>
      </c>
    </row>
    <row r="41" spans="2:20" ht="14.25" customHeight="1" x14ac:dyDescent="0.55000000000000004">
      <c r="B41" s="3">
        <v>210043</v>
      </c>
      <c r="C41" s="28" t="s">
        <v>103</v>
      </c>
      <c r="D41" s="29">
        <v>590561016.78280246</v>
      </c>
      <c r="E41" s="30">
        <v>0.86112206868963614</v>
      </c>
      <c r="F41" s="29">
        <f t="shared" si="1"/>
        <v>508545124.45946181</v>
      </c>
      <c r="G41" s="31">
        <f t="shared" si="2"/>
        <v>6356814.0557432733</v>
      </c>
      <c r="H41" s="32">
        <f t="shared" si="0"/>
        <v>529734.50464527274</v>
      </c>
      <c r="I41" s="29"/>
      <c r="J41" s="33">
        <v>436039.14985533449</v>
      </c>
      <c r="K41" s="34">
        <f t="shared" si="3"/>
        <v>5920774.905887939</v>
      </c>
      <c r="L41" s="33">
        <f t="shared" si="4"/>
        <v>538252.26417163084</v>
      </c>
      <c r="M41" s="35">
        <v>43</v>
      </c>
      <c r="O41" s="3">
        <v>43</v>
      </c>
      <c r="P41" s="28" t="s">
        <v>62</v>
      </c>
      <c r="Q41" s="33">
        <v>436039.14985533449</v>
      </c>
      <c r="S41">
        <v>210043</v>
      </c>
      <c r="T41" s="36">
        <v>0.87137183806770557</v>
      </c>
    </row>
    <row r="42" spans="2:20" ht="15" customHeight="1" x14ac:dyDescent="0.55000000000000004">
      <c r="B42" s="3">
        <v>210044</v>
      </c>
      <c r="C42" s="28" t="s">
        <v>63</v>
      </c>
      <c r="D42" s="29">
        <v>579150114.37692928</v>
      </c>
      <c r="E42" s="30">
        <v>0.83651303041504776</v>
      </c>
      <c r="F42" s="29">
        <f t="shared" si="1"/>
        <v>484466617.24266666</v>
      </c>
      <c r="G42" s="31">
        <f t="shared" si="2"/>
        <v>6055832.7155333338</v>
      </c>
      <c r="H42" s="32">
        <f t="shared" si="0"/>
        <v>504652.72629444447</v>
      </c>
      <c r="I42" s="29"/>
      <c r="J42" s="33">
        <v>457090.68955605867</v>
      </c>
      <c r="K42" s="34">
        <f t="shared" si="3"/>
        <v>5598742.0259772753</v>
      </c>
      <c r="L42" s="33">
        <f t="shared" si="4"/>
        <v>508976.54781611596</v>
      </c>
      <c r="M42" s="35">
        <v>44</v>
      </c>
      <c r="O42" s="3">
        <v>44</v>
      </c>
      <c r="P42" s="28" t="s">
        <v>63</v>
      </c>
      <c r="Q42" s="33">
        <v>457090.68955605867</v>
      </c>
      <c r="S42">
        <v>210044</v>
      </c>
      <c r="T42" s="36">
        <v>0.85928485037692925</v>
      </c>
    </row>
    <row r="43" spans="2:20" x14ac:dyDescent="0.55000000000000004">
      <c r="B43" s="3">
        <v>210045</v>
      </c>
      <c r="C43" s="28" t="s">
        <v>104</v>
      </c>
      <c r="D43" s="29">
        <v>0</v>
      </c>
      <c r="E43" s="30">
        <v>0</v>
      </c>
      <c r="F43" s="29">
        <f t="shared" si="1"/>
        <v>0</v>
      </c>
      <c r="G43" s="31">
        <f t="shared" si="2"/>
        <v>0</v>
      </c>
      <c r="H43" s="32">
        <f t="shared" si="0"/>
        <v>0</v>
      </c>
      <c r="I43" s="29"/>
      <c r="J43" s="33">
        <v>0</v>
      </c>
      <c r="K43" s="34">
        <f t="shared" si="3"/>
        <v>0</v>
      </c>
      <c r="L43" s="33">
        <f t="shared" si="4"/>
        <v>0</v>
      </c>
      <c r="M43" s="35">
        <v>45</v>
      </c>
      <c r="O43" s="3">
        <v>45</v>
      </c>
      <c r="P43" s="28" t="s">
        <v>64</v>
      </c>
      <c r="Q43" s="33">
        <v>0</v>
      </c>
      <c r="S43">
        <v>210045</v>
      </c>
      <c r="T43" s="36">
        <v>0.83368258919712823</v>
      </c>
    </row>
    <row r="44" spans="2:20" x14ac:dyDescent="0.55000000000000004">
      <c r="B44" s="3">
        <v>210048</v>
      </c>
      <c r="C44" s="28" t="s">
        <v>105</v>
      </c>
      <c r="D44" s="29">
        <v>442497884.26893628</v>
      </c>
      <c r="E44" s="30">
        <v>0.84605807070546557</v>
      </c>
      <c r="F44" s="29">
        <f t="shared" si="1"/>
        <v>374378906.25582659</v>
      </c>
      <c r="G44" s="31">
        <f t="shared" si="2"/>
        <v>4679736.3281978322</v>
      </c>
      <c r="H44" s="32">
        <f t="shared" si="0"/>
        <v>389978.02734981937</v>
      </c>
      <c r="I44" s="29"/>
      <c r="J44" s="33">
        <v>278915.88709687727</v>
      </c>
      <c r="K44" s="34">
        <f t="shared" si="3"/>
        <v>4400820.441100955</v>
      </c>
      <c r="L44" s="33">
        <f t="shared" si="4"/>
        <v>400074.5855546323</v>
      </c>
      <c r="M44" s="35">
        <v>48</v>
      </c>
      <c r="O44" s="3">
        <v>48</v>
      </c>
      <c r="P44" s="28" t="s">
        <v>65</v>
      </c>
      <c r="Q44" s="33">
        <v>278915.88709687727</v>
      </c>
      <c r="S44">
        <v>210048</v>
      </c>
      <c r="T44" s="36">
        <v>0.86618337474886109</v>
      </c>
    </row>
    <row r="45" spans="2:20" ht="13.5" customHeight="1" x14ac:dyDescent="0.55000000000000004">
      <c r="B45" s="3">
        <v>210049</v>
      </c>
      <c r="C45" s="28" t="s">
        <v>106</v>
      </c>
      <c r="D45" s="29">
        <v>487858531.04169273</v>
      </c>
      <c r="E45" s="30">
        <v>0.86031585145626621</v>
      </c>
      <c r="F45" s="29">
        <f t="shared" si="1"/>
        <v>419712427.52333719</v>
      </c>
      <c r="G45" s="31">
        <f t="shared" si="2"/>
        <v>5246405.3440417154</v>
      </c>
      <c r="H45" s="32">
        <f t="shared" si="0"/>
        <v>437200.44533680961</v>
      </c>
      <c r="I45" s="29"/>
      <c r="J45" s="33">
        <v>307643.14443245518</v>
      </c>
      <c r="K45" s="34">
        <f t="shared" si="3"/>
        <v>4938762.1996092601</v>
      </c>
      <c r="L45" s="33">
        <f t="shared" si="4"/>
        <v>448978.38178266003</v>
      </c>
      <c r="M45" s="35">
        <v>49</v>
      </c>
      <c r="O45" s="3">
        <v>49</v>
      </c>
      <c r="P45" s="28" t="s">
        <v>66</v>
      </c>
      <c r="Q45" s="33">
        <v>307643.14443245518</v>
      </c>
      <c r="S45">
        <v>210049</v>
      </c>
      <c r="T45" s="36">
        <v>0.84792692518091439</v>
      </c>
    </row>
    <row r="46" spans="2:20" ht="14.25" customHeight="1" x14ac:dyDescent="0.55000000000000004">
      <c r="B46" s="3">
        <v>210051</v>
      </c>
      <c r="C46" s="28" t="s">
        <v>107</v>
      </c>
      <c r="D46" s="29">
        <v>342731120.26311952</v>
      </c>
      <c r="E46" s="30">
        <v>0.83999904999337649</v>
      </c>
      <c r="F46" s="29">
        <f t="shared" si="1"/>
        <v>287893815.42418605</v>
      </c>
      <c r="G46" s="31">
        <f t="shared" si="2"/>
        <v>3598672.6928023258</v>
      </c>
      <c r="H46" s="32">
        <f t="shared" si="0"/>
        <v>299889.39106686047</v>
      </c>
      <c r="I46" s="29"/>
      <c r="J46" s="33">
        <v>235083.89228275584</v>
      </c>
      <c r="K46" s="34">
        <f t="shared" si="3"/>
        <v>3363588.8005195698</v>
      </c>
      <c r="L46" s="33">
        <f t="shared" si="4"/>
        <v>305780.80004723364</v>
      </c>
      <c r="M46" s="35">
        <v>51</v>
      </c>
      <c r="O46" s="3">
        <v>51</v>
      </c>
      <c r="P46" s="28" t="s">
        <v>67</v>
      </c>
      <c r="Q46" s="33">
        <v>235083.89228275584</v>
      </c>
      <c r="S46">
        <v>210051</v>
      </c>
      <c r="T46" s="36">
        <v>0.83117787556089917</v>
      </c>
    </row>
    <row r="47" spans="2:20" x14ac:dyDescent="0.55000000000000004">
      <c r="B47" s="3">
        <v>210055</v>
      </c>
      <c r="C47" s="28" t="s">
        <v>108</v>
      </c>
      <c r="D47" s="29">
        <v>47325295.73672916</v>
      </c>
      <c r="E47" s="30">
        <v>0.74248038182481579</v>
      </c>
      <c r="F47" s="29">
        <f t="shared" si="1"/>
        <v>35138103.648578994</v>
      </c>
      <c r="G47" s="31">
        <f t="shared" si="2"/>
        <v>439226.29560723744</v>
      </c>
      <c r="H47" s="32">
        <f t="shared" si="0"/>
        <v>36602.191300603117</v>
      </c>
      <c r="I47" s="29"/>
      <c r="J47" s="33">
        <v>33406.605904554403</v>
      </c>
      <c r="K47" s="34">
        <f t="shared" si="3"/>
        <v>405819.68970268301</v>
      </c>
      <c r="L47" s="33">
        <f t="shared" si="4"/>
        <v>36892.699063880274</v>
      </c>
      <c r="M47" s="35">
        <v>55</v>
      </c>
      <c r="O47" s="3">
        <v>55</v>
      </c>
      <c r="P47" s="28" t="s">
        <v>68</v>
      </c>
      <c r="Q47" s="33">
        <v>33406.605904554403</v>
      </c>
      <c r="S47">
        <v>210055</v>
      </c>
      <c r="T47" s="36">
        <v>0.83546423356481392</v>
      </c>
    </row>
    <row r="48" spans="2:20" x14ac:dyDescent="0.55000000000000004">
      <c r="B48" s="3">
        <v>210056</v>
      </c>
      <c r="C48" s="28" t="s">
        <v>109</v>
      </c>
      <c r="D48" s="29">
        <v>343006990.27702892</v>
      </c>
      <c r="E48" s="30">
        <v>0.82836671766858838</v>
      </c>
      <c r="F48" s="29">
        <f t="shared" si="1"/>
        <v>284135574.67316383</v>
      </c>
      <c r="G48" s="31">
        <f t="shared" si="2"/>
        <v>3551694.6834145482</v>
      </c>
      <c r="H48" s="32">
        <f t="shared" si="0"/>
        <v>295974.55695121235</v>
      </c>
      <c r="I48" s="29"/>
      <c r="J48" s="33">
        <v>232664.94072371413</v>
      </c>
      <c r="K48" s="34">
        <f t="shared" si="3"/>
        <v>3319029.7426908342</v>
      </c>
      <c r="L48" s="33">
        <f t="shared" si="4"/>
        <v>301729.97660825768</v>
      </c>
      <c r="M48" s="35">
        <v>2004</v>
      </c>
      <c r="O48" s="38">
        <v>56</v>
      </c>
      <c r="P48" s="39" t="s">
        <v>69</v>
      </c>
      <c r="Q48" s="40">
        <v>232664.94072371413</v>
      </c>
      <c r="S48" s="41">
        <v>210056</v>
      </c>
      <c r="T48" s="42">
        <v>0.79828482870458284</v>
      </c>
    </row>
    <row r="49" spans="2:20" x14ac:dyDescent="0.55000000000000004">
      <c r="B49" s="3">
        <v>210057</v>
      </c>
      <c r="C49" s="28" t="s">
        <v>70</v>
      </c>
      <c r="D49" s="29">
        <v>593215194.80438197</v>
      </c>
      <c r="E49" s="30">
        <v>0.84135454273787258</v>
      </c>
      <c r="F49" s="29">
        <f t="shared" si="1"/>
        <v>499104298.9697988</v>
      </c>
      <c r="G49" s="31">
        <f t="shared" si="2"/>
        <v>6238803.7371224854</v>
      </c>
      <c r="H49" s="32">
        <f t="shared" si="0"/>
        <v>519900.31142687378</v>
      </c>
      <c r="I49" s="29"/>
      <c r="J49" s="33">
        <v>420439.57831762615</v>
      </c>
      <c r="K49" s="34">
        <f t="shared" si="3"/>
        <v>5818364.158804859</v>
      </c>
      <c r="L49" s="33">
        <f t="shared" si="4"/>
        <v>528942.19625498715</v>
      </c>
      <c r="M49" s="35">
        <v>5050</v>
      </c>
      <c r="O49" s="38">
        <v>57</v>
      </c>
      <c r="P49" s="39" t="s">
        <v>70</v>
      </c>
      <c r="Q49" s="40">
        <v>420439.57831762615</v>
      </c>
      <c r="S49" s="41">
        <v>210057</v>
      </c>
      <c r="T49" s="42">
        <v>0.84474805761995253</v>
      </c>
    </row>
    <row r="50" spans="2:20" x14ac:dyDescent="0.55000000000000004">
      <c r="B50" s="3">
        <v>210058</v>
      </c>
      <c r="C50" s="28" t="s">
        <v>71</v>
      </c>
      <c r="D50" s="29">
        <v>163767293.53540692</v>
      </c>
      <c r="E50" s="30">
        <v>0.82805052222700859</v>
      </c>
      <c r="F50" s="29">
        <f t="shared" si="1"/>
        <v>135607592.9356975</v>
      </c>
      <c r="G50" s="31">
        <f t="shared" si="2"/>
        <v>1695094.9116962189</v>
      </c>
      <c r="H50" s="32">
        <f t="shared" si="0"/>
        <v>141257.90930801825</v>
      </c>
      <c r="I50" s="29"/>
      <c r="J50" s="33">
        <v>131819.02273852134</v>
      </c>
      <c r="K50" s="34">
        <f t="shared" si="3"/>
        <v>1563275.8889576974</v>
      </c>
      <c r="L50" s="33">
        <f t="shared" si="4"/>
        <v>142115.98990524522</v>
      </c>
      <c r="M50" s="35">
        <v>2001</v>
      </c>
      <c r="O50" s="38">
        <v>58</v>
      </c>
      <c r="P50" s="39" t="s">
        <v>71</v>
      </c>
      <c r="Q50" s="40">
        <v>131819.02273852134</v>
      </c>
      <c r="S50" s="41">
        <v>210058</v>
      </c>
      <c r="T50" s="42">
        <v>0.87747662686908146</v>
      </c>
    </row>
    <row r="51" spans="2:20" x14ac:dyDescent="0.55000000000000004">
      <c r="B51" s="3">
        <v>210060</v>
      </c>
      <c r="C51" s="28" t="s">
        <v>110</v>
      </c>
      <c r="D51" s="29">
        <v>75783933.434313461</v>
      </c>
      <c r="E51" s="30">
        <v>0.79356612085920653</v>
      </c>
      <c r="F51" s="29">
        <f t="shared" si="1"/>
        <v>60139562.078920461</v>
      </c>
      <c r="G51" s="31">
        <f t="shared" si="2"/>
        <v>751744.52598650579</v>
      </c>
      <c r="H51" s="32">
        <f t="shared" si="0"/>
        <v>62645.377165542151</v>
      </c>
      <c r="I51" s="29"/>
      <c r="J51" s="33">
        <v>49796.683625467165</v>
      </c>
      <c r="K51" s="34">
        <f t="shared" si="3"/>
        <v>701947.84236103867</v>
      </c>
      <c r="L51" s="33">
        <f t="shared" si="4"/>
        <v>63813.440214639879</v>
      </c>
      <c r="M51" s="35">
        <v>60</v>
      </c>
      <c r="O51" s="38">
        <v>60</v>
      </c>
      <c r="P51" s="39" t="s">
        <v>72</v>
      </c>
      <c r="Q51" s="40">
        <v>49796.683625467165</v>
      </c>
      <c r="S51" s="41">
        <v>210060</v>
      </c>
      <c r="T51" s="42">
        <v>0.85971796320001126</v>
      </c>
    </row>
    <row r="52" spans="2:20" x14ac:dyDescent="0.55000000000000004">
      <c r="B52" s="3">
        <v>210061</v>
      </c>
      <c r="C52" s="28" t="s">
        <v>73</v>
      </c>
      <c r="D52" s="29">
        <v>151552052.78589526</v>
      </c>
      <c r="E52" s="30">
        <v>0.83681463712021809</v>
      </c>
      <c r="F52" s="29">
        <f t="shared" si="1"/>
        <v>126820976.05685307</v>
      </c>
      <c r="G52" s="31">
        <f t="shared" si="2"/>
        <v>1585262.2007106636</v>
      </c>
      <c r="H52" s="32">
        <f t="shared" si="0"/>
        <v>132105.18339255531</v>
      </c>
      <c r="I52" s="29"/>
      <c r="J52" s="33">
        <v>108490.18526142304</v>
      </c>
      <c r="K52" s="34">
        <f t="shared" si="3"/>
        <v>1476772.0154492406</v>
      </c>
      <c r="L52" s="33">
        <f t="shared" si="4"/>
        <v>134252.00140447641</v>
      </c>
      <c r="M52" s="35">
        <v>61</v>
      </c>
      <c r="O52" s="38">
        <v>61</v>
      </c>
      <c r="P52" s="39" t="s">
        <v>73</v>
      </c>
      <c r="Q52" s="40">
        <v>108490.18526142304</v>
      </c>
      <c r="S52" s="41">
        <v>210061</v>
      </c>
      <c r="T52" s="42">
        <v>0.86057547842590454</v>
      </c>
    </row>
    <row r="53" spans="2:20" x14ac:dyDescent="0.55000000000000004">
      <c r="B53" s="3">
        <v>210062</v>
      </c>
      <c r="C53" s="28" t="s">
        <v>111</v>
      </c>
      <c r="D53" s="29">
        <v>387752618.09708703</v>
      </c>
      <c r="E53" s="30">
        <v>0.87843758517165937</v>
      </c>
      <c r="F53" s="29">
        <f t="shared" si="1"/>
        <v>340616473.48519379</v>
      </c>
      <c r="G53" s="31">
        <f t="shared" si="2"/>
        <v>4257705.9185649222</v>
      </c>
      <c r="H53" s="32">
        <f t="shared" si="0"/>
        <v>354808.82654707687</v>
      </c>
      <c r="I53" s="29"/>
      <c r="J53" s="33">
        <v>247362.29134539078</v>
      </c>
      <c r="K53" s="34">
        <f t="shared" si="3"/>
        <v>4010343.6272195312</v>
      </c>
      <c r="L53" s="33">
        <f t="shared" si="4"/>
        <v>364576.69338359375</v>
      </c>
      <c r="M53" s="35">
        <v>62</v>
      </c>
      <c r="O53" s="38">
        <v>62</v>
      </c>
      <c r="P53" s="39" t="s">
        <v>74</v>
      </c>
      <c r="Q53" s="40">
        <v>247362.29134539078</v>
      </c>
      <c r="S53" s="41">
        <v>210062</v>
      </c>
      <c r="T53" s="42">
        <v>0.81067769517415389</v>
      </c>
    </row>
    <row r="54" spans="2:20" x14ac:dyDescent="0.55000000000000004">
      <c r="B54" s="3">
        <v>210063</v>
      </c>
      <c r="C54" s="28" t="s">
        <v>112</v>
      </c>
      <c r="D54" s="29">
        <v>546120767.3605628</v>
      </c>
      <c r="E54" s="30">
        <v>0.84558777252366579</v>
      </c>
      <c r="F54" s="29">
        <f t="shared" si="1"/>
        <v>461793043.2013334</v>
      </c>
      <c r="G54" s="31">
        <f t="shared" si="2"/>
        <v>5772413.0400166679</v>
      </c>
      <c r="H54" s="32">
        <f t="shared" si="0"/>
        <v>481034.42000138899</v>
      </c>
      <c r="I54" s="29"/>
      <c r="J54" s="33">
        <v>386192.732542718</v>
      </c>
      <c r="K54" s="34">
        <f t="shared" si="3"/>
        <v>5386220.3074739501</v>
      </c>
      <c r="L54" s="33">
        <f t="shared" si="4"/>
        <v>489656.39158854092</v>
      </c>
      <c r="M54" s="35">
        <v>63</v>
      </c>
      <c r="O54" s="38">
        <v>63</v>
      </c>
      <c r="P54" s="39" t="s">
        <v>75</v>
      </c>
      <c r="Q54" s="40">
        <v>386192.732542718</v>
      </c>
      <c r="S54" s="41">
        <v>210063</v>
      </c>
      <c r="T54" s="42">
        <v>0.85857322248200774</v>
      </c>
    </row>
    <row r="55" spans="2:20" x14ac:dyDescent="0.55000000000000004">
      <c r="B55" s="3">
        <v>210064</v>
      </c>
      <c r="C55" s="28" t="s">
        <v>76</v>
      </c>
      <c r="D55" s="29">
        <v>83240643.287557572</v>
      </c>
      <c r="E55" s="30">
        <v>0.73925850562779494</v>
      </c>
      <c r="F55" s="29">
        <f t="shared" si="1"/>
        <v>61536353.564256154</v>
      </c>
      <c r="G55" s="31">
        <f t="shared" si="2"/>
        <v>769204.41955320199</v>
      </c>
      <c r="H55" s="32">
        <f t="shared" si="0"/>
        <v>64100.368296100169</v>
      </c>
      <c r="I55" s="29"/>
      <c r="J55" s="33">
        <v>57740.923848362829</v>
      </c>
      <c r="K55" s="34">
        <f t="shared" si="3"/>
        <v>711463.49570483912</v>
      </c>
      <c r="L55" s="33">
        <f t="shared" si="4"/>
        <v>64678.499609530831</v>
      </c>
      <c r="M55" s="35">
        <v>5033</v>
      </c>
      <c r="O55" s="38">
        <v>64</v>
      </c>
      <c r="P55" s="39" t="s">
        <v>76</v>
      </c>
      <c r="Q55" s="40">
        <v>57740.923848362829</v>
      </c>
      <c r="S55" s="41">
        <v>210064</v>
      </c>
      <c r="T55" s="42">
        <v>0.82826051279994162</v>
      </c>
    </row>
    <row r="56" spans="2:20" x14ac:dyDescent="0.55000000000000004">
      <c r="B56" s="3">
        <v>210065</v>
      </c>
      <c r="C56" s="28" t="s">
        <v>77</v>
      </c>
      <c r="D56" s="29">
        <v>204223074.62374705</v>
      </c>
      <c r="E56" s="30">
        <v>0.8504689797357956</v>
      </c>
      <c r="F56" s="29">
        <f t="shared" si="1"/>
        <v>173685389.9137654</v>
      </c>
      <c r="G56" s="31">
        <f t="shared" si="2"/>
        <v>2171067.3739220677</v>
      </c>
      <c r="H56" s="32">
        <f t="shared" si="0"/>
        <v>180922.28116017231</v>
      </c>
      <c r="I56" s="29"/>
      <c r="J56" s="33">
        <v>118560.25549838884</v>
      </c>
      <c r="K56" s="34">
        <f t="shared" si="3"/>
        <v>2052507.1184236789</v>
      </c>
      <c r="L56" s="33">
        <f t="shared" si="4"/>
        <v>186591.55622033446</v>
      </c>
      <c r="M56">
        <v>8992</v>
      </c>
      <c r="O56" s="38">
        <v>65</v>
      </c>
      <c r="P56" s="39" t="s">
        <v>77</v>
      </c>
      <c r="Q56" s="40">
        <v>118560.25549838884</v>
      </c>
      <c r="S56" s="41">
        <v>210065</v>
      </c>
      <c r="T56" s="42">
        <v>0.88846945960385482</v>
      </c>
    </row>
    <row r="57" spans="2:20" x14ac:dyDescent="0.55000000000000004">
      <c r="B57" s="3">
        <v>218992</v>
      </c>
      <c r="C57" s="28" t="s">
        <v>113</v>
      </c>
      <c r="D57" s="43">
        <v>302526050.68736941</v>
      </c>
      <c r="E57" s="44">
        <v>0.84235361494828032</v>
      </c>
      <c r="F57" s="43">
        <f t="shared" si="1"/>
        <v>254833912.4125323</v>
      </c>
      <c r="G57" s="45">
        <f t="shared" si="2"/>
        <v>3185423.9051566538</v>
      </c>
      <c r="H57" s="46">
        <f t="shared" si="0"/>
        <v>265451.99209638784</v>
      </c>
      <c r="I57" s="43"/>
      <c r="J57" s="47">
        <v>216888.07057469536</v>
      </c>
      <c r="K57" s="48">
        <f t="shared" si="3"/>
        <v>2968535.8345819586</v>
      </c>
      <c r="L57" s="47">
        <f t="shared" si="4"/>
        <v>269866.89405290532</v>
      </c>
      <c r="M57">
        <v>65</v>
      </c>
      <c r="O57" s="38">
        <v>8992</v>
      </c>
      <c r="P57" s="39" t="s">
        <v>78</v>
      </c>
      <c r="Q57" s="40">
        <v>216888.07057469536</v>
      </c>
      <c r="S57" s="41">
        <v>218992</v>
      </c>
      <c r="T57" s="42">
        <v>0.85708500361337303</v>
      </c>
    </row>
    <row r="58" spans="2:20" ht="14.7" thickBot="1" x14ac:dyDescent="0.6">
      <c r="B58" s="3">
        <v>9999</v>
      </c>
      <c r="C58" s="28" t="s">
        <v>79</v>
      </c>
      <c r="D58" s="29">
        <f>SUM(D9:D57)</f>
        <v>23969824661.377819</v>
      </c>
      <c r="E58" s="30">
        <v>0.83891301382000483</v>
      </c>
      <c r="F58" s="49">
        <f>SUM(F9:F57)</f>
        <v>20108597847.413544</v>
      </c>
      <c r="G58" s="31">
        <f>SUM(G9:G57)</f>
        <v>251357473.09266925</v>
      </c>
      <c r="H58" s="50">
        <f>SUM(H9:H57)</f>
        <v>20946456.091055777</v>
      </c>
      <c r="I58" s="49"/>
      <c r="J58" s="51">
        <v>16507091.550827609</v>
      </c>
      <c r="K58" s="52">
        <f t="shared" si="3"/>
        <v>234850381.54184163</v>
      </c>
      <c r="L58" s="53">
        <f t="shared" si="4"/>
        <v>21350034.685621966</v>
      </c>
      <c r="O58" s="38">
        <v>9999</v>
      </c>
      <c r="P58" s="39" t="s">
        <v>79</v>
      </c>
      <c r="Q58" s="40">
        <v>16507091.550827609</v>
      </c>
    </row>
    <row r="59" spans="2:20" ht="14.7" thickBot="1" x14ac:dyDescent="0.6">
      <c r="F59" s="54"/>
      <c r="G59" s="55">
        <f>G58/F58</f>
        <v>1.2499999999999997E-2</v>
      </c>
      <c r="Q59" s="56">
        <v>33014183.101655219</v>
      </c>
    </row>
    <row r="60" spans="2:20" x14ac:dyDescent="0.55000000000000004">
      <c r="C60" s="57"/>
      <c r="H60" s="50"/>
      <c r="I60" s="49"/>
    </row>
    <row r="61" spans="2:20" ht="15.3" x14ac:dyDescent="0.7">
      <c r="H61" s="58"/>
      <c r="I61" s="59"/>
      <c r="K61" s="60"/>
    </row>
    <row r="62" spans="2:20" x14ac:dyDescent="0.55000000000000004">
      <c r="C62" s="61"/>
      <c r="G62" s="62"/>
      <c r="H62" s="50"/>
      <c r="I62" s="49"/>
    </row>
    <row r="63" spans="2:20" x14ac:dyDescent="0.55000000000000004">
      <c r="C63" s="61"/>
    </row>
    <row r="64" spans="2:20" x14ac:dyDescent="0.55000000000000004">
      <c r="C64" s="61"/>
      <c r="D64" s="36"/>
      <c r="E64" s="36"/>
      <c r="F64" s="36"/>
      <c r="G64" s="36"/>
      <c r="H64" s="63"/>
      <c r="I64" s="36"/>
    </row>
    <row r="65" spans="3:20" x14ac:dyDescent="0.55000000000000004">
      <c r="C65" s="61"/>
      <c r="D65" s="36"/>
      <c r="E65" s="36"/>
      <c r="F65" s="36"/>
      <c r="G65" s="36"/>
      <c r="H65" s="63"/>
      <c r="I65" s="36"/>
    </row>
    <row r="66" spans="3:20" x14ac:dyDescent="0.55000000000000004">
      <c r="C66" s="61"/>
      <c r="D66" s="36"/>
      <c r="E66" s="36"/>
      <c r="F66" s="36"/>
      <c r="G66" s="36"/>
      <c r="H66" s="64"/>
      <c r="I66" s="54"/>
    </row>
    <row r="67" spans="3:20" x14ac:dyDescent="0.55000000000000004">
      <c r="C67" s="61"/>
      <c r="H67" s="64"/>
      <c r="I67" s="54"/>
    </row>
    <row r="68" spans="3:20" x14ac:dyDescent="0.55000000000000004">
      <c r="C68" s="61"/>
    </row>
    <row r="69" spans="3:20" x14ac:dyDescent="0.55000000000000004">
      <c r="C69" s="61"/>
    </row>
    <row r="70" spans="3:20" x14ac:dyDescent="0.55000000000000004">
      <c r="S70" s="41">
        <v>210087</v>
      </c>
      <c r="T70" s="42">
        <v>0.675496029149113</v>
      </c>
    </row>
    <row r="71" spans="3:20" x14ac:dyDescent="0.55000000000000004">
      <c r="S71" s="41">
        <v>210088</v>
      </c>
      <c r="T71" s="42">
        <v>0.80715268508086602</v>
      </c>
    </row>
    <row r="72" spans="3:20" x14ac:dyDescent="0.55000000000000004">
      <c r="S72" s="41">
        <v>210333</v>
      </c>
      <c r="T72" s="42">
        <v>0.71813623164899287</v>
      </c>
    </row>
    <row r="73" spans="3:20" x14ac:dyDescent="0.55000000000000004">
      <c r="S73" s="41">
        <v>213300</v>
      </c>
      <c r="T73" s="42">
        <v>0.89234076122429651</v>
      </c>
    </row>
    <row r="74" spans="3:20" x14ac:dyDescent="0.55000000000000004">
      <c r="S74" s="41">
        <v>214000</v>
      </c>
      <c r="T74" s="42">
        <v>0.85728583452246399</v>
      </c>
    </row>
    <row r="75" spans="3:20" x14ac:dyDescent="0.55000000000000004">
      <c r="S75" s="41">
        <v>214003</v>
      </c>
      <c r="T75" s="42">
        <v>0.85702371558119839</v>
      </c>
    </row>
    <row r="76" spans="3:20" x14ac:dyDescent="0.55000000000000004">
      <c r="S76" s="41">
        <v>214020</v>
      </c>
      <c r="T76" s="42">
        <v>0.76181358335825045</v>
      </c>
    </row>
    <row r="78" spans="3:20" x14ac:dyDescent="0.55000000000000004">
      <c r="S78" s="41"/>
      <c r="T78" s="42">
        <v>0.84405978119200276</v>
      </c>
    </row>
  </sheetData>
  <mergeCells count="2">
    <mergeCell ref="B1:H1"/>
    <mergeCell ref="J3:L3"/>
  </mergeCells>
  <pageMargins left="0.25" right="0.25" top="0.75" bottom="0.75" header="0.3" footer="0.3"/>
  <pageSetup scale="78" orientation="portrait" r:id="rId1"/>
  <headerFooter>
    <oddFooter>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7F20B930-7F4D-4E2A-BD47-AA54B57689A4}"/>
</file>

<file path=customXml/itemProps2.xml><?xml version="1.0" encoding="utf-8"?>
<ds:datastoreItem xmlns:ds="http://schemas.openxmlformats.org/officeDocument/2006/customXml" ds:itemID="{74A4A7B0-2CD2-481B-9C78-2F7CC7FBA03D}"/>
</file>

<file path=customXml/itemProps3.xml><?xml version="1.0" encoding="utf-8"?>
<ds:datastoreItem xmlns:ds="http://schemas.openxmlformats.org/officeDocument/2006/customXml" ds:itemID="{6E35EF96-4F78-481F-8639-53A8F88A31F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Health Care Coverge Fund</vt:lpstr>
      <vt:lpstr>'Health Care Coverge Fund'!Print_Area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Tamayo</dc:creator>
  <cp:lastModifiedBy>Daniela Tamayo</cp:lastModifiedBy>
  <dcterms:created xsi:type="dcterms:W3CDTF">2026-06-29T17:23:41Z</dcterms:created>
  <dcterms:modified xsi:type="dcterms:W3CDTF">2026-06-29T17:24:38Z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0x0101005AD40D51286D8B4D9C836A50BBB33558</vt:lpwstr>
  </property>
</Properties>
</file>