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pcollins_mdhscrc_onmicrosoft_com/Documents/"/>
    </mc:Choice>
  </mc:AlternateContent>
  <xr:revisionPtr revIDLastSave="0" documentId="8_{C7A18C96-40CD-4C84-9070-F04C67A18749}" xr6:coauthVersionLast="47" xr6:coauthVersionMax="47" xr10:uidLastSave="{00000000-0000-0000-0000-000000000000}"/>
  <bookViews>
    <workbookView xWindow="-120" yWindow="-120" windowWidth="29040" windowHeight="15720" xr2:uid="{42F89389-312A-47D5-9104-E6F8FF1676BE}"/>
  </bookViews>
  <sheets>
    <sheet name="QBR Revenue Adjustmen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'QBR Revenue Adjustments'!$A$2:$F$43</definedName>
    <definedName name="finally">[3]finally!$A$1:$AN$76</definedName>
    <definedName name="imptab17fr2">[3]imptab17fr2!$A$1:$AN$76</definedName>
    <definedName name="low">'[4]5.QBR Scaling '!$B$4</definedName>
    <definedName name="MHAC_Highest_Score">'[5]1.MHAC Scaling'!$G$6</definedName>
    <definedName name="MHAC_Lowest_Score">'[5]1.MHAC Scaling'!$G$4</definedName>
    <definedName name="MHAC_Max_Penalty">'[5]1.MHAC Scaling'!$G$5</definedName>
    <definedName name="MHAC_Max_Reward">'[5]1.MHAC Scaling'!$G$7</definedName>
    <definedName name="MHAC_Penalty_Threshold">'[5]1.MHAC Scaling'!$G$8</definedName>
    <definedName name="MHAC_Reward_Threshold">'[5]1.MHAC Scaling'!$G$9</definedName>
    <definedName name="_xlnm.Print_Area" localSheetId="0">'QBR Revenue Adjustments'!$A$1:$F$62</definedName>
    <definedName name="QBR__Threshold" localSheetId="0">'QBR Revenue Adjustments'!$C$53</definedName>
    <definedName name="QBR__Threshold">'[6]QBR Revenue Adjustments 41%'!$C$54</definedName>
    <definedName name="QBR_Highest_Score" localSheetId="0">'QBR Revenue Adjustments'!$C$51</definedName>
    <definedName name="QBR_Highest_Score">'[6]QBR Revenue Adjustments 41%'!$C$52</definedName>
    <definedName name="QBR_Lowest_Score" localSheetId="0">'QBR Revenue Adjustments'!$C$49</definedName>
    <definedName name="QBR_Lowest_Score">'[6]QBR Revenue Adjustments 41%'!$C$50</definedName>
    <definedName name="QBR_Max_Penalty" localSheetId="0">'QBR Revenue Adjustments'!$C$50</definedName>
    <definedName name="QBR_Max_Penalty">'[6]QBR Revenue Adjustments 41%'!$C$51</definedName>
    <definedName name="QBR_Max_Reward" localSheetId="0">'QBR Revenue Adjustments'!$C$52</definedName>
    <definedName name="QBR_Max_Reward">'[6]QBR Revenue Adjustments 41%'!$C$53</definedName>
    <definedName name="QBR_Penalty_Threshold">[5]QBR!$J$6</definedName>
    <definedName name="rfbn_table">[3]rfbn_table!$A$1:$H$53</definedName>
    <definedName name="rfbnout">[3]rfbnout!$A$1:$K$53</definedName>
    <definedName name="RRIP_Att_MaxPenalty">'[5]3.Readmission Scaling'!$G$46</definedName>
    <definedName name="RRIP_Att_MaxPenaltyRate">'[5]3.Readmission Scaling'!$E$46</definedName>
    <definedName name="RRIP_Att_MaxRewardRate">'[5]3.Readmission Scaling'!$E$16</definedName>
    <definedName name="RRIP_Att_Reward">'[5]3.Readmission Scaling'!$G$16</definedName>
    <definedName name="RRIP_Imp_MaxPenalty">'[5]3.Readmission Scaling'!$C$46</definedName>
    <definedName name="RRIP_Imp_MaxPenaltyRate">'[5]3.Readmission Scaling'!$A$46</definedName>
    <definedName name="RRIP_Imp_MaxReward">'[5]3.Readmission Scaling'!$C$16</definedName>
    <definedName name="RRIP_Imp_MaxRewardRate">'[5]3.Readmission Scaling'!$A$16</definedName>
    <definedName name="tableii">[3]tableii!$A$1:$E$76</definedName>
    <definedName name="Top_80_percent">#REF!</definedName>
    <definedName name="totpay17">[3]totpay17!$A$1:$HM$5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D42" i="1"/>
  <c r="E42" i="1" s="1"/>
  <c r="F42" i="1" s="1"/>
  <c r="C42" i="1"/>
  <c r="D41" i="1"/>
  <c r="E41" i="1" s="1"/>
  <c r="F41" i="1" s="1"/>
  <c r="C41" i="1"/>
  <c r="D40" i="1"/>
  <c r="E40" i="1" s="1"/>
  <c r="F40" i="1" s="1"/>
  <c r="C40" i="1"/>
  <c r="E39" i="1"/>
  <c r="F39" i="1" s="1"/>
  <c r="D39" i="1"/>
  <c r="C39" i="1"/>
  <c r="D38" i="1"/>
  <c r="E38" i="1" s="1"/>
  <c r="F38" i="1" s="1"/>
  <c r="C38" i="1"/>
  <c r="D37" i="1"/>
  <c r="E37" i="1" s="1"/>
  <c r="F37" i="1" s="1"/>
  <c r="C37" i="1"/>
  <c r="D36" i="1"/>
  <c r="E36" i="1" s="1"/>
  <c r="F36" i="1" s="1"/>
  <c r="C36" i="1"/>
  <c r="E35" i="1"/>
  <c r="F35" i="1" s="1"/>
  <c r="D35" i="1"/>
  <c r="C35" i="1"/>
  <c r="D34" i="1"/>
  <c r="E34" i="1" s="1"/>
  <c r="F34" i="1" s="1"/>
  <c r="C34" i="1"/>
  <c r="D33" i="1"/>
  <c r="E33" i="1" s="1"/>
  <c r="F33" i="1" s="1"/>
  <c r="C33" i="1"/>
  <c r="D32" i="1"/>
  <c r="E32" i="1" s="1"/>
  <c r="F32" i="1" s="1"/>
  <c r="C32" i="1"/>
  <c r="E31" i="1"/>
  <c r="F31" i="1" s="1"/>
  <c r="D31" i="1"/>
  <c r="C31" i="1"/>
  <c r="D30" i="1"/>
  <c r="E30" i="1" s="1"/>
  <c r="F30" i="1" s="1"/>
  <c r="C30" i="1"/>
  <c r="D29" i="1"/>
  <c r="E29" i="1" s="1"/>
  <c r="F29" i="1" s="1"/>
  <c r="C29" i="1"/>
  <c r="E28" i="1"/>
  <c r="F28" i="1" s="1"/>
  <c r="D28" i="1"/>
  <c r="C28" i="1"/>
  <c r="D27" i="1"/>
  <c r="E27" i="1" s="1"/>
  <c r="F27" i="1" s="1"/>
  <c r="C27" i="1"/>
  <c r="E26" i="1"/>
  <c r="F26" i="1" s="1"/>
  <c r="D26" i="1"/>
  <c r="C26" i="1"/>
  <c r="D25" i="1"/>
  <c r="E25" i="1" s="1"/>
  <c r="F25" i="1" s="1"/>
  <c r="C25" i="1"/>
  <c r="D24" i="1"/>
  <c r="E24" i="1" s="1"/>
  <c r="F24" i="1" s="1"/>
  <c r="C24" i="1"/>
  <c r="D23" i="1"/>
  <c r="E23" i="1" s="1"/>
  <c r="F23" i="1" s="1"/>
  <c r="C23" i="1"/>
  <c r="E22" i="1"/>
  <c r="F22" i="1" s="1"/>
  <c r="D22" i="1"/>
  <c r="C22" i="1"/>
  <c r="D21" i="1"/>
  <c r="E21" i="1" s="1"/>
  <c r="F21" i="1" s="1"/>
  <c r="C21" i="1"/>
  <c r="D20" i="1"/>
  <c r="E20" i="1" s="1"/>
  <c r="F20" i="1" s="1"/>
  <c r="C20" i="1"/>
  <c r="D19" i="1"/>
  <c r="E19" i="1" s="1"/>
  <c r="F19" i="1" s="1"/>
  <c r="C19" i="1"/>
  <c r="E18" i="1"/>
  <c r="F18" i="1" s="1"/>
  <c r="D18" i="1"/>
  <c r="C18" i="1"/>
  <c r="D17" i="1"/>
  <c r="E17" i="1" s="1"/>
  <c r="F17" i="1" s="1"/>
  <c r="C17" i="1"/>
  <c r="D16" i="1"/>
  <c r="E16" i="1" s="1"/>
  <c r="F16" i="1" s="1"/>
  <c r="C16" i="1"/>
  <c r="D15" i="1"/>
  <c r="E15" i="1" s="1"/>
  <c r="F15" i="1" s="1"/>
  <c r="C15" i="1"/>
  <c r="E14" i="1"/>
  <c r="F14" i="1" s="1"/>
  <c r="D14" i="1"/>
  <c r="C14" i="1"/>
  <c r="D13" i="1"/>
  <c r="E13" i="1" s="1"/>
  <c r="F13" i="1" s="1"/>
  <c r="C13" i="1"/>
  <c r="D12" i="1"/>
  <c r="E12" i="1" s="1"/>
  <c r="F12" i="1" s="1"/>
  <c r="C12" i="1"/>
  <c r="D11" i="1"/>
  <c r="E11" i="1" s="1"/>
  <c r="F11" i="1" s="1"/>
  <c r="C11" i="1"/>
  <c r="E10" i="1"/>
  <c r="F10" i="1" s="1"/>
  <c r="D10" i="1"/>
  <c r="C10" i="1"/>
  <c r="D9" i="1"/>
  <c r="E9" i="1" s="1"/>
  <c r="F9" i="1" s="1"/>
  <c r="C9" i="1"/>
  <c r="D8" i="1"/>
  <c r="E8" i="1" s="1"/>
  <c r="F8" i="1" s="1"/>
  <c r="C8" i="1"/>
  <c r="D7" i="1"/>
  <c r="E7" i="1" s="1"/>
  <c r="F7" i="1" s="1"/>
  <c r="C7" i="1"/>
  <c r="E6" i="1"/>
  <c r="F6" i="1" s="1"/>
  <c r="D6" i="1"/>
  <c r="C6" i="1"/>
  <c r="D5" i="1"/>
  <c r="E5" i="1" s="1"/>
  <c r="F5" i="1" s="1"/>
  <c r="C5" i="1"/>
  <c r="D4" i="1"/>
  <c r="E4" i="1" s="1"/>
  <c r="F4" i="1" s="1"/>
  <c r="C4" i="1"/>
  <c r="D3" i="1"/>
  <c r="E3" i="1" s="1"/>
  <c r="F3" i="1" s="1"/>
  <c r="C3" i="1"/>
  <c r="C45" i="1" s="1"/>
  <c r="F48" i="1" l="1"/>
  <c r="F45" i="1"/>
  <c r="F46" i="1" l="1"/>
  <c r="F49" i="1"/>
  <c r="F51" i="1"/>
</calcChain>
</file>

<file path=xl/sharedStrings.xml><?xml version="1.0" encoding="utf-8"?>
<sst xmlns="http://schemas.openxmlformats.org/spreadsheetml/2006/main" count="59" uniqueCount="59">
  <si>
    <t>RY 2026 QBR Scaling</t>
  </si>
  <si>
    <t>HOSPID</t>
  </si>
  <si>
    <t>HOSPITAL NAME</t>
  </si>
  <si>
    <t>FY25 Estimated Permanent Inpatient Revenue</t>
  </si>
  <si>
    <r>
      <t xml:space="preserve"> RY 2026 </t>
    </r>
    <r>
      <rPr>
        <b/>
        <sz val="12"/>
        <color rgb="FFFF0000"/>
        <rFont val="Arial"/>
        <family val="2"/>
      </rPr>
      <t>FINAL</t>
    </r>
    <r>
      <rPr>
        <b/>
        <sz val="12"/>
        <rFont val="Arial"/>
        <family val="2"/>
      </rPr>
      <t xml:space="preserve"> Score</t>
    </r>
  </si>
  <si>
    <t>% Revenue Impact</t>
  </si>
  <si>
    <t>$ Revenue Impact</t>
  </si>
  <si>
    <t>Meritus</t>
  </si>
  <si>
    <t>UMMS- UMMC</t>
  </si>
  <si>
    <t>UMMS- Capital Region</t>
  </si>
  <si>
    <t>Trinity - Holy Cross</t>
  </si>
  <si>
    <t>Frederick</t>
  </si>
  <si>
    <t>Mercy</t>
  </si>
  <si>
    <t>JHH- Johns Hopkins</t>
  </si>
  <si>
    <t>St. Agnes</t>
  </si>
  <si>
    <t>Lifebridge- Sinai</t>
  </si>
  <si>
    <t>MedStar- Franklin Square</t>
  </si>
  <si>
    <t>Adventist- White Oak</t>
  </si>
  <si>
    <t>Garrett</t>
  </si>
  <si>
    <t>MedStar- Montgomery</t>
  </si>
  <si>
    <t>Tidal- Peninsula</t>
  </si>
  <si>
    <t>JHH- Suburban</t>
  </si>
  <si>
    <t>Luminis- Anne Arundel</t>
  </si>
  <si>
    <t>MedStar- Union Mem</t>
  </si>
  <si>
    <t>Western Maryland</t>
  </si>
  <si>
    <t>MedStar- St. Mary's</t>
  </si>
  <si>
    <t>JHH- Bayview</t>
  </si>
  <si>
    <t>ChristianaCare, Union</t>
  </si>
  <si>
    <t>Lifebridge- Carroll</t>
  </si>
  <si>
    <t>MedStar- Harbor</t>
  </si>
  <si>
    <t>UMMS- Charles</t>
  </si>
  <si>
    <t>UMMS- Easton</t>
  </si>
  <si>
    <t>UMMS- Midtown</t>
  </si>
  <si>
    <t>Calvert</t>
  </si>
  <si>
    <t>Lifebridge- Northwest</t>
  </si>
  <si>
    <t>UMMS- BWMC</t>
  </si>
  <si>
    <t>GBMC</t>
  </si>
  <si>
    <t>JHH- Howard County</t>
  </si>
  <si>
    <t>UMMS-Upper Chesapeake</t>
  </si>
  <si>
    <t>Luminis- Doctors</t>
  </si>
  <si>
    <t>MedStar- Good Sam</t>
  </si>
  <si>
    <t>Adventist- Shady Grove</t>
  </si>
  <si>
    <t>Adventist-Ft. Washington</t>
  </si>
  <si>
    <t>Atlantic General</t>
  </si>
  <si>
    <t>MedStar- Southern MD</t>
  </si>
  <si>
    <t>UMMS- St. Joe</t>
  </si>
  <si>
    <t>Trinity - Holy Cross Germantown</t>
  </si>
  <si>
    <t>Statewide Total</t>
  </si>
  <si>
    <t>Scaling Components</t>
  </si>
  <si>
    <t>Values</t>
  </si>
  <si>
    <t>Total Penalties</t>
  </si>
  <si>
    <t>QBR Lowest Score</t>
  </si>
  <si>
    <t>% Inpatient Revenue</t>
  </si>
  <si>
    <t>QBR Max Penalty</t>
  </si>
  <si>
    <t>Total rewards</t>
  </si>
  <si>
    <t>QBR Highest Score</t>
  </si>
  <si>
    <t>% Inpatient revenue</t>
  </si>
  <si>
    <t>QBR Max Reward</t>
  </si>
  <si>
    <t>QBR 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</si>
</sst>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\ ##0.00%"/>
    <numFmt numFmtId="167" formatCode="&quot;$&quot;#,##0"/>
    <numFmt numFmtId="168" formatCode="0.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left" vertical="center"/>
    </xf>
    <xf numFmtId="165" fontId="4" fillId="0" borderId="3" xfId="2" applyNumberFormat="1" applyFont="1" applyFill="1" applyBorder="1" applyAlignment="1">
      <alignment horizontal="center" vertical="center"/>
    </xf>
    <xf numFmtId="166" fontId="8" fillId="4" borderId="4" xfId="4" applyNumberFormat="1" applyFont="1" applyFill="1" applyBorder="1" applyAlignment="1">
      <alignment horizontal="right" wrapText="1"/>
    </xf>
    <xf numFmtId="10" fontId="4" fillId="0" borderId="3" xfId="3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3" xfId="0" applyNumberFormat="1" applyFont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1" fontId="5" fillId="5" borderId="3" xfId="0" applyNumberFormat="1" applyFont="1" applyFill="1" applyBorder="1" applyAlignment="1">
      <alignment horizontal="left" vertical="center"/>
    </xf>
    <xf numFmtId="167" fontId="5" fillId="5" borderId="3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167" fontId="5" fillId="5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9" fontId="5" fillId="3" borderId="0" xfId="3" applyFont="1" applyFill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164" fontId="3" fillId="0" borderId="0" xfId="0" applyNumberFormat="1" applyFont="1"/>
    <xf numFmtId="10" fontId="5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0" fontId="5" fillId="0" borderId="8" xfId="0" applyNumberFormat="1" applyFont="1" applyBorder="1" applyAlignment="1">
      <alignment vertical="center"/>
    </xf>
    <xf numFmtId="10" fontId="3" fillId="0" borderId="9" xfId="3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vertical="center"/>
    </xf>
    <xf numFmtId="168" fontId="3" fillId="0" borderId="11" xfId="3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 xr:uid="{BCF3F25D-BB12-49C1-B8C5-721CAD802F5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PBM\Quality\SCALING\RY2026\FY25%20Estimated%20IP%20Revenue%20as%20of%204.11.25.xlsx" TargetMode="External"/><Relationship Id="rId1" Type="http://schemas.openxmlformats.org/officeDocument/2006/relationships/externalLinkPath" Target="file:///M:\CPBM\Quality\SCALING\RY2026\FY25%20Estimated%20IP%20Revenue%20as%20of%204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PBM\Quality\SCALING\RY2026\RY26%20FINAL%20QBR%20Revenue%20Adjustments.xlsx" TargetMode="External"/><Relationship Id="rId1" Type="http://schemas.openxmlformats.org/officeDocument/2006/relationships/externalLinkPath" Target="file:///M:\CPBM\Quality\SCALING\RY2026\RY26%20FINAL%20QBR%20Revenue%20Adjust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ethodology\CPBM\Quality\SCALING\RY2024\RY2024%20QBR%20cutpoint%20comparison%20.xlsx" TargetMode="External"/><Relationship Id="rId1" Type="http://schemas.openxmlformats.org/officeDocument/2006/relationships/externalLinkPath" Target="file:///M:\methodology\CPBM\Quality\SCALING\RY2024\RY2024%20QBR%20cutpoint%20compariso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5 Est IP %"/>
      <sheetName val="FY25 Revenue Split"/>
      <sheetName val="FY24 IP Revenue %"/>
    </sheetNames>
    <sheetDataSet>
      <sheetData sheetId="0">
        <row r="4">
          <cell r="A4">
            <v>210001</v>
          </cell>
          <cell r="B4">
            <v>1</v>
          </cell>
          <cell r="C4" t="str">
            <v>Meritus</v>
          </cell>
          <cell r="D4">
            <v>507302029.57678121</v>
          </cell>
          <cell r="E4">
            <v>0.53169499259627961</v>
          </cell>
          <cell r="F4">
            <v>269729948.85990399</v>
          </cell>
          <cell r="G4">
            <v>269729948.85990429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1929804253.8971798</v>
          </cell>
          <cell r="E5">
            <v>0.68744951902808116</v>
          </cell>
          <cell r="F5">
            <v>1572442188.1564901</v>
          </cell>
          <cell r="G5">
            <v>1572442188.1564894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450625999.56213671</v>
          </cell>
          <cell r="E6">
            <v>0.72199392464015566</v>
          </cell>
          <cell r="F6">
            <v>325349233.96876013</v>
          </cell>
          <cell r="G6">
            <v>325349233.96876013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620977885.65347517</v>
          </cell>
          <cell r="E7">
            <v>0.70977891849091967</v>
          </cell>
          <cell r="F7">
            <v>440757012.08590156</v>
          </cell>
          <cell r="G7">
            <v>440757012.08590156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440525242.00127202</v>
          </cell>
          <cell r="E8">
            <v>0.58080723541117474</v>
          </cell>
          <cell r="F8">
            <v>255860247.93559751</v>
          </cell>
          <cell r="G8">
            <v>255860247.93559751</v>
          </cell>
        </row>
        <row r="9">
          <cell r="A9">
            <v>210006</v>
          </cell>
          <cell r="B9">
            <v>6</v>
          </cell>
          <cell r="C9" t="str">
            <v>UM-Aberdeen FMF</v>
          </cell>
          <cell r="D9">
            <v>32593864.34534204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697629726.96527386</v>
          </cell>
          <cell r="E10">
            <v>0.3498909950466455</v>
          </cell>
          <cell r="F10">
            <v>244094359.34199929</v>
          </cell>
          <cell r="G10">
            <v>244094359.34199929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3174123493.2099657</v>
          </cell>
          <cell r="E11">
            <v>0.60341818460194729</v>
          </cell>
          <cell r="F11">
            <v>1915323835.9751489</v>
          </cell>
          <cell r="G11">
            <v>1915323835.9751489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16974409.4034792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527466834.87731558</v>
          </cell>
          <cell r="E13">
            <v>0.53124055772101431</v>
          </cell>
          <cell r="F13">
            <v>280211775.5395633</v>
          </cell>
          <cell r="G13">
            <v>280211775.5395633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966525542.84436297</v>
          </cell>
          <cell r="E14">
            <v>0.54540499561060896</v>
          </cell>
          <cell r="F14">
            <v>527147859.45257121</v>
          </cell>
          <cell r="G14">
            <v>527147859.45257121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33742037.290851362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693253672.16527951</v>
          </cell>
          <cell r="E16">
            <v>0.58787206177377005</v>
          </cell>
          <cell r="F16">
            <v>407544465.58804011</v>
          </cell>
          <cell r="G16">
            <v>407544465.58804011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393083216.85680395</v>
          </cell>
          <cell r="E17">
            <v>0.68518643796747913</v>
          </cell>
          <cell r="F17">
            <v>269335289.18291163</v>
          </cell>
          <cell r="G17">
            <v>269335289.18291163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94740995.064713731</v>
          </cell>
          <cell r="E18">
            <v>0.33528257536088618</v>
          </cell>
          <cell r="F18">
            <v>31765004.817550227</v>
          </cell>
          <cell r="G18">
            <v>31765004.817550227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223918421.0956955</v>
          </cell>
          <cell r="E19">
            <v>0.47875512556192196</v>
          </cell>
          <cell r="F19">
            <v>107202091.80729701</v>
          </cell>
          <cell r="G19">
            <v>107202091.80729701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629559549.27611184</v>
          </cell>
          <cell r="E20">
            <v>0.56607192467069434</v>
          </cell>
          <cell r="F20">
            <v>356375985.75354344</v>
          </cell>
          <cell r="G20">
            <v>356375985.75354344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451353197.50351125</v>
          </cell>
          <cell r="E21">
            <v>0.61302043952853691</v>
          </cell>
          <cell r="F21">
            <v>276688735.516213</v>
          </cell>
          <cell r="G21">
            <v>276688735.516213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762845011.28010011</v>
          </cell>
          <cell r="E22">
            <v>0.55038723233485198</v>
          </cell>
          <cell r="F22">
            <v>419860154.45890325</v>
          </cell>
          <cell r="G22">
            <v>419860154.45890325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503480367.93414611</v>
          </cell>
          <cell r="E23">
            <v>0.60889284596266169</v>
          </cell>
          <cell r="F23">
            <v>306565594.11775023</v>
          </cell>
          <cell r="G23">
            <v>306565594.11775023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393237898.81323755</v>
          </cell>
          <cell r="E24">
            <v>0.52525388359781477</v>
          </cell>
          <cell r="F24">
            <v>206549733.52949753</v>
          </cell>
          <cell r="G24">
            <v>206549733.52949753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238434966.75705001</v>
          </cell>
          <cell r="E25">
            <v>0.41799241030613243</v>
          </cell>
          <cell r="F25">
            <v>99664006.456041887</v>
          </cell>
          <cell r="G25">
            <v>99664006.456041887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837008183.66081452</v>
          </cell>
          <cell r="E26">
            <v>0.60405381133741665</v>
          </cell>
          <cell r="F26">
            <v>505597983.46092343</v>
          </cell>
          <cell r="G26">
            <v>505597983.46092343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53982690.755440846</v>
          </cell>
          <cell r="E27">
            <v>0.20062553491266813</v>
          </cell>
          <cell r="F27">
            <v>10830306.208835464</v>
          </cell>
          <cell r="G27">
            <v>10830306.208835464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205769174.8309373</v>
          </cell>
          <cell r="E28">
            <v>0.54020935143826931</v>
          </cell>
          <cell r="F28">
            <v>111158432.48140849</v>
          </cell>
          <cell r="G28">
            <v>111158432.48140849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280649695.33257455</v>
          </cell>
          <cell r="E29">
            <v>0.5940568168837691</v>
          </cell>
          <cell r="F29">
            <v>166721864.66866884</v>
          </cell>
          <cell r="G29">
            <v>166721864.66866884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224405546.86145109</v>
          </cell>
          <cell r="E30">
            <v>0.6108433345342198</v>
          </cell>
          <cell r="F30">
            <v>137076632.53282389</v>
          </cell>
          <cell r="G30">
            <v>137076632.53282389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189551311.55740795</v>
          </cell>
          <cell r="E31">
            <v>0.55508298609055162</v>
          </cell>
          <cell r="F31">
            <v>105216708.0366665</v>
          </cell>
          <cell r="G31">
            <v>105216708.0366665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295917031.88321793</v>
          </cell>
          <cell r="E32">
            <v>0.46764716052511918</v>
          </cell>
          <cell r="F32">
            <v>138384759.71120802</v>
          </cell>
          <cell r="G32">
            <v>138384759.71120802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275707181.62112081</v>
          </cell>
          <cell r="E33">
            <v>0.51131747073226408</v>
          </cell>
          <cell r="F33">
            <v>140973898.76923245</v>
          </cell>
          <cell r="G33">
            <v>140973898.76923245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187887770.00043967</v>
          </cell>
          <cell r="E34">
            <v>0.45211523412414151</v>
          </cell>
          <cell r="F34">
            <v>84946923.12281163</v>
          </cell>
          <cell r="G34">
            <v>84946923.12281163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310598806.37138766</v>
          </cell>
          <cell r="E35">
            <v>0.55880710092765296</v>
          </cell>
          <cell r="F35">
            <v>173564818.53998455</v>
          </cell>
          <cell r="G35">
            <v>173564818.53998455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538290321.51618409</v>
          </cell>
          <cell r="E36">
            <v>0.61244972094072492</v>
          </cell>
          <cell r="F36">
            <v>329675757.19768006</v>
          </cell>
          <cell r="G36">
            <v>329675757.19768006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520665135.76263523</v>
          </cell>
          <cell r="E37">
            <v>0.52811648230636221</v>
          </cell>
          <cell r="F37">
            <v>274971839.95852745</v>
          </cell>
          <cell r="G37">
            <v>274971839.95852745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389779107.95348483</v>
          </cell>
          <cell r="E39">
            <v>0.65714212911501713</v>
          </cell>
          <cell r="F39">
            <v>256140272.88510513</v>
          </cell>
          <cell r="G39">
            <v>256140272.88510513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452880561.35930246</v>
          </cell>
          <cell r="E40">
            <v>0.57483511124064157</v>
          </cell>
          <cell r="F40">
            <v>260331647.86769882</v>
          </cell>
          <cell r="G40">
            <v>260331647.86769882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311236650.65650415</v>
          </cell>
          <cell r="E41">
            <v>0.62666411738685712</v>
          </cell>
          <cell r="F41">
            <v>195040840.98209977</v>
          </cell>
          <cell r="G41">
            <v>195040840.98209977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43394132.391841955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318721362.59933156</v>
          </cell>
          <cell r="E43">
            <v>0.62650791554422658</v>
          </cell>
          <cell r="F43">
            <v>199681456.52152282</v>
          </cell>
          <cell r="G43">
            <v>199681456.52152282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536303051.37910253</v>
          </cell>
          <cell r="E44">
            <v>0.67336195680611999</v>
          </cell>
          <cell r="F44">
            <v>361126072.11772561</v>
          </cell>
          <cell r="G44">
            <v>361126072.11772561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150854074.76901859</v>
          </cell>
          <cell r="E45">
            <v>0.59059852759781606</v>
          </cell>
          <cell r="F45">
            <v>89094194.440713227</v>
          </cell>
          <cell r="G45">
            <v>89094194.440713227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69106162.451913446</v>
          </cell>
          <cell r="E46">
            <v>0.54011467054967033</v>
          </cell>
          <cell r="F46">
            <v>37325252.165667228</v>
          </cell>
          <cell r="G46">
            <v>37325252.165667228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136431776.89364532</v>
          </cell>
          <cell r="E47">
            <v>0.36530723414063471</v>
          </cell>
          <cell r="F47">
            <v>49839515.065909728</v>
          </cell>
          <cell r="G47">
            <v>49839515.065909728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342698160.72780275</v>
          </cell>
          <cell r="E48">
            <v>0.61506799651971944</v>
          </cell>
          <cell r="F48">
            <v>210782671.12984243</v>
          </cell>
          <cell r="G48">
            <v>210782671.12984243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485998460.31691992</v>
          </cell>
          <cell r="E49">
            <v>0.62830973612305729</v>
          </cell>
          <cell r="F49">
            <v>305357564.35793608</v>
          </cell>
          <cell r="G49">
            <v>305357564.35793608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19043483.2920813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9328567.7736807708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24814064.305041835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73711476.718216836</v>
          </cell>
          <cell r="E53">
            <v>0.96356283309366597</v>
          </cell>
          <cell r="F53">
            <v>71025639.338122815</v>
          </cell>
          <cell r="G53">
            <v>71025639.338122815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277745982.03861064</v>
          </cell>
          <cell r="E54">
            <v>0.88497835393477864</v>
          </cell>
          <cell r="F54">
            <v>245799181.99652824</v>
          </cell>
          <cell r="G54">
            <v>245799181.99652824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175457894.33399042</v>
          </cell>
          <cell r="E55">
            <v>0.60824611702397446</v>
          </cell>
          <cell r="F55">
            <v>106721582.92985249</v>
          </cell>
          <cell r="G55">
            <v>106721582.92985249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 1a"/>
      <sheetName val="QBR Revenue Adjustments 3b"/>
      <sheetName val="QBR Revenue Adjustments current"/>
      <sheetName val="QBR Revenue Adjustments 41%"/>
      <sheetName val="FINAL SCORES"/>
    </sheetNames>
    <sheetDataSet>
      <sheetData sheetId="0"/>
      <sheetData sheetId="1"/>
      <sheetData sheetId="2"/>
      <sheetData sheetId="3"/>
      <sheetData sheetId="4">
        <row r="12">
          <cell r="A12">
            <v>210001</v>
          </cell>
          <cell r="B12" t="str">
            <v>Meritus</v>
          </cell>
          <cell r="C12">
            <v>6.6666600000000006E-2</v>
          </cell>
          <cell r="D12">
            <v>0.1333336</v>
          </cell>
          <cell r="E12">
            <v>5.4166775E-2</v>
          </cell>
          <cell r="F12">
            <v>8.888906666667E-2</v>
          </cell>
          <cell r="G12">
            <v>0.1166669</v>
          </cell>
          <cell r="H12">
            <v>0.45972294166666999</v>
          </cell>
          <cell r="I12">
            <v>5</v>
          </cell>
          <cell r="J12">
            <v>6</v>
          </cell>
          <cell r="K12">
            <v>0.55000000000000004</v>
          </cell>
          <cell r="L12">
            <v>33</v>
          </cell>
          <cell r="M12">
            <v>60</v>
          </cell>
          <cell r="N12">
            <v>0.55000000000000004</v>
          </cell>
          <cell r="O12">
            <v>0.49583376499999998</v>
          </cell>
        </row>
        <row r="13">
          <cell r="A13">
            <v>210002</v>
          </cell>
          <cell r="B13" t="str">
            <v>UMMS- UMMC</v>
          </cell>
          <cell r="C13">
            <v>6.2499937499999998E-2</v>
          </cell>
          <cell r="D13">
            <v>0.14166695000000001</v>
          </cell>
          <cell r="E13">
            <v>2.5000049999999999E-2</v>
          </cell>
          <cell r="F13">
            <v>5.5555666666700001E-3</v>
          </cell>
          <cell r="G13">
            <v>0</v>
          </cell>
          <cell r="H13">
            <v>0.23472250416667001</v>
          </cell>
          <cell r="I13">
            <v>5</v>
          </cell>
          <cell r="J13">
            <v>1</v>
          </cell>
          <cell r="K13">
            <v>0.3</v>
          </cell>
          <cell r="L13">
            <v>2</v>
          </cell>
          <cell r="M13">
            <v>60</v>
          </cell>
          <cell r="N13">
            <v>3.3333333333330002E-2</v>
          </cell>
          <cell r="O13">
            <v>0.18083350249999999</v>
          </cell>
        </row>
        <row r="14">
          <cell r="A14">
            <v>210003</v>
          </cell>
          <cell r="B14" t="str">
            <v>UMMS- Capital Region</v>
          </cell>
          <cell r="C14">
            <v>5.8333274999999997E-2</v>
          </cell>
          <cell r="D14">
            <v>5.0000099999999999E-2</v>
          </cell>
          <cell r="E14">
            <v>1.2500025E-2</v>
          </cell>
          <cell r="F14">
            <v>0</v>
          </cell>
          <cell r="G14">
            <v>0.16666700000000001</v>
          </cell>
          <cell r="H14">
            <v>0.28750039999999999</v>
          </cell>
          <cell r="I14">
            <v>0</v>
          </cell>
          <cell r="J14">
            <v>1</v>
          </cell>
          <cell r="K14">
            <v>0.05</v>
          </cell>
          <cell r="L14">
            <v>25</v>
          </cell>
          <cell r="M14">
            <v>60</v>
          </cell>
          <cell r="N14">
            <v>0.41666666666667002</v>
          </cell>
          <cell r="O14">
            <v>0.30250023999999998</v>
          </cell>
        </row>
        <row r="15">
          <cell r="A15">
            <v>210004</v>
          </cell>
          <cell r="B15" t="str">
            <v>Trinity - Holy Cross</v>
          </cell>
          <cell r="C15">
            <v>4.1666625000000004E-3</v>
          </cell>
          <cell r="D15">
            <v>5.8333450000000002E-2</v>
          </cell>
          <cell r="E15">
            <v>8.3333499999999998E-3</v>
          </cell>
          <cell r="F15">
            <v>5.5555666666700001E-3</v>
          </cell>
          <cell r="G15">
            <v>6.6666799999999998E-2</v>
          </cell>
          <cell r="H15">
            <v>0.14305582916667001</v>
          </cell>
          <cell r="I15">
            <v>2</v>
          </cell>
          <cell r="J15">
            <v>0</v>
          </cell>
          <cell r="K15">
            <v>0.1</v>
          </cell>
          <cell r="L15">
            <v>14</v>
          </cell>
          <cell r="M15">
            <v>60</v>
          </cell>
          <cell r="N15">
            <v>0.23333333333333001</v>
          </cell>
          <cell r="O15">
            <v>0.16583349750000001</v>
          </cell>
        </row>
        <row r="16">
          <cell r="A16">
            <v>210005</v>
          </cell>
          <cell r="B16" t="str">
            <v>Frederick</v>
          </cell>
          <cell r="C16">
            <v>2.0833312499999999E-2</v>
          </cell>
          <cell r="D16">
            <v>0.1166669</v>
          </cell>
          <cell r="E16">
            <v>4.1666749999999999E-3</v>
          </cell>
          <cell r="F16">
            <v>6.1111233333330003E-2</v>
          </cell>
          <cell r="G16">
            <v>0</v>
          </cell>
          <cell r="H16">
            <v>0.20277812083332999</v>
          </cell>
          <cell r="I16">
            <v>2</v>
          </cell>
          <cell r="J16">
            <v>4</v>
          </cell>
          <cell r="K16">
            <v>0.3</v>
          </cell>
          <cell r="L16">
            <v>22</v>
          </cell>
          <cell r="M16">
            <v>60</v>
          </cell>
          <cell r="N16">
            <v>0.36666666666667003</v>
          </cell>
          <cell r="O16">
            <v>0.26166687249999998</v>
          </cell>
        </row>
        <row r="17">
          <cell r="A17">
            <v>210008</v>
          </cell>
          <cell r="B17" t="str">
            <v>Mercy</v>
          </cell>
          <cell r="C17">
            <v>5.8333274999999997E-2</v>
          </cell>
          <cell r="D17">
            <v>0.14166695000000001</v>
          </cell>
          <cell r="E17">
            <v>3.7500075000000001E-2</v>
          </cell>
          <cell r="F17">
            <v>1.66667E-2</v>
          </cell>
          <cell r="G17">
            <v>0.16666700000000001</v>
          </cell>
          <cell r="H17">
            <v>0.42083399999999999</v>
          </cell>
          <cell r="I17">
            <v>2</v>
          </cell>
          <cell r="J17">
            <v>1</v>
          </cell>
          <cell r="K17">
            <v>0.15</v>
          </cell>
          <cell r="L17">
            <v>20</v>
          </cell>
          <cell r="M17">
            <v>60</v>
          </cell>
          <cell r="N17">
            <v>0.33333333333332998</v>
          </cell>
          <cell r="O17">
            <v>0.3675004</v>
          </cell>
        </row>
        <row r="18">
          <cell r="A18">
            <v>210009</v>
          </cell>
          <cell r="B18" t="str">
            <v>JHH- Johns Hopkins</v>
          </cell>
          <cell r="C18">
            <v>0.1791664875</v>
          </cell>
          <cell r="D18">
            <v>0.1333336</v>
          </cell>
          <cell r="E18">
            <v>7.0833475000000007E-2</v>
          </cell>
          <cell r="F18">
            <v>1.1111133333329999E-2</v>
          </cell>
          <cell r="G18">
            <v>0</v>
          </cell>
          <cell r="H18">
            <v>0.39444469583332997</v>
          </cell>
          <cell r="I18">
            <v>9</v>
          </cell>
          <cell r="J18">
            <v>6</v>
          </cell>
          <cell r="K18">
            <v>0.75</v>
          </cell>
          <cell r="L18">
            <v>7</v>
          </cell>
          <cell r="M18">
            <v>60</v>
          </cell>
          <cell r="N18">
            <v>0.11666666666667</v>
          </cell>
          <cell r="O18">
            <v>0.3466668175</v>
          </cell>
        </row>
        <row r="19">
          <cell r="A19">
            <v>210011</v>
          </cell>
          <cell r="B19" t="str">
            <v>Saint Agnes</v>
          </cell>
          <cell r="C19">
            <v>0</v>
          </cell>
          <cell r="D19">
            <v>0.1000002</v>
          </cell>
          <cell r="E19">
            <v>4.1666749999999999E-3</v>
          </cell>
          <cell r="F19">
            <v>0</v>
          </cell>
          <cell r="G19">
            <v>0.16666700000000001</v>
          </cell>
          <cell r="H19">
            <v>0.270833875</v>
          </cell>
          <cell r="I19">
            <v>2</v>
          </cell>
          <cell r="J19">
            <v>10</v>
          </cell>
          <cell r="K19">
            <v>0.6</v>
          </cell>
          <cell r="L19">
            <v>28</v>
          </cell>
          <cell r="M19">
            <v>60</v>
          </cell>
          <cell r="N19">
            <v>0.46666666666667</v>
          </cell>
          <cell r="O19">
            <v>0.36250032500000001</v>
          </cell>
        </row>
        <row r="20">
          <cell r="A20">
            <v>210012</v>
          </cell>
          <cell r="B20" t="str">
            <v>Lifebridge- Sinai</v>
          </cell>
          <cell r="C20">
            <v>8.3333250000000008E-3</v>
          </cell>
          <cell r="D20">
            <v>0.1000002</v>
          </cell>
          <cell r="E20">
            <v>0</v>
          </cell>
          <cell r="F20">
            <v>0</v>
          </cell>
          <cell r="G20">
            <v>0.16666700000000001</v>
          </cell>
          <cell r="H20">
            <v>0.275000525</v>
          </cell>
          <cell r="I20">
            <v>4</v>
          </cell>
          <cell r="J20">
            <v>2</v>
          </cell>
          <cell r="K20">
            <v>0.3</v>
          </cell>
          <cell r="L20">
            <v>23</v>
          </cell>
          <cell r="M20">
            <v>60</v>
          </cell>
          <cell r="N20">
            <v>0.38333333333332997</v>
          </cell>
          <cell r="O20">
            <v>0.31000031500000003</v>
          </cell>
        </row>
        <row r="21">
          <cell r="A21">
            <v>210015</v>
          </cell>
          <cell r="B21" t="str">
            <v>MedStar- Franklin Square</v>
          </cell>
          <cell r="C21">
            <v>1.6666650000000002E-2</v>
          </cell>
          <cell r="D21">
            <v>9.1666849999999994E-2</v>
          </cell>
          <cell r="E21">
            <v>0</v>
          </cell>
          <cell r="F21">
            <v>1.1111133333329999E-2</v>
          </cell>
          <cell r="G21">
            <v>0</v>
          </cell>
          <cell r="H21">
            <v>0.11944463333333</v>
          </cell>
          <cell r="I21">
            <v>1</v>
          </cell>
          <cell r="J21">
            <v>6</v>
          </cell>
          <cell r="K21">
            <v>0.35</v>
          </cell>
          <cell r="L21">
            <v>33</v>
          </cell>
          <cell r="M21">
            <v>60</v>
          </cell>
          <cell r="N21">
            <v>0.55000000000000004</v>
          </cell>
          <cell r="O21">
            <v>0.27166678</v>
          </cell>
        </row>
        <row r="22">
          <cell r="A22">
            <v>210016</v>
          </cell>
          <cell r="B22" t="str">
            <v>Adventist- White Oak</v>
          </cell>
          <cell r="C22">
            <v>8.3333249999999998E-2</v>
          </cell>
          <cell r="D22">
            <v>0.14166695000000001</v>
          </cell>
          <cell r="E22">
            <v>3.3333399999999999E-2</v>
          </cell>
          <cell r="F22">
            <v>2.2222266666670001E-2</v>
          </cell>
          <cell r="G22">
            <v>0.16666700000000001</v>
          </cell>
          <cell r="H22">
            <v>0.44722286666666999</v>
          </cell>
          <cell r="I22">
            <v>4</v>
          </cell>
          <cell r="J22">
            <v>4</v>
          </cell>
          <cell r="K22">
            <v>0.4</v>
          </cell>
          <cell r="L22">
            <v>29</v>
          </cell>
          <cell r="M22">
            <v>60</v>
          </cell>
          <cell r="N22">
            <v>0.48333333333333001</v>
          </cell>
          <cell r="O22">
            <v>0.45333372</v>
          </cell>
        </row>
        <row r="23">
          <cell r="A23">
            <v>210017</v>
          </cell>
          <cell r="B23" t="str">
            <v>Garrett</v>
          </cell>
          <cell r="C23">
            <v>0.26666640000000003</v>
          </cell>
          <cell r="D23">
            <v>0.16666700000000001</v>
          </cell>
          <cell r="E23">
            <v>0.12500025000000001</v>
          </cell>
          <cell r="F23">
            <v>9.4444633333330003E-2</v>
          </cell>
          <cell r="G23">
            <v>0.16666700000000001</v>
          </cell>
          <cell r="H23">
            <v>0.81944528333333</v>
          </cell>
          <cell r="I23">
            <v>4</v>
          </cell>
          <cell r="J23">
            <v>10</v>
          </cell>
          <cell r="K23">
            <v>0.7</v>
          </cell>
          <cell r="L23" t="str">
            <v xml:space="preserve">         </v>
          </cell>
          <cell r="M23" t="str">
            <v xml:space="preserve">         </v>
          </cell>
          <cell r="N23" t="str">
            <v xml:space="preserve">      </v>
          </cell>
          <cell r="O23">
            <v>0.80272294366666996</v>
          </cell>
        </row>
        <row r="24">
          <cell r="A24">
            <v>210018</v>
          </cell>
          <cell r="B24" t="str">
            <v>MedStar- Montgomery</v>
          </cell>
          <cell r="C24">
            <v>9.1666575E-2</v>
          </cell>
          <cell r="D24">
            <v>9.1666849999999994E-2</v>
          </cell>
          <cell r="E24">
            <v>6.6666799999999998E-2</v>
          </cell>
          <cell r="F24">
            <v>2.7777833333330001E-2</v>
          </cell>
          <cell r="G24">
            <v>0.16666700000000001</v>
          </cell>
          <cell r="H24">
            <v>0.44444505833332998</v>
          </cell>
          <cell r="I24">
            <v>4</v>
          </cell>
          <cell r="J24">
            <v>10</v>
          </cell>
          <cell r="K24">
            <v>0.7</v>
          </cell>
          <cell r="L24">
            <v>36</v>
          </cell>
          <cell r="M24">
            <v>50</v>
          </cell>
          <cell r="N24">
            <v>0.72</v>
          </cell>
          <cell r="O24">
            <v>0.55266703500000003</v>
          </cell>
        </row>
        <row r="25">
          <cell r="A25">
            <v>210019</v>
          </cell>
          <cell r="B25" t="str">
            <v>Tidal- Peninsula</v>
          </cell>
          <cell r="C25">
            <v>3.7499962499999998E-2</v>
          </cell>
          <cell r="D25">
            <v>0.10833355</v>
          </cell>
          <cell r="E25">
            <v>3.7500075000000001E-2</v>
          </cell>
          <cell r="F25">
            <v>5.0000099999999999E-2</v>
          </cell>
          <cell r="G25">
            <v>8.3333500000000005E-2</v>
          </cell>
          <cell r="H25">
            <v>0.3166671875</v>
          </cell>
          <cell r="I25">
            <v>0</v>
          </cell>
          <cell r="J25">
            <v>0</v>
          </cell>
          <cell r="K25">
            <v>0</v>
          </cell>
          <cell r="L25">
            <v>33</v>
          </cell>
          <cell r="M25">
            <v>60</v>
          </cell>
          <cell r="N25">
            <v>0.55000000000000004</v>
          </cell>
          <cell r="O25">
            <v>0.35500031250000003</v>
          </cell>
        </row>
        <row r="26">
          <cell r="A26">
            <v>210022</v>
          </cell>
          <cell r="B26" t="str">
            <v>JHH- Suburban</v>
          </cell>
          <cell r="C26">
            <v>9.1666575E-2</v>
          </cell>
          <cell r="D26">
            <v>0.12500025000000001</v>
          </cell>
          <cell r="E26">
            <v>4.1666750000000002E-2</v>
          </cell>
          <cell r="F26">
            <v>5.5555666666670001E-2</v>
          </cell>
          <cell r="G26">
            <v>0</v>
          </cell>
          <cell r="H26">
            <v>0.31388924166666998</v>
          </cell>
          <cell r="I26">
            <v>5</v>
          </cell>
          <cell r="J26">
            <v>7</v>
          </cell>
          <cell r="K26">
            <v>0.6</v>
          </cell>
          <cell r="L26">
            <v>10</v>
          </cell>
          <cell r="M26">
            <v>60</v>
          </cell>
          <cell r="N26">
            <v>0.16666666666666999</v>
          </cell>
          <cell r="O26">
            <v>0.29833354499999998</v>
          </cell>
        </row>
        <row r="27">
          <cell r="A27">
            <v>210023</v>
          </cell>
          <cell r="B27" t="str">
            <v>Luminis- Anne Arundel</v>
          </cell>
          <cell r="C27">
            <v>1.24999875E-2</v>
          </cell>
          <cell r="D27">
            <v>0.1333336</v>
          </cell>
          <cell r="E27">
            <v>1.2500025E-2</v>
          </cell>
          <cell r="F27">
            <v>3.8888966666670001E-2</v>
          </cell>
          <cell r="G27">
            <v>0.16666700000000001</v>
          </cell>
          <cell r="H27">
            <v>0.36388957916666997</v>
          </cell>
          <cell r="I27">
            <v>0</v>
          </cell>
          <cell r="J27">
            <v>0</v>
          </cell>
          <cell r="K27">
            <v>0</v>
          </cell>
          <cell r="L27">
            <v>26</v>
          </cell>
          <cell r="M27">
            <v>60</v>
          </cell>
          <cell r="N27">
            <v>0.43333333333333002</v>
          </cell>
          <cell r="O27">
            <v>0.34833374750000001</v>
          </cell>
        </row>
        <row r="28">
          <cell r="A28">
            <v>210024</v>
          </cell>
          <cell r="B28" t="str">
            <v>MedStar- Union Mem</v>
          </cell>
          <cell r="C28">
            <v>4.9999950000000001E-2</v>
          </cell>
          <cell r="D28">
            <v>0.1166669</v>
          </cell>
          <cell r="E28">
            <v>2.9166725000000001E-2</v>
          </cell>
          <cell r="F28">
            <v>0</v>
          </cell>
          <cell r="G28">
            <v>0</v>
          </cell>
          <cell r="H28">
            <v>0.19583357500000001</v>
          </cell>
          <cell r="I28">
            <v>3</v>
          </cell>
          <cell r="J28">
            <v>5</v>
          </cell>
          <cell r="K28">
            <v>0.4</v>
          </cell>
          <cell r="L28">
            <v>28</v>
          </cell>
          <cell r="M28">
            <v>50</v>
          </cell>
          <cell r="N28">
            <v>0.56000000000000005</v>
          </cell>
          <cell r="O28">
            <v>0.32550014500000002</v>
          </cell>
        </row>
        <row r="29">
          <cell r="A29">
            <v>210027</v>
          </cell>
          <cell r="B29" t="str">
            <v>Western Maryland</v>
          </cell>
          <cell r="C29">
            <v>8.7499912499999999E-2</v>
          </cell>
          <cell r="D29">
            <v>0.1500003</v>
          </cell>
          <cell r="E29">
            <v>5.4166775E-2</v>
          </cell>
          <cell r="F29">
            <v>3.8888966666670001E-2</v>
          </cell>
          <cell r="G29">
            <v>0</v>
          </cell>
          <cell r="H29">
            <v>0.33055595416667</v>
          </cell>
          <cell r="I29">
            <v>0</v>
          </cell>
          <cell r="J29">
            <v>0</v>
          </cell>
          <cell r="K29">
            <v>0</v>
          </cell>
          <cell r="L29">
            <v>18</v>
          </cell>
          <cell r="M29">
            <v>60</v>
          </cell>
          <cell r="N29">
            <v>0.3</v>
          </cell>
          <cell r="O29">
            <v>0.28833357250000002</v>
          </cell>
        </row>
        <row r="30">
          <cell r="A30">
            <v>210028</v>
          </cell>
          <cell r="B30" t="str">
            <v>MedStar- St. Mary's</v>
          </cell>
          <cell r="C30">
            <v>2.4999975000000001E-2</v>
          </cell>
          <cell r="D30">
            <v>0.10833355</v>
          </cell>
          <cell r="E30">
            <v>2.0833375000000001E-2</v>
          </cell>
          <cell r="F30">
            <v>3.3333399999999999E-2</v>
          </cell>
          <cell r="G30">
            <v>0</v>
          </cell>
          <cell r="H30">
            <v>0.18750030000000001</v>
          </cell>
          <cell r="I30">
            <v>2</v>
          </cell>
          <cell r="J30">
            <v>9</v>
          </cell>
          <cell r="K30">
            <v>0.55000000000000004</v>
          </cell>
          <cell r="L30">
            <v>36</v>
          </cell>
          <cell r="M30">
            <v>50</v>
          </cell>
          <cell r="N30">
            <v>0.72</v>
          </cell>
          <cell r="O30">
            <v>0.38350018000000002</v>
          </cell>
        </row>
        <row r="31">
          <cell r="A31">
            <v>210029</v>
          </cell>
          <cell r="B31" t="str">
            <v>JHH- Bayview</v>
          </cell>
          <cell r="C31">
            <v>4.1666624999999999E-2</v>
          </cell>
          <cell r="D31">
            <v>0.1166669</v>
          </cell>
          <cell r="E31">
            <v>4.1666749999999999E-3</v>
          </cell>
          <cell r="F31">
            <v>1.66667E-2</v>
          </cell>
          <cell r="G31">
            <v>0</v>
          </cell>
          <cell r="H31">
            <v>0.17916689999999999</v>
          </cell>
          <cell r="I31">
            <v>7</v>
          </cell>
          <cell r="J31">
            <v>4</v>
          </cell>
          <cell r="K31">
            <v>0.55000000000000004</v>
          </cell>
          <cell r="L31">
            <v>1</v>
          </cell>
          <cell r="M31">
            <v>60</v>
          </cell>
          <cell r="N31">
            <v>1.6666666666670001E-2</v>
          </cell>
          <cell r="O31">
            <v>0.16750013999999999</v>
          </cell>
        </row>
        <row r="32">
          <cell r="A32">
            <v>210032</v>
          </cell>
          <cell r="B32" t="str">
            <v>ChristianaCare, Union</v>
          </cell>
          <cell r="C32">
            <v>5.8333274999999997E-2</v>
          </cell>
          <cell r="D32">
            <v>0.1333336</v>
          </cell>
          <cell r="E32">
            <v>4.1666750000000002E-2</v>
          </cell>
          <cell r="F32">
            <v>2.2222266666670001E-2</v>
          </cell>
          <cell r="G32">
            <v>0.1500003</v>
          </cell>
          <cell r="H32">
            <v>0.40555619166667001</v>
          </cell>
          <cell r="I32">
            <v>4</v>
          </cell>
          <cell r="J32">
            <v>9</v>
          </cell>
          <cell r="K32">
            <v>0.65</v>
          </cell>
          <cell r="L32">
            <v>26</v>
          </cell>
          <cell r="M32">
            <v>50</v>
          </cell>
          <cell r="N32">
            <v>0.52</v>
          </cell>
          <cell r="O32">
            <v>0.46433371499999998</v>
          </cell>
        </row>
        <row r="33">
          <cell r="A33">
            <v>210033</v>
          </cell>
          <cell r="B33" t="str">
            <v>Lifebridge- Carroll</v>
          </cell>
          <cell r="C33">
            <v>8.3333250000000008E-3</v>
          </cell>
          <cell r="D33">
            <v>7.5000150000000002E-2</v>
          </cell>
          <cell r="E33">
            <v>4.1666749999999999E-3</v>
          </cell>
          <cell r="F33">
            <v>5.0000099999999999E-2</v>
          </cell>
          <cell r="G33">
            <v>0</v>
          </cell>
          <cell r="H33">
            <v>0.13750024999999999</v>
          </cell>
          <cell r="I33">
            <v>1</v>
          </cell>
          <cell r="J33">
            <v>7</v>
          </cell>
          <cell r="K33">
            <v>0.4</v>
          </cell>
          <cell r="L33">
            <v>27</v>
          </cell>
          <cell r="M33">
            <v>60</v>
          </cell>
          <cell r="N33">
            <v>0.45</v>
          </cell>
          <cell r="O33">
            <v>0.25750014999999998</v>
          </cell>
        </row>
        <row r="34">
          <cell r="A34">
            <v>210034</v>
          </cell>
          <cell r="B34" t="str">
            <v>MedStar- Harbor</v>
          </cell>
          <cell r="C34">
            <v>3.3333300000000003E-2</v>
          </cell>
          <cell r="D34">
            <v>0.10833355</v>
          </cell>
          <cell r="E34">
            <v>8.3333499999999998E-3</v>
          </cell>
          <cell r="F34">
            <v>5.5555666666700001E-3</v>
          </cell>
          <cell r="G34">
            <v>8.3333500000000005E-2</v>
          </cell>
          <cell r="H34">
            <v>0.23888926666667001</v>
          </cell>
          <cell r="I34">
            <v>4</v>
          </cell>
          <cell r="J34">
            <v>10</v>
          </cell>
          <cell r="K34">
            <v>0.7</v>
          </cell>
          <cell r="L34">
            <v>31</v>
          </cell>
          <cell r="M34">
            <v>50</v>
          </cell>
          <cell r="N34">
            <v>0.62</v>
          </cell>
          <cell r="O34">
            <v>0.39933355999999998</v>
          </cell>
        </row>
        <row r="35">
          <cell r="A35">
            <v>210035</v>
          </cell>
          <cell r="B35" t="str">
            <v>UMMS- Charles</v>
          </cell>
          <cell r="C35">
            <v>3.7499962499999998E-2</v>
          </cell>
          <cell r="D35">
            <v>0.1000002</v>
          </cell>
          <cell r="E35">
            <v>0</v>
          </cell>
          <cell r="F35">
            <v>2.2222266666670001E-2</v>
          </cell>
          <cell r="G35">
            <v>0</v>
          </cell>
          <cell r="H35">
            <v>0.15972242916667001</v>
          </cell>
          <cell r="I35">
            <v>2</v>
          </cell>
          <cell r="J35">
            <v>4</v>
          </cell>
          <cell r="K35">
            <v>0.3</v>
          </cell>
          <cell r="L35">
            <v>17</v>
          </cell>
          <cell r="M35">
            <v>60</v>
          </cell>
          <cell r="N35">
            <v>0.28333333333333</v>
          </cell>
          <cell r="O35">
            <v>0.21083345749999999</v>
          </cell>
        </row>
        <row r="36">
          <cell r="A36">
            <v>210037</v>
          </cell>
          <cell r="B36" t="str">
            <v>UMMS- Easton</v>
          </cell>
          <cell r="C36">
            <v>4.1666625000000004E-3</v>
          </cell>
          <cell r="D36">
            <v>7.5000150000000002E-2</v>
          </cell>
          <cell r="E36">
            <v>4.1666749999999999E-3</v>
          </cell>
          <cell r="F36">
            <v>2.2222266666670001E-2</v>
          </cell>
          <cell r="G36">
            <v>0.16666700000000001</v>
          </cell>
          <cell r="H36">
            <v>0.27222275416667002</v>
          </cell>
          <cell r="I36">
            <v>2</v>
          </cell>
          <cell r="J36">
            <v>5</v>
          </cell>
          <cell r="K36">
            <v>0.35</v>
          </cell>
          <cell r="L36">
            <v>21</v>
          </cell>
          <cell r="M36">
            <v>60</v>
          </cell>
          <cell r="N36">
            <v>0.35</v>
          </cell>
          <cell r="O36">
            <v>0.3033336525</v>
          </cell>
        </row>
        <row r="37">
          <cell r="A37">
            <v>210038</v>
          </cell>
          <cell r="B37" t="str">
            <v>UMMS- Midtown</v>
          </cell>
          <cell r="C37">
            <v>1.24999875E-2</v>
          </cell>
          <cell r="D37">
            <v>7.5000150000000002E-2</v>
          </cell>
          <cell r="E37">
            <v>1.66667E-2</v>
          </cell>
          <cell r="F37">
            <v>1.66667E-2</v>
          </cell>
          <cell r="G37">
            <v>0.16666700000000001</v>
          </cell>
          <cell r="H37">
            <v>0.28750053749999999</v>
          </cell>
          <cell r="I37">
            <v>3</v>
          </cell>
          <cell r="J37">
            <v>2</v>
          </cell>
          <cell r="K37">
            <v>0.25</v>
          </cell>
          <cell r="L37">
            <v>21</v>
          </cell>
          <cell r="M37">
            <v>50</v>
          </cell>
          <cell r="N37">
            <v>0.42</v>
          </cell>
          <cell r="O37">
            <v>0.32350032249999999</v>
          </cell>
        </row>
        <row r="38">
          <cell r="A38">
            <v>210039</v>
          </cell>
          <cell r="B38" t="str">
            <v>Calvert</v>
          </cell>
          <cell r="C38">
            <v>0.14166652499999999</v>
          </cell>
          <cell r="D38">
            <v>0.15833364999999999</v>
          </cell>
          <cell r="E38">
            <v>7.0833475000000007E-2</v>
          </cell>
          <cell r="F38">
            <v>9.4444633333330003E-2</v>
          </cell>
          <cell r="G38">
            <v>0.16666700000000001</v>
          </cell>
          <cell r="H38">
            <v>0.63194528333333</v>
          </cell>
          <cell r="I38">
            <v>4</v>
          </cell>
          <cell r="J38">
            <v>0</v>
          </cell>
          <cell r="K38">
            <v>0.2</v>
          </cell>
          <cell r="L38">
            <v>31</v>
          </cell>
          <cell r="M38">
            <v>40</v>
          </cell>
          <cell r="N38">
            <v>0.77500000000000002</v>
          </cell>
          <cell r="O38">
            <v>0.63166716999999994</v>
          </cell>
        </row>
        <row r="39">
          <cell r="A39">
            <v>210040</v>
          </cell>
          <cell r="B39" t="str">
            <v>Lifebridge- Northwest</v>
          </cell>
          <cell r="C39">
            <v>1.24999875E-2</v>
          </cell>
          <cell r="D39">
            <v>0.1166669</v>
          </cell>
          <cell r="E39">
            <v>4.1666749999999999E-3</v>
          </cell>
          <cell r="F39">
            <v>5.5555666666700001E-3</v>
          </cell>
          <cell r="G39">
            <v>0.1333336</v>
          </cell>
          <cell r="H39">
            <v>0.27222272916667001</v>
          </cell>
          <cell r="I39">
            <v>3</v>
          </cell>
          <cell r="J39">
            <v>6</v>
          </cell>
          <cell r="K39">
            <v>0.45</v>
          </cell>
          <cell r="L39">
            <v>18</v>
          </cell>
          <cell r="M39">
            <v>60</v>
          </cell>
          <cell r="N39">
            <v>0.3</v>
          </cell>
          <cell r="O39">
            <v>0.29833363750000003</v>
          </cell>
        </row>
        <row r="40">
          <cell r="A40">
            <v>210043</v>
          </cell>
          <cell r="B40" t="str">
            <v>UMMS- BWMC</v>
          </cell>
          <cell r="C40">
            <v>6.2499937499999998E-2</v>
          </cell>
          <cell r="D40">
            <v>0.1000002</v>
          </cell>
          <cell r="E40">
            <v>3.3333399999999999E-2</v>
          </cell>
          <cell r="F40">
            <v>6.1111233333330003E-2</v>
          </cell>
          <cell r="G40">
            <v>0</v>
          </cell>
          <cell r="H40">
            <v>0.25694477083333001</v>
          </cell>
          <cell r="I40">
            <v>3</v>
          </cell>
          <cell r="J40">
            <v>7</v>
          </cell>
          <cell r="K40">
            <v>0.5</v>
          </cell>
          <cell r="L40">
            <v>22</v>
          </cell>
          <cell r="M40">
            <v>60</v>
          </cell>
          <cell r="N40">
            <v>0.36666666666667003</v>
          </cell>
          <cell r="O40">
            <v>0.31416686249999998</v>
          </cell>
        </row>
        <row r="41">
          <cell r="A41">
            <v>210044</v>
          </cell>
          <cell r="B41" t="str">
            <v>GBMC</v>
          </cell>
          <cell r="C41">
            <v>4.58332875E-2</v>
          </cell>
          <cell r="D41">
            <v>0.12500025000000001</v>
          </cell>
          <cell r="E41">
            <v>4.5833424999999997E-2</v>
          </cell>
          <cell r="F41">
            <v>2.7777833333330001E-2</v>
          </cell>
          <cell r="G41">
            <v>6.6666799999999998E-2</v>
          </cell>
          <cell r="H41">
            <v>0.31111159583332998</v>
          </cell>
          <cell r="I41">
            <v>3</v>
          </cell>
          <cell r="J41">
            <v>0</v>
          </cell>
          <cell r="K41">
            <v>0.15</v>
          </cell>
          <cell r="L41">
            <v>33</v>
          </cell>
          <cell r="M41">
            <v>60</v>
          </cell>
          <cell r="N41">
            <v>0.55000000000000004</v>
          </cell>
          <cell r="O41">
            <v>0.3666669575</v>
          </cell>
        </row>
        <row r="42">
          <cell r="A42">
            <v>210048</v>
          </cell>
          <cell r="B42" t="str">
            <v>JHH- Howard County</v>
          </cell>
          <cell r="C42">
            <v>4.1666625000000004E-3</v>
          </cell>
          <cell r="D42">
            <v>0.1166669</v>
          </cell>
          <cell r="E42">
            <v>1.2500025E-2</v>
          </cell>
          <cell r="F42">
            <v>2.7777833333330001E-2</v>
          </cell>
          <cell r="G42">
            <v>0</v>
          </cell>
          <cell r="H42">
            <v>0.16111142083332999</v>
          </cell>
          <cell r="I42">
            <v>3</v>
          </cell>
          <cell r="J42">
            <v>0</v>
          </cell>
          <cell r="K42">
            <v>0.15</v>
          </cell>
          <cell r="L42">
            <v>18</v>
          </cell>
          <cell r="M42">
            <v>60</v>
          </cell>
          <cell r="N42">
            <v>0.3</v>
          </cell>
          <cell r="O42">
            <v>0.20166685249999999</v>
          </cell>
        </row>
        <row r="43">
          <cell r="A43">
            <v>210049</v>
          </cell>
          <cell r="B43" t="str">
            <v>UMMS-Upper Chesapeake</v>
          </cell>
          <cell r="C43">
            <v>0</v>
          </cell>
          <cell r="D43">
            <v>5.0000099999999999E-2</v>
          </cell>
          <cell r="E43">
            <v>0</v>
          </cell>
          <cell r="F43">
            <v>3.8888966666670001E-2</v>
          </cell>
          <cell r="G43">
            <v>8.3333500000000005E-2</v>
          </cell>
          <cell r="H43">
            <v>0.17222256666666999</v>
          </cell>
          <cell r="I43">
            <v>2</v>
          </cell>
          <cell r="J43">
            <v>3</v>
          </cell>
          <cell r="K43">
            <v>0.25</v>
          </cell>
          <cell r="L43">
            <v>20</v>
          </cell>
          <cell r="M43">
            <v>60</v>
          </cell>
          <cell r="N43">
            <v>0.33333333333332998</v>
          </cell>
          <cell r="O43">
            <v>0.22833354</v>
          </cell>
        </row>
        <row r="44">
          <cell r="A44">
            <v>210051</v>
          </cell>
          <cell r="B44" t="str">
            <v>Luminis- Doctors</v>
          </cell>
          <cell r="C44">
            <v>4.1666625000000004E-3</v>
          </cell>
          <cell r="D44">
            <v>9.1666849999999994E-2</v>
          </cell>
          <cell r="E44">
            <v>0</v>
          </cell>
          <cell r="F44">
            <v>0</v>
          </cell>
          <cell r="G44">
            <v>0.16666700000000001</v>
          </cell>
          <cell r="H44">
            <v>0.26250051250000001</v>
          </cell>
          <cell r="I44">
            <v>4</v>
          </cell>
          <cell r="J44">
            <v>1</v>
          </cell>
          <cell r="K44">
            <v>0.25</v>
          </cell>
          <cell r="L44">
            <v>23</v>
          </cell>
          <cell r="M44">
            <v>60</v>
          </cell>
          <cell r="N44">
            <v>0.38333333333332997</v>
          </cell>
          <cell r="O44">
            <v>0.29750030750000001</v>
          </cell>
        </row>
        <row r="45">
          <cell r="A45">
            <v>210056</v>
          </cell>
          <cell r="B45" t="str">
            <v>MedStar- Good Sam</v>
          </cell>
          <cell r="C45">
            <v>1.24999875E-2</v>
          </cell>
          <cell r="D45">
            <v>2.5000049999999999E-2</v>
          </cell>
          <cell r="E45">
            <v>0</v>
          </cell>
          <cell r="F45">
            <v>0</v>
          </cell>
          <cell r="G45">
            <v>0</v>
          </cell>
          <cell r="H45">
            <v>3.75000375E-2</v>
          </cell>
          <cell r="I45">
            <v>0</v>
          </cell>
          <cell r="J45">
            <v>6</v>
          </cell>
          <cell r="K45">
            <v>0.3</v>
          </cell>
          <cell r="L45">
            <v>32</v>
          </cell>
          <cell r="M45">
            <v>60</v>
          </cell>
          <cell r="N45">
            <v>0.53333333333333</v>
          </cell>
          <cell r="O45">
            <v>0.2125000225</v>
          </cell>
        </row>
        <row r="46">
          <cell r="A46">
            <v>210057</v>
          </cell>
          <cell r="B46" t="str">
            <v>Adventist- Shady Grove</v>
          </cell>
          <cell r="C46">
            <v>5.4166612500000003E-2</v>
          </cell>
          <cell r="D46">
            <v>0.1333336</v>
          </cell>
          <cell r="E46">
            <v>3.3333399999999999E-2</v>
          </cell>
          <cell r="F46">
            <v>2.7777833333330001E-2</v>
          </cell>
          <cell r="G46">
            <v>0</v>
          </cell>
          <cell r="H46">
            <v>0.24861144583333</v>
          </cell>
          <cell r="I46">
            <v>3</v>
          </cell>
          <cell r="J46">
            <v>5</v>
          </cell>
          <cell r="K46">
            <v>0.4</v>
          </cell>
          <cell r="L46">
            <v>27</v>
          </cell>
          <cell r="M46">
            <v>60</v>
          </cell>
          <cell r="N46">
            <v>0.45</v>
          </cell>
          <cell r="O46">
            <v>0.32416686750000001</v>
          </cell>
        </row>
        <row r="47">
          <cell r="A47">
            <v>210060</v>
          </cell>
          <cell r="B47" t="str">
            <v>Adventist-Ft. Washington</v>
          </cell>
          <cell r="C47">
            <v>8.3333249999999998E-2</v>
          </cell>
          <cell r="D47">
            <v>0.1166669</v>
          </cell>
          <cell r="E47">
            <v>4.5833424999999997E-2</v>
          </cell>
          <cell r="F47">
            <v>2.2222266666670001E-2</v>
          </cell>
          <cell r="G47">
            <v>5.0000099999999999E-2</v>
          </cell>
          <cell r="H47">
            <v>0.31805594166667001</v>
          </cell>
          <cell r="I47">
            <v>5</v>
          </cell>
          <cell r="J47">
            <v>4</v>
          </cell>
          <cell r="K47">
            <v>0.45</v>
          </cell>
          <cell r="L47" t="str">
            <v xml:space="preserve">         </v>
          </cell>
          <cell r="M47" t="str">
            <v xml:space="preserve">         </v>
          </cell>
          <cell r="N47" t="str">
            <v xml:space="preserve">      </v>
          </cell>
          <cell r="O47">
            <v>0.33652810983332998</v>
          </cell>
        </row>
        <row r="48">
          <cell r="A48">
            <v>210061</v>
          </cell>
          <cell r="B48" t="str">
            <v>Atlantic General</v>
          </cell>
          <cell r="C48">
            <v>0.14583318749999999</v>
          </cell>
          <cell r="D48">
            <v>0.1500003</v>
          </cell>
          <cell r="E48">
            <v>9.1666849999999994E-2</v>
          </cell>
          <cell r="F48">
            <v>3.3333399999999999E-2</v>
          </cell>
          <cell r="G48">
            <v>0.16666700000000001</v>
          </cell>
          <cell r="H48">
            <v>0.58750073749999998</v>
          </cell>
          <cell r="I48">
            <v>6</v>
          </cell>
          <cell r="J48">
            <v>4</v>
          </cell>
          <cell r="K48">
            <v>0.5</v>
          </cell>
          <cell r="L48">
            <v>31</v>
          </cell>
          <cell r="M48">
            <v>50</v>
          </cell>
          <cell r="N48">
            <v>0.62</v>
          </cell>
          <cell r="O48">
            <v>0.5885004425</v>
          </cell>
        </row>
        <row r="49">
          <cell r="A49">
            <v>210062</v>
          </cell>
          <cell r="B49" t="str">
            <v>MedStar- Southern MD</v>
          </cell>
          <cell r="C49">
            <v>1.24999875E-2</v>
          </cell>
          <cell r="D49">
            <v>6.6666799999999998E-2</v>
          </cell>
          <cell r="E49">
            <v>4.1666749999999999E-3</v>
          </cell>
          <cell r="F49">
            <v>1.66667E-2</v>
          </cell>
          <cell r="G49">
            <v>0</v>
          </cell>
          <cell r="H49">
            <v>0.1000001625</v>
          </cell>
          <cell r="I49">
            <v>7</v>
          </cell>
          <cell r="J49">
            <v>7</v>
          </cell>
          <cell r="K49">
            <v>0.7</v>
          </cell>
          <cell r="L49">
            <v>29</v>
          </cell>
          <cell r="M49">
            <v>60</v>
          </cell>
          <cell r="N49">
            <v>0.48333333333333001</v>
          </cell>
          <cell r="O49">
            <v>0.27500009749999998</v>
          </cell>
        </row>
        <row r="50">
          <cell r="A50">
            <v>210063</v>
          </cell>
          <cell r="B50" t="str">
            <v>UMMS- St. Joe</v>
          </cell>
          <cell r="C50">
            <v>0.124999875</v>
          </cell>
          <cell r="D50">
            <v>0.16666700000000001</v>
          </cell>
          <cell r="E50">
            <v>7.9166824999999996E-2</v>
          </cell>
          <cell r="F50">
            <v>6.1111233333330003E-2</v>
          </cell>
          <cell r="G50">
            <v>1.66667E-2</v>
          </cell>
          <cell r="H50">
            <v>0.44861163333332998</v>
          </cell>
          <cell r="I50">
            <v>6</v>
          </cell>
          <cell r="J50">
            <v>7</v>
          </cell>
          <cell r="K50">
            <v>0.65</v>
          </cell>
          <cell r="L50">
            <v>19</v>
          </cell>
          <cell r="M50">
            <v>60</v>
          </cell>
          <cell r="N50">
            <v>0.31666666666666998</v>
          </cell>
          <cell r="O50">
            <v>0.42916697999999998</v>
          </cell>
        </row>
        <row r="51">
          <cell r="A51">
            <v>210065</v>
          </cell>
          <cell r="B51" t="str">
            <v>Trinity - Holy Cross Germantown</v>
          </cell>
          <cell r="C51">
            <v>2.4999975000000001E-2</v>
          </cell>
          <cell r="D51">
            <v>7.5000150000000002E-2</v>
          </cell>
          <cell r="E51">
            <v>3.3333399999999999E-2</v>
          </cell>
          <cell r="F51">
            <v>5.5555666666700001E-3</v>
          </cell>
          <cell r="G51">
            <v>0</v>
          </cell>
          <cell r="H51">
            <v>0.13888909166666999</v>
          </cell>
          <cell r="I51">
            <v>0</v>
          </cell>
          <cell r="J51">
            <v>0</v>
          </cell>
          <cell r="K51">
            <v>0</v>
          </cell>
          <cell r="L51">
            <v>13</v>
          </cell>
          <cell r="M51">
            <v>60</v>
          </cell>
          <cell r="N51">
            <v>0.21666666666667</v>
          </cell>
          <cell r="O51">
            <v>0.148333455</v>
          </cell>
        </row>
        <row r="53">
          <cell r="G53">
            <v>7.5416817499999997E-2</v>
          </cell>
        </row>
        <row r="54">
          <cell r="K54">
            <v>0.37374999999999997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 32%"/>
      <sheetName val="QBR Revenue Adjustments 36%"/>
      <sheetName val="QBR Revenue Adjustments 39%"/>
      <sheetName val="QBR Revenue Adjustments 41%"/>
      <sheetName val="QBR Revenue Adjustments 26%"/>
      <sheetName val="QBR Revenue Adjustments 28%"/>
      <sheetName val="Comparison"/>
      <sheetName val="FINAL SCORES"/>
      <sheetName val="QBR Scale"/>
    </sheetNames>
    <sheetDataSet>
      <sheetData sheetId="0"/>
      <sheetData sheetId="1"/>
      <sheetData sheetId="2"/>
      <sheetData sheetId="3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68A4-3787-443D-8E33-B318AA983F4C}">
  <sheetPr>
    <pageSetUpPr fitToPage="1"/>
  </sheetPr>
  <dimension ref="A1:P60"/>
  <sheetViews>
    <sheetView showGridLines="0" tabSelected="1" zoomScale="96" zoomScaleNormal="96" workbookViewId="0">
      <pane xSplit="2" ySplit="2" topLeftCell="C3" activePane="bottomRight" state="frozen"/>
      <selection activeCell="E35" sqref="E35"/>
      <selection pane="topRight" activeCell="E35" sqref="E35"/>
      <selection pane="bottomLeft" activeCell="E35" sqref="E35"/>
      <selection pane="bottomRight" activeCell="H50" sqref="H50"/>
    </sheetView>
  </sheetViews>
  <sheetFormatPr defaultColWidth="8.85546875" defaultRowHeight="15" x14ac:dyDescent="0.2"/>
  <cols>
    <col min="1" max="1" width="10.28515625" style="41" customWidth="1"/>
    <col min="2" max="2" width="35.85546875" style="41" bestFit="1" customWidth="1"/>
    <col min="3" max="3" width="24.85546875" style="41" customWidth="1"/>
    <col min="4" max="4" width="17.140625" style="32" customWidth="1"/>
    <col min="5" max="6" width="21" style="4" customWidth="1"/>
    <col min="7" max="9" width="8.85546875" style="4"/>
    <col min="10" max="10" width="15.140625" style="4" bestFit="1" customWidth="1"/>
    <col min="11" max="11" width="15.85546875" style="4" bestFit="1" customWidth="1"/>
    <col min="12" max="12" width="6.5703125" style="4" customWidth="1"/>
    <col min="13" max="13" width="12.42578125" style="4" bestFit="1" customWidth="1"/>
    <col min="14" max="14" width="6.42578125" style="4" customWidth="1"/>
    <col min="15" max="15" width="10.85546875" style="4" bestFit="1" customWidth="1"/>
    <col min="16" max="16" width="6" style="4" customWidth="1"/>
    <col min="17" max="230" width="8.85546875" style="4"/>
    <col min="231" max="231" width="20.7109375" style="4" customWidth="1"/>
    <col min="232" max="232" width="48.42578125" style="4" customWidth="1"/>
    <col min="233" max="233" width="25.28515625" style="4" customWidth="1"/>
    <col min="234" max="234" width="20" style="4" customWidth="1"/>
    <col min="235" max="235" width="15" style="4" customWidth="1"/>
    <col min="236" max="236" width="17.42578125" style="4" customWidth="1"/>
    <col min="237" max="237" width="24" style="4" customWidth="1"/>
    <col min="238" max="238" width="25.28515625" style="4" customWidth="1"/>
    <col min="239" max="239" width="18.7109375" style="4" customWidth="1"/>
    <col min="240" max="486" width="8.85546875" style="4"/>
    <col min="487" max="487" width="20.7109375" style="4" customWidth="1"/>
    <col min="488" max="488" width="48.42578125" style="4" customWidth="1"/>
    <col min="489" max="489" width="25.28515625" style="4" customWidth="1"/>
    <col min="490" max="490" width="20" style="4" customWidth="1"/>
    <col min="491" max="491" width="15" style="4" customWidth="1"/>
    <col min="492" max="492" width="17.42578125" style="4" customWidth="1"/>
    <col min="493" max="493" width="24" style="4" customWidth="1"/>
    <col min="494" max="494" width="25.28515625" style="4" customWidth="1"/>
    <col min="495" max="495" width="18.7109375" style="4" customWidth="1"/>
    <col min="496" max="742" width="8.85546875" style="4"/>
    <col min="743" max="743" width="20.7109375" style="4" customWidth="1"/>
    <col min="744" max="744" width="48.42578125" style="4" customWidth="1"/>
    <col min="745" max="745" width="25.28515625" style="4" customWidth="1"/>
    <col min="746" max="746" width="20" style="4" customWidth="1"/>
    <col min="747" max="747" width="15" style="4" customWidth="1"/>
    <col min="748" max="748" width="17.42578125" style="4" customWidth="1"/>
    <col min="749" max="749" width="24" style="4" customWidth="1"/>
    <col min="750" max="750" width="25.28515625" style="4" customWidth="1"/>
    <col min="751" max="751" width="18.7109375" style="4" customWidth="1"/>
    <col min="752" max="998" width="8.85546875" style="4"/>
    <col min="999" max="999" width="20.7109375" style="4" customWidth="1"/>
    <col min="1000" max="1000" width="48.42578125" style="4" customWidth="1"/>
    <col min="1001" max="1001" width="25.28515625" style="4" customWidth="1"/>
    <col min="1002" max="1002" width="20" style="4" customWidth="1"/>
    <col min="1003" max="1003" width="15" style="4" customWidth="1"/>
    <col min="1004" max="1004" width="17.42578125" style="4" customWidth="1"/>
    <col min="1005" max="1005" width="24" style="4" customWidth="1"/>
    <col min="1006" max="1006" width="25.28515625" style="4" customWidth="1"/>
    <col min="1007" max="1007" width="18.7109375" style="4" customWidth="1"/>
    <col min="1008" max="1254" width="8.85546875" style="4"/>
    <col min="1255" max="1255" width="20.7109375" style="4" customWidth="1"/>
    <col min="1256" max="1256" width="48.42578125" style="4" customWidth="1"/>
    <col min="1257" max="1257" width="25.28515625" style="4" customWidth="1"/>
    <col min="1258" max="1258" width="20" style="4" customWidth="1"/>
    <col min="1259" max="1259" width="15" style="4" customWidth="1"/>
    <col min="1260" max="1260" width="17.42578125" style="4" customWidth="1"/>
    <col min="1261" max="1261" width="24" style="4" customWidth="1"/>
    <col min="1262" max="1262" width="25.28515625" style="4" customWidth="1"/>
    <col min="1263" max="1263" width="18.7109375" style="4" customWidth="1"/>
    <col min="1264" max="1510" width="8.85546875" style="4"/>
    <col min="1511" max="1511" width="20.7109375" style="4" customWidth="1"/>
    <col min="1512" max="1512" width="48.42578125" style="4" customWidth="1"/>
    <col min="1513" max="1513" width="25.28515625" style="4" customWidth="1"/>
    <col min="1514" max="1514" width="20" style="4" customWidth="1"/>
    <col min="1515" max="1515" width="15" style="4" customWidth="1"/>
    <col min="1516" max="1516" width="17.42578125" style="4" customWidth="1"/>
    <col min="1517" max="1517" width="24" style="4" customWidth="1"/>
    <col min="1518" max="1518" width="25.28515625" style="4" customWidth="1"/>
    <col min="1519" max="1519" width="18.7109375" style="4" customWidth="1"/>
    <col min="1520" max="1766" width="8.85546875" style="4"/>
    <col min="1767" max="1767" width="20.7109375" style="4" customWidth="1"/>
    <col min="1768" max="1768" width="48.42578125" style="4" customWidth="1"/>
    <col min="1769" max="1769" width="25.28515625" style="4" customWidth="1"/>
    <col min="1770" max="1770" width="20" style="4" customWidth="1"/>
    <col min="1771" max="1771" width="15" style="4" customWidth="1"/>
    <col min="1772" max="1772" width="17.42578125" style="4" customWidth="1"/>
    <col min="1773" max="1773" width="24" style="4" customWidth="1"/>
    <col min="1774" max="1774" width="25.28515625" style="4" customWidth="1"/>
    <col min="1775" max="1775" width="18.7109375" style="4" customWidth="1"/>
    <col min="1776" max="2022" width="8.85546875" style="4"/>
    <col min="2023" max="2023" width="20.7109375" style="4" customWidth="1"/>
    <col min="2024" max="2024" width="48.42578125" style="4" customWidth="1"/>
    <col min="2025" max="2025" width="25.28515625" style="4" customWidth="1"/>
    <col min="2026" max="2026" width="20" style="4" customWidth="1"/>
    <col min="2027" max="2027" width="15" style="4" customWidth="1"/>
    <col min="2028" max="2028" width="17.42578125" style="4" customWidth="1"/>
    <col min="2029" max="2029" width="24" style="4" customWidth="1"/>
    <col min="2030" max="2030" width="25.28515625" style="4" customWidth="1"/>
    <col min="2031" max="2031" width="18.7109375" style="4" customWidth="1"/>
    <col min="2032" max="2278" width="8.85546875" style="4"/>
    <col min="2279" max="2279" width="20.7109375" style="4" customWidth="1"/>
    <col min="2280" max="2280" width="48.42578125" style="4" customWidth="1"/>
    <col min="2281" max="2281" width="25.28515625" style="4" customWidth="1"/>
    <col min="2282" max="2282" width="20" style="4" customWidth="1"/>
    <col min="2283" max="2283" width="15" style="4" customWidth="1"/>
    <col min="2284" max="2284" width="17.42578125" style="4" customWidth="1"/>
    <col min="2285" max="2285" width="24" style="4" customWidth="1"/>
    <col min="2286" max="2286" width="25.28515625" style="4" customWidth="1"/>
    <col min="2287" max="2287" width="18.7109375" style="4" customWidth="1"/>
    <col min="2288" max="2534" width="8.85546875" style="4"/>
    <col min="2535" max="2535" width="20.7109375" style="4" customWidth="1"/>
    <col min="2536" max="2536" width="48.42578125" style="4" customWidth="1"/>
    <col min="2537" max="2537" width="25.28515625" style="4" customWidth="1"/>
    <col min="2538" max="2538" width="20" style="4" customWidth="1"/>
    <col min="2539" max="2539" width="15" style="4" customWidth="1"/>
    <col min="2540" max="2540" width="17.42578125" style="4" customWidth="1"/>
    <col min="2541" max="2541" width="24" style="4" customWidth="1"/>
    <col min="2542" max="2542" width="25.28515625" style="4" customWidth="1"/>
    <col min="2543" max="2543" width="18.7109375" style="4" customWidth="1"/>
    <col min="2544" max="2790" width="8.85546875" style="4"/>
    <col min="2791" max="2791" width="20.7109375" style="4" customWidth="1"/>
    <col min="2792" max="2792" width="48.42578125" style="4" customWidth="1"/>
    <col min="2793" max="2793" width="25.28515625" style="4" customWidth="1"/>
    <col min="2794" max="2794" width="20" style="4" customWidth="1"/>
    <col min="2795" max="2795" width="15" style="4" customWidth="1"/>
    <col min="2796" max="2796" width="17.42578125" style="4" customWidth="1"/>
    <col min="2797" max="2797" width="24" style="4" customWidth="1"/>
    <col min="2798" max="2798" width="25.28515625" style="4" customWidth="1"/>
    <col min="2799" max="2799" width="18.7109375" style="4" customWidth="1"/>
    <col min="2800" max="3046" width="8.85546875" style="4"/>
    <col min="3047" max="3047" width="20.7109375" style="4" customWidth="1"/>
    <col min="3048" max="3048" width="48.42578125" style="4" customWidth="1"/>
    <col min="3049" max="3049" width="25.28515625" style="4" customWidth="1"/>
    <col min="3050" max="3050" width="20" style="4" customWidth="1"/>
    <col min="3051" max="3051" width="15" style="4" customWidth="1"/>
    <col min="3052" max="3052" width="17.42578125" style="4" customWidth="1"/>
    <col min="3053" max="3053" width="24" style="4" customWidth="1"/>
    <col min="3054" max="3054" width="25.28515625" style="4" customWidth="1"/>
    <col min="3055" max="3055" width="18.7109375" style="4" customWidth="1"/>
    <col min="3056" max="3302" width="8.85546875" style="4"/>
    <col min="3303" max="3303" width="20.7109375" style="4" customWidth="1"/>
    <col min="3304" max="3304" width="48.42578125" style="4" customWidth="1"/>
    <col min="3305" max="3305" width="25.28515625" style="4" customWidth="1"/>
    <col min="3306" max="3306" width="20" style="4" customWidth="1"/>
    <col min="3307" max="3307" width="15" style="4" customWidth="1"/>
    <col min="3308" max="3308" width="17.42578125" style="4" customWidth="1"/>
    <col min="3309" max="3309" width="24" style="4" customWidth="1"/>
    <col min="3310" max="3310" width="25.28515625" style="4" customWidth="1"/>
    <col min="3311" max="3311" width="18.7109375" style="4" customWidth="1"/>
    <col min="3312" max="3558" width="8.85546875" style="4"/>
    <col min="3559" max="3559" width="20.7109375" style="4" customWidth="1"/>
    <col min="3560" max="3560" width="48.42578125" style="4" customWidth="1"/>
    <col min="3561" max="3561" width="25.28515625" style="4" customWidth="1"/>
    <col min="3562" max="3562" width="20" style="4" customWidth="1"/>
    <col min="3563" max="3563" width="15" style="4" customWidth="1"/>
    <col min="3564" max="3564" width="17.42578125" style="4" customWidth="1"/>
    <col min="3565" max="3565" width="24" style="4" customWidth="1"/>
    <col min="3566" max="3566" width="25.28515625" style="4" customWidth="1"/>
    <col min="3567" max="3567" width="18.7109375" style="4" customWidth="1"/>
    <col min="3568" max="3814" width="8.85546875" style="4"/>
    <col min="3815" max="3815" width="20.7109375" style="4" customWidth="1"/>
    <col min="3816" max="3816" width="48.42578125" style="4" customWidth="1"/>
    <col min="3817" max="3817" width="25.28515625" style="4" customWidth="1"/>
    <col min="3818" max="3818" width="20" style="4" customWidth="1"/>
    <col min="3819" max="3819" width="15" style="4" customWidth="1"/>
    <col min="3820" max="3820" width="17.42578125" style="4" customWidth="1"/>
    <col min="3821" max="3821" width="24" style="4" customWidth="1"/>
    <col min="3822" max="3822" width="25.28515625" style="4" customWidth="1"/>
    <col min="3823" max="3823" width="18.7109375" style="4" customWidth="1"/>
    <col min="3824" max="4070" width="8.85546875" style="4"/>
    <col min="4071" max="4071" width="20.7109375" style="4" customWidth="1"/>
    <col min="4072" max="4072" width="48.42578125" style="4" customWidth="1"/>
    <col min="4073" max="4073" width="25.28515625" style="4" customWidth="1"/>
    <col min="4074" max="4074" width="20" style="4" customWidth="1"/>
    <col min="4075" max="4075" width="15" style="4" customWidth="1"/>
    <col min="4076" max="4076" width="17.42578125" style="4" customWidth="1"/>
    <col min="4077" max="4077" width="24" style="4" customWidth="1"/>
    <col min="4078" max="4078" width="25.28515625" style="4" customWidth="1"/>
    <col min="4079" max="4079" width="18.7109375" style="4" customWidth="1"/>
    <col min="4080" max="4326" width="8.85546875" style="4"/>
    <col min="4327" max="4327" width="20.7109375" style="4" customWidth="1"/>
    <col min="4328" max="4328" width="48.42578125" style="4" customWidth="1"/>
    <col min="4329" max="4329" width="25.28515625" style="4" customWidth="1"/>
    <col min="4330" max="4330" width="20" style="4" customWidth="1"/>
    <col min="4331" max="4331" width="15" style="4" customWidth="1"/>
    <col min="4332" max="4332" width="17.42578125" style="4" customWidth="1"/>
    <col min="4333" max="4333" width="24" style="4" customWidth="1"/>
    <col min="4334" max="4334" width="25.28515625" style="4" customWidth="1"/>
    <col min="4335" max="4335" width="18.7109375" style="4" customWidth="1"/>
    <col min="4336" max="4582" width="8.85546875" style="4"/>
    <col min="4583" max="4583" width="20.7109375" style="4" customWidth="1"/>
    <col min="4584" max="4584" width="48.42578125" style="4" customWidth="1"/>
    <col min="4585" max="4585" width="25.28515625" style="4" customWidth="1"/>
    <col min="4586" max="4586" width="20" style="4" customWidth="1"/>
    <col min="4587" max="4587" width="15" style="4" customWidth="1"/>
    <col min="4588" max="4588" width="17.42578125" style="4" customWidth="1"/>
    <col min="4589" max="4589" width="24" style="4" customWidth="1"/>
    <col min="4590" max="4590" width="25.28515625" style="4" customWidth="1"/>
    <col min="4591" max="4591" width="18.7109375" style="4" customWidth="1"/>
    <col min="4592" max="4838" width="8.85546875" style="4"/>
    <col min="4839" max="4839" width="20.7109375" style="4" customWidth="1"/>
    <col min="4840" max="4840" width="48.42578125" style="4" customWidth="1"/>
    <col min="4841" max="4841" width="25.28515625" style="4" customWidth="1"/>
    <col min="4842" max="4842" width="20" style="4" customWidth="1"/>
    <col min="4843" max="4843" width="15" style="4" customWidth="1"/>
    <col min="4844" max="4844" width="17.42578125" style="4" customWidth="1"/>
    <col min="4845" max="4845" width="24" style="4" customWidth="1"/>
    <col min="4846" max="4846" width="25.28515625" style="4" customWidth="1"/>
    <col min="4847" max="4847" width="18.7109375" style="4" customWidth="1"/>
    <col min="4848" max="5094" width="8.85546875" style="4"/>
    <col min="5095" max="5095" width="20.7109375" style="4" customWidth="1"/>
    <col min="5096" max="5096" width="48.42578125" style="4" customWidth="1"/>
    <col min="5097" max="5097" width="25.28515625" style="4" customWidth="1"/>
    <col min="5098" max="5098" width="20" style="4" customWidth="1"/>
    <col min="5099" max="5099" width="15" style="4" customWidth="1"/>
    <col min="5100" max="5100" width="17.42578125" style="4" customWidth="1"/>
    <col min="5101" max="5101" width="24" style="4" customWidth="1"/>
    <col min="5102" max="5102" width="25.28515625" style="4" customWidth="1"/>
    <col min="5103" max="5103" width="18.7109375" style="4" customWidth="1"/>
    <col min="5104" max="5350" width="8.85546875" style="4"/>
    <col min="5351" max="5351" width="20.7109375" style="4" customWidth="1"/>
    <col min="5352" max="5352" width="48.42578125" style="4" customWidth="1"/>
    <col min="5353" max="5353" width="25.28515625" style="4" customWidth="1"/>
    <col min="5354" max="5354" width="20" style="4" customWidth="1"/>
    <col min="5355" max="5355" width="15" style="4" customWidth="1"/>
    <col min="5356" max="5356" width="17.42578125" style="4" customWidth="1"/>
    <col min="5357" max="5357" width="24" style="4" customWidth="1"/>
    <col min="5358" max="5358" width="25.28515625" style="4" customWidth="1"/>
    <col min="5359" max="5359" width="18.7109375" style="4" customWidth="1"/>
    <col min="5360" max="5606" width="8.85546875" style="4"/>
    <col min="5607" max="5607" width="20.7109375" style="4" customWidth="1"/>
    <col min="5608" max="5608" width="48.42578125" style="4" customWidth="1"/>
    <col min="5609" max="5609" width="25.28515625" style="4" customWidth="1"/>
    <col min="5610" max="5610" width="20" style="4" customWidth="1"/>
    <col min="5611" max="5611" width="15" style="4" customWidth="1"/>
    <col min="5612" max="5612" width="17.42578125" style="4" customWidth="1"/>
    <col min="5613" max="5613" width="24" style="4" customWidth="1"/>
    <col min="5614" max="5614" width="25.28515625" style="4" customWidth="1"/>
    <col min="5615" max="5615" width="18.7109375" style="4" customWidth="1"/>
    <col min="5616" max="5862" width="8.85546875" style="4"/>
    <col min="5863" max="5863" width="20.7109375" style="4" customWidth="1"/>
    <col min="5864" max="5864" width="48.42578125" style="4" customWidth="1"/>
    <col min="5865" max="5865" width="25.28515625" style="4" customWidth="1"/>
    <col min="5866" max="5866" width="20" style="4" customWidth="1"/>
    <col min="5867" max="5867" width="15" style="4" customWidth="1"/>
    <col min="5868" max="5868" width="17.42578125" style="4" customWidth="1"/>
    <col min="5869" max="5869" width="24" style="4" customWidth="1"/>
    <col min="5870" max="5870" width="25.28515625" style="4" customWidth="1"/>
    <col min="5871" max="5871" width="18.7109375" style="4" customWidth="1"/>
    <col min="5872" max="6118" width="8.85546875" style="4"/>
    <col min="6119" max="6119" width="20.7109375" style="4" customWidth="1"/>
    <col min="6120" max="6120" width="48.42578125" style="4" customWidth="1"/>
    <col min="6121" max="6121" width="25.28515625" style="4" customWidth="1"/>
    <col min="6122" max="6122" width="20" style="4" customWidth="1"/>
    <col min="6123" max="6123" width="15" style="4" customWidth="1"/>
    <col min="6124" max="6124" width="17.42578125" style="4" customWidth="1"/>
    <col min="6125" max="6125" width="24" style="4" customWidth="1"/>
    <col min="6126" max="6126" width="25.28515625" style="4" customWidth="1"/>
    <col min="6127" max="6127" width="18.7109375" style="4" customWidth="1"/>
    <col min="6128" max="6374" width="8.85546875" style="4"/>
    <col min="6375" max="6375" width="20.7109375" style="4" customWidth="1"/>
    <col min="6376" max="6376" width="48.42578125" style="4" customWidth="1"/>
    <col min="6377" max="6377" width="25.28515625" style="4" customWidth="1"/>
    <col min="6378" max="6378" width="20" style="4" customWidth="1"/>
    <col min="6379" max="6379" width="15" style="4" customWidth="1"/>
    <col min="6380" max="6380" width="17.42578125" style="4" customWidth="1"/>
    <col min="6381" max="6381" width="24" style="4" customWidth="1"/>
    <col min="6382" max="6382" width="25.28515625" style="4" customWidth="1"/>
    <col min="6383" max="6383" width="18.7109375" style="4" customWidth="1"/>
    <col min="6384" max="6630" width="8.85546875" style="4"/>
    <col min="6631" max="6631" width="20.7109375" style="4" customWidth="1"/>
    <col min="6632" max="6632" width="48.42578125" style="4" customWidth="1"/>
    <col min="6633" max="6633" width="25.28515625" style="4" customWidth="1"/>
    <col min="6634" max="6634" width="20" style="4" customWidth="1"/>
    <col min="6635" max="6635" width="15" style="4" customWidth="1"/>
    <col min="6636" max="6636" width="17.42578125" style="4" customWidth="1"/>
    <col min="6637" max="6637" width="24" style="4" customWidth="1"/>
    <col min="6638" max="6638" width="25.28515625" style="4" customWidth="1"/>
    <col min="6639" max="6639" width="18.7109375" style="4" customWidth="1"/>
    <col min="6640" max="6886" width="8.85546875" style="4"/>
    <col min="6887" max="6887" width="20.7109375" style="4" customWidth="1"/>
    <col min="6888" max="6888" width="48.42578125" style="4" customWidth="1"/>
    <col min="6889" max="6889" width="25.28515625" style="4" customWidth="1"/>
    <col min="6890" max="6890" width="20" style="4" customWidth="1"/>
    <col min="6891" max="6891" width="15" style="4" customWidth="1"/>
    <col min="6892" max="6892" width="17.42578125" style="4" customWidth="1"/>
    <col min="6893" max="6893" width="24" style="4" customWidth="1"/>
    <col min="6894" max="6894" width="25.28515625" style="4" customWidth="1"/>
    <col min="6895" max="6895" width="18.7109375" style="4" customWidth="1"/>
    <col min="6896" max="7142" width="8.85546875" style="4"/>
    <col min="7143" max="7143" width="20.7109375" style="4" customWidth="1"/>
    <col min="7144" max="7144" width="48.42578125" style="4" customWidth="1"/>
    <col min="7145" max="7145" width="25.28515625" style="4" customWidth="1"/>
    <col min="7146" max="7146" width="20" style="4" customWidth="1"/>
    <col min="7147" max="7147" width="15" style="4" customWidth="1"/>
    <col min="7148" max="7148" width="17.42578125" style="4" customWidth="1"/>
    <col min="7149" max="7149" width="24" style="4" customWidth="1"/>
    <col min="7150" max="7150" width="25.28515625" style="4" customWidth="1"/>
    <col min="7151" max="7151" width="18.7109375" style="4" customWidth="1"/>
    <col min="7152" max="7398" width="8.85546875" style="4"/>
    <col min="7399" max="7399" width="20.7109375" style="4" customWidth="1"/>
    <col min="7400" max="7400" width="48.42578125" style="4" customWidth="1"/>
    <col min="7401" max="7401" width="25.28515625" style="4" customWidth="1"/>
    <col min="7402" max="7402" width="20" style="4" customWidth="1"/>
    <col min="7403" max="7403" width="15" style="4" customWidth="1"/>
    <col min="7404" max="7404" width="17.42578125" style="4" customWidth="1"/>
    <col min="7405" max="7405" width="24" style="4" customWidth="1"/>
    <col min="7406" max="7406" width="25.28515625" style="4" customWidth="1"/>
    <col min="7407" max="7407" width="18.7109375" style="4" customWidth="1"/>
    <col min="7408" max="7654" width="8.85546875" style="4"/>
    <col min="7655" max="7655" width="20.7109375" style="4" customWidth="1"/>
    <col min="7656" max="7656" width="48.42578125" style="4" customWidth="1"/>
    <col min="7657" max="7657" width="25.28515625" style="4" customWidth="1"/>
    <col min="7658" max="7658" width="20" style="4" customWidth="1"/>
    <col min="7659" max="7659" width="15" style="4" customWidth="1"/>
    <col min="7660" max="7660" width="17.42578125" style="4" customWidth="1"/>
    <col min="7661" max="7661" width="24" style="4" customWidth="1"/>
    <col min="7662" max="7662" width="25.28515625" style="4" customWidth="1"/>
    <col min="7663" max="7663" width="18.7109375" style="4" customWidth="1"/>
    <col min="7664" max="7910" width="8.85546875" style="4"/>
    <col min="7911" max="7911" width="20.7109375" style="4" customWidth="1"/>
    <col min="7912" max="7912" width="48.42578125" style="4" customWidth="1"/>
    <col min="7913" max="7913" width="25.28515625" style="4" customWidth="1"/>
    <col min="7914" max="7914" width="20" style="4" customWidth="1"/>
    <col min="7915" max="7915" width="15" style="4" customWidth="1"/>
    <col min="7916" max="7916" width="17.42578125" style="4" customWidth="1"/>
    <col min="7917" max="7917" width="24" style="4" customWidth="1"/>
    <col min="7918" max="7918" width="25.28515625" style="4" customWidth="1"/>
    <col min="7919" max="7919" width="18.7109375" style="4" customWidth="1"/>
    <col min="7920" max="8166" width="8.85546875" style="4"/>
    <col min="8167" max="8167" width="20.7109375" style="4" customWidth="1"/>
    <col min="8168" max="8168" width="48.42578125" style="4" customWidth="1"/>
    <col min="8169" max="8169" width="25.28515625" style="4" customWidth="1"/>
    <col min="8170" max="8170" width="20" style="4" customWidth="1"/>
    <col min="8171" max="8171" width="15" style="4" customWidth="1"/>
    <col min="8172" max="8172" width="17.42578125" style="4" customWidth="1"/>
    <col min="8173" max="8173" width="24" style="4" customWidth="1"/>
    <col min="8174" max="8174" width="25.28515625" style="4" customWidth="1"/>
    <col min="8175" max="8175" width="18.7109375" style="4" customWidth="1"/>
    <col min="8176" max="8422" width="8.85546875" style="4"/>
    <col min="8423" max="8423" width="20.7109375" style="4" customWidth="1"/>
    <col min="8424" max="8424" width="48.42578125" style="4" customWidth="1"/>
    <col min="8425" max="8425" width="25.28515625" style="4" customWidth="1"/>
    <col min="8426" max="8426" width="20" style="4" customWidth="1"/>
    <col min="8427" max="8427" width="15" style="4" customWidth="1"/>
    <col min="8428" max="8428" width="17.42578125" style="4" customWidth="1"/>
    <col min="8429" max="8429" width="24" style="4" customWidth="1"/>
    <col min="8430" max="8430" width="25.28515625" style="4" customWidth="1"/>
    <col min="8431" max="8431" width="18.7109375" style="4" customWidth="1"/>
    <col min="8432" max="8678" width="8.85546875" style="4"/>
    <col min="8679" max="8679" width="20.7109375" style="4" customWidth="1"/>
    <col min="8680" max="8680" width="48.42578125" style="4" customWidth="1"/>
    <col min="8681" max="8681" width="25.28515625" style="4" customWidth="1"/>
    <col min="8682" max="8682" width="20" style="4" customWidth="1"/>
    <col min="8683" max="8683" width="15" style="4" customWidth="1"/>
    <col min="8684" max="8684" width="17.42578125" style="4" customWidth="1"/>
    <col min="8685" max="8685" width="24" style="4" customWidth="1"/>
    <col min="8686" max="8686" width="25.28515625" style="4" customWidth="1"/>
    <col min="8687" max="8687" width="18.7109375" style="4" customWidth="1"/>
    <col min="8688" max="8934" width="8.85546875" style="4"/>
    <col min="8935" max="8935" width="20.7109375" style="4" customWidth="1"/>
    <col min="8936" max="8936" width="48.42578125" style="4" customWidth="1"/>
    <col min="8937" max="8937" width="25.28515625" style="4" customWidth="1"/>
    <col min="8938" max="8938" width="20" style="4" customWidth="1"/>
    <col min="8939" max="8939" width="15" style="4" customWidth="1"/>
    <col min="8940" max="8940" width="17.42578125" style="4" customWidth="1"/>
    <col min="8941" max="8941" width="24" style="4" customWidth="1"/>
    <col min="8942" max="8942" width="25.28515625" style="4" customWidth="1"/>
    <col min="8943" max="8943" width="18.7109375" style="4" customWidth="1"/>
    <col min="8944" max="9190" width="8.85546875" style="4"/>
    <col min="9191" max="9191" width="20.7109375" style="4" customWidth="1"/>
    <col min="9192" max="9192" width="48.42578125" style="4" customWidth="1"/>
    <col min="9193" max="9193" width="25.28515625" style="4" customWidth="1"/>
    <col min="9194" max="9194" width="20" style="4" customWidth="1"/>
    <col min="9195" max="9195" width="15" style="4" customWidth="1"/>
    <col min="9196" max="9196" width="17.42578125" style="4" customWidth="1"/>
    <col min="9197" max="9197" width="24" style="4" customWidth="1"/>
    <col min="9198" max="9198" width="25.28515625" style="4" customWidth="1"/>
    <col min="9199" max="9199" width="18.7109375" style="4" customWidth="1"/>
    <col min="9200" max="9446" width="8.85546875" style="4"/>
    <col min="9447" max="9447" width="20.7109375" style="4" customWidth="1"/>
    <col min="9448" max="9448" width="48.42578125" style="4" customWidth="1"/>
    <col min="9449" max="9449" width="25.28515625" style="4" customWidth="1"/>
    <col min="9450" max="9450" width="20" style="4" customWidth="1"/>
    <col min="9451" max="9451" width="15" style="4" customWidth="1"/>
    <col min="9452" max="9452" width="17.42578125" style="4" customWidth="1"/>
    <col min="9453" max="9453" width="24" style="4" customWidth="1"/>
    <col min="9454" max="9454" width="25.28515625" style="4" customWidth="1"/>
    <col min="9455" max="9455" width="18.7109375" style="4" customWidth="1"/>
    <col min="9456" max="9702" width="8.85546875" style="4"/>
    <col min="9703" max="9703" width="20.7109375" style="4" customWidth="1"/>
    <col min="9704" max="9704" width="48.42578125" style="4" customWidth="1"/>
    <col min="9705" max="9705" width="25.28515625" style="4" customWidth="1"/>
    <col min="9706" max="9706" width="20" style="4" customWidth="1"/>
    <col min="9707" max="9707" width="15" style="4" customWidth="1"/>
    <col min="9708" max="9708" width="17.42578125" style="4" customWidth="1"/>
    <col min="9709" max="9709" width="24" style="4" customWidth="1"/>
    <col min="9710" max="9710" width="25.28515625" style="4" customWidth="1"/>
    <col min="9711" max="9711" width="18.7109375" style="4" customWidth="1"/>
    <col min="9712" max="9958" width="8.85546875" style="4"/>
    <col min="9959" max="9959" width="20.7109375" style="4" customWidth="1"/>
    <col min="9960" max="9960" width="48.42578125" style="4" customWidth="1"/>
    <col min="9961" max="9961" width="25.28515625" style="4" customWidth="1"/>
    <col min="9962" max="9962" width="20" style="4" customWidth="1"/>
    <col min="9963" max="9963" width="15" style="4" customWidth="1"/>
    <col min="9964" max="9964" width="17.42578125" style="4" customWidth="1"/>
    <col min="9965" max="9965" width="24" style="4" customWidth="1"/>
    <col min="9966" max="9966" width="25.28515625" style="4" customWidth="1"/>
    <col min="9967" max="9967" width="18.7109375" style="4" customWidth="1"/>
    <col min="9968" max="10214" width="8.85546875" style="4"/>
    <col min="10215" max="10215" width="20.7109375" style="4" customWidth="1"/>
    <col min="10216" max="10216" width="48.42578125" style="4" customWidth="1"/>
    <col min="10217" max="10217" width="25.28515625" style="4" customWidth="1"/>
    <col min="10218" max="10218" width="20" style="4" customWidth="1"/>
    <col min="10219" max="10219" width="15" style="4" customWidth="1"/>
    <col min="10220" max="10220" width="17.42578125" style="4" customWidth="1"/>
    <col min="10221" max="10221" width="24" style="4" customWidth="1"/>
    <col min="10222" max="10222" width="25.28515625" style="4" customWidth="1"/>
    <col min="10223" max="10223" width="18.7109375" style="4" customWidth="1"/>
    <col min="10224" max="10470" width="8.85546875" style="4"/>
    <col min="10471" max="10471" width="20.7109375" style="4" customWidth="1"/>
    <col min="10472" max="10472" width="48.42578125" style="4" customWidth="1"/>
    <col min="10473" max="10473" width="25.28515625" style="4" customWidth="1"/>
    <col min="10474" max="10474" width="20" style="4" customWidth="1"/>
    <col min="10475" max="10475" width="15" style="4" customWidth="1"/>
    <col min="10476" max="10476" width="17.42578125" style="4" customWidth="1"/>
    <col min="10477" max="10477" width="24" style="4" customWidth="1"/>
    <col min="10478" max="10478" width="25.28515625" style="4" customWidth="1"/>
    <col min="10479" max="10479" width="18.7109375" style="4" customWidth="1"/>
    <col min="10480" max="10726" width="8.85546875" style="4"/>
    <col min="10727" max="10727" width="20.7109375" style="4" customWidth="1"/>
    <col min="10728" max="10728" width="48.42578125" style="4" customWidth="1"/>
    <col min="10729" max="10729" width="25.28515625" style="4" customWidth="1"/>
    <col min="10730" max="10730" width="20" style="4" customWidth="1"/>
    <col min="10731" max="10731" width="15" style="4" customWidth="1"/>
    <col min="10732" max="10732" width="17.42578125" style="4" customWidth="1"/>
    <col min="10733" max="10733" width="24" style="4" customWidth="1"/>
    <col min="10734" max="10734" width="25.28515625" style="4" customWidth="1"/>
    <col min="10735" max="10735" width="18.7109375" style="4" customWidth="1"/>
    <col min="10736" max="10982" width="8.85546875" style="4"/>
    <col min="10983" max="10983" width="20.7109375" style="4" customWidth="1"/>
    <col min="10984" max="10984" width="48.42578125" style="4" customWidth="1"/>
    <col min="10985" max="10985" width="25.28515625" style="4" customWidth="1"/>
    <col min="10986" max="10986" width="20" style="4" customWidth="1"/>
    <col min="10987" max="10987" width="15" style="4" customWidth="1"/>
    <col min="10988" max="10988" width="17.42578125" style="4" customWidth="1"/>
    <col min="10989" max="10989" width="24" style="4" customWidth="1"/>
    <col min="10990" max="10990" width="25.28515625" style="4" customWidth="1"/>
    <col min="10991" max="10991" width="18.7109375" style="4" customWidth="1"/>
    <col min="10992" max="11238" width="8.85546875" style="4"/>
    <col min="11239" max="11239" width="20.7109375" style="4" customWidth="1"/>
    <col min="11240" max="11240" width="48.42578125" style="4" customWidth="1"/>
    <col min="11241" max="11241" width="25.28515625" style="4" customWidth="1"/>
    <col min="11242" max="11242" width="20" style="4" customWidth="1"/>
    <col min="11243" max="11243" width="15" style="4" customWidth="1"/>
    <col min="11244" max="11244" width="17.42578125" style="4" customWidth="1"/>
    <col min="11245" max="11245" width="24" style="4" customWidth="1"/>
    <col min="11246" max="11246" width="25.28515625" style="4" customWidth="1"/>
    <col min="11247" max="11247" width="18.7109375" style="4" customWidth="1"/>
    <col min="11248" max="11494" width="8.85546875" style="4"/>
    <col min="11495" max="11495" width="20.7109375" style="4" customWidth="1"/>
    <col min="11496" max="11496" width="48.42578125" style="4" customWidth="1"/>
    <col min="11497" max="11497" width="25.28515625" style="4" customWidth="1"/>
    <col min="11498" max="11498" width="20" style="4" customWidth="1"/>
    <col min="11499" max="11499" width="15" style="4" customWidth="1"/>
    <col min="11500" max="11500" width="17.42578125" style="4" customWidth="1"/>
    <col min="11501" max="11501" width="24" style="4" customWidth="1"/>
    <col min="11502" max="11502" width="25.28515625" style="4" customWidth="1"/>
    <col min="11503" max="11503" width="18.7109375" style="4" customWidth="1"/>
    <col min="11504" max="11750" width="8.85546875" style="4"/>
    <col min="11751" max="11751" width="20.7109375" style="4" customWidth="1"/>
    <col min="11752" max="11752" width="48.42578125" style="4" customWidth="1"/>
    <col min="11753" max="11753" width="25.28515625" style="4" customWidth="1"/>
    <col min="11754" max="11754" width="20" style="4" customWidth="1"/>
    <col min="11755" max="11755" width="15" style="4" customWidth="1"/>
    <col min="11756" max="11756" width="17.42578125" style="4" customWidth="1"/>
    <col min="11757" max="11757" width="24" style="4" customWidth="1"/>
    <col min="11758" max="11758" width="25.28515625" style="4" customWidth="1"/>
    <col min="11759" max="11759" width="18.7109375" style="4" customWidth="1"/>
    <col min="11760" max="12006" width="8.85546875" style="4"/>
    <col min="12007" max="12007" width="20.7109375" style="4" customWidth="1"/>
    <col min="12008" max="12008" width="48.42578125" style="4" customWidth="1"/>
    <col min="12009" max="12009" width="25.28515625" style="4" customWidth="1"/>
    <col min="12010" max="12010" width="20" style="4" customWidth="1"/>
    <col min="12011" max="12011" width="15" style="4" customWidth="1"/>
    <col min="12012" max="12012" width="17.42578125" style="4" customWidth="1"/>
    <col min="12013" max="12013" width="24" style="4" customWidth="1"/>
    <col min="12014" max="12014" width="25.28515625" style="4" customWidth="1"/>
    <col min="12015" max="12015" width="18.7109375" style="4" customWidth="1"/>
    <col min="12016" max="12262" width="8.85546875" style="4"/>
    <col min="12263" max="12263" width="20.7109375" style="4" customWidth="1"/>
    <col min="12264" max="12264" width="48.42578125" style="4" customWidth="1"/>
    <col min="12265" max="12265" width="25.28515625" style="4" customWidth="1"/>
    <col min="12266" max="12266" width="20" style="4" customWidth="1"/>
    <col min="12267" max="12267" width="15" style="4" customWidth="1"/>
    <col min="12268" max="12268" width="17.42578125" style="4" customWidth="1"/>
    <col min="12269" max="12269" width="24" style="4" customWidth="1"/>
    <col min="12270" max="12270" width="25.28515625" style="4" customWidth="1"/>
    <col min="12271" max="12271" width="18.7109375" style="4" customWidth="1"/>
    <col min="12272" max="12518" width="8.85546875" style="4"/>
    <col min="12519" max="12519" width="20.7109375" style="4" customWidth="1"/>
    <col min="12520" max="12520" width="48.42578125" style="4" customWidth="1"/>
    <col min="12521" max="12521" width="25.28515625" style="4" customWidth="1"/>
    <col min="12522" max="12522" width="20" style="4" customWidth="1"/>
    <col min="12523" max="12523" width="15" style="4" customWidth="1"/>
    <col min="12524" max="12524" width="17.42578125" style="4" customWidth="1"/>
    <col min="12525" max="12525" width="24" style="4" customWidth="1"/>
    <col min="12526" max="12526" width="25.28515625" style="4" customWidth="1"/>
    <col min="12527" max="12527" width="18.7109375" style="4" customWidth="1"/>
    <col min="12528" max="12774" width="8.85546875" style="4"/>
    <col min="12775" max="12775" width="20.7109375" style="4" customWidth="1"/>
    <col min="12776" max="12776" width="48.42578125" style="4" customWidth="1"/>
    <col min="12777" max="12777" width="25.28515625" style="4" customWidth="1"/>
    <col min="12778" max="12778" width="20" style="4" customWidth="1"/>
    <col min="12779" max="12779" width="15" style="4" customWidth="1"/>
    <col min="12780" max="12780" width="17.42578125" style="4" customWidth="1"/>
    <col min="12781" max="12781" width="24" style="4" customWidth="1"/>
    <col min="12782" max="12782" width="25.28515625" style="4" customWidth="1"/>
    <col min="12783" max="12783" width="18.7109375" style="4" customWidth="1"/>
    <col min="12784" max="13030" width="8.85546875" style="4"/>
    <col min="13031" max="13031" width="20.7109375" style="4" customWidth="1"/>
    <col min="13032" max="13032" width="48.42578125" style="4" customWidth="1"/>
    <col min="13033" max="13033" width="25.28515625" style="4" customWidth="1"/>
    <col min="13034" max="13034" width="20" style="4" customWidth="1"/>
    <col min="13035" max="13035" width="15" style="4" customWidth="1"/>
    <col min="13036" max="13036" width="17.42578125" style="4" customWidth="1"/>
    <col min="13037" max="13037" width="24" style="4" customWidth="1"/>
    <col min="13038" max="13038" width="25.28515625" style="4" customWidth="1"/>
    <col min="13039" max="13039" width="18.7109375" style="4" customWidth="1"/>
    <col min="13040" max="13286" width="8.85546875" style="4"/>
    <col min="13287" max="13287" width="20.7109375" style="4" customWidth="1"/>
    <col min="13288" max="13288" width="48.42578125" style="4" customWidth="1"/>
    <col min="13289" max="13289" width="25.28515625" style="4" customWidth="1"/>
    <col min="13290" max="13290" width="20" style="4" customWidth="1"/>
    <col min="13291" max="13291" width="15" style="4" customWidth="1"/>
    <col min="13292" max="13292" width="17.42578125" style="4" customWidth="1"/>
    <col min="13293" max="13293" width="24" style="4" customWidth="1"/>
    <col min="13294" max="13294" width="25.28515625" style="4" customWidth="1"/>
    <col min="13295" max="13295" width="18.7109375" style="4" customWidth="1"/>
    <col min="13296" max="13542" width="8.85546875" style="4"/>
    <col min="13543" max="13543" width="20.7109375" style="4" customWidth="1"/>
    <col min="13544" max="13544" width="48.42578125" style="4" customWidth="1"/>
    <col min="13545" max="13545" width="25.28515625" style="4" customWidth="1"/>
    <col min="13546" max="13546" width="20" style="4" customWidth="1"/>
    <col min="13547" max="13547" width="15" style="4" customWidth="1"/>
    <col min="13548" max="13548" width="17.42578125" style="4" customWidth="1"/>
    <col min="13549" max="13549" width="24" style="4" customWidth="1"/>
    <col min="13550" max="13550" width="25.28515625" style="4" customWidth="1"/>
    <col min="13551" max="13551" width="18.7109375" style="4" customWidth="1"/>
    <col min="13552" max="13798" width="8.85546875" style="4"/>
    <col min="13799" max="13799" width="20.7109375" style="4" customWidth="1"/>
    <col min="13800" max="13800" width="48.42578125" style="4" customWidth="1"/>
    <col min="13801" max="13801" width="25.28515625" style="4" customWidth="1"/>
    <col min="13802" max="13802" width="20" style="4" customWidth="1"/>
    <col min="13803" max="13803" width="15" style="4" customWidth="1"/>
    <col min="13804" max="13804" width="17.42578125" style="4" customWidth="1"/>
    <col min="13805" max="13805" width="24" style="4" customWidth="1"/>
    <col min="13806" max="13806" width="25.28515625" style="4" customWidth="1"/>
    <col min="13807" max="13807" width="18.7109375" style="4" customWidth="1"/>
    <col min="13808" max="14054" width="8.85546875" style="4"/>
    <col min="14055" max="14055" width="20.7109375" style="4" customWidth="1"/>
    <col min="14056" max="14056" width="48.42578125" style="4" customWidth="1"/>
    <col min="14057" max="14057" width="25.28515625" style="4" customWidth="1"/>
    <col min="14058" max="14058" width="20" style="4" customWidth="1"/>
    <col min="14059" max="14059" width="15" style="4" customWidth="1"/>
    <col min="14060" max="14060" width="17.42578125" style="4" customWidth="1"/>
    <col min="14061" max="14061" width="24" style="4" customWidth="1"/>
    <col min="14062" max="14062" width="25.28515625" style="4" customWidth="1"/>
    <col min="14063" max="14063" width="18.7109375" style="4" customWidth="1"/>
    <col min="14064" max="14310" width="8.85546875" style="4"/>
    <col min="14311" max="14311" width="20.7109375" style="4" customWidth="1"/>
    <col min="14312" max="14312" width="48.42578125" style="4" customWidth="1"/>
    <col min="14313" max="14313" width="25.28515625" style="4" customWidth="1"/>
    <col min="14314" max="14314" width="20" style="4" customWidth="1"/>
    <col min="14315" max="14315" width="15" style="4" customWidth="1"/>
    <col min="14316" max="14316" width="17.42578125" style="4" customWidth="1"/>
    <col min="14317" max="14317" width="24" style="4" customWidth="1"/>
    <col min="14318" max="14318" width="25.28515625" style="4" customWidth="1"/>
    <col min="14319" max="14319" width="18.7109375" style="4" customWidth="1"/>
    <col min="14320" max="14566" width="8.85546875" style="4"/>
    <col min="14567" max="14567" width="20.7109375" style="4" customWidth="1"/>
    <col min="14568" max="14568" width="48.42578125" style="4" customWidth="1"/>
    <col min="14569" max="14569" width="25.28515625" style="4" customWidth="1"/>
    <col min="14570" max="14570" width="20" style="4" customWidth="1"/>
    <col min="14571" max="14571" width="15" style="4" customWidth="1"/>
    <col min="14572" max="14572" width="17.42578125" style="4" customWidth="1"/>
    <col min="14573" max="14573" width="24" style="4" customWidth="1"/>
    <col min="14574" max="14574" width="25.28515625" style="4" customWidth="1"/>
    <col min="14575" max="14575" width="18.7109375" style="4" customWidth="1"/>
    <col min="14576" max="14822" width="8.85546875" style="4"/>
    <col min="14823" max="14823" width="20.7109375" style="4" customWidth="1"/>
    <col min="14824" max="14824" width="48.42578125" style="4" customWidth="1"/>
    <col min="14825" max="14825" width="25.28515625" style="4" customWidth="1"/>
    <col min="14826" max="14826" width="20" style="4" customWidth="1"/>
    <col min="14827" max="14827" width="15" style="4" customWidth="1"/>
    <col min="14828" max="14828" width="17.42578125" style="4" customWidth="1"/>
    <col min="14829" max="14829" width="24" style="4" customWidth="1"/>
    <col min="14830" max="14830" width="25.28515625" style="4" customWidth="1"/>
    <col min="14831" max="14831" width="18.7109375" style="4" customWidth="1"/>
    <col min="14832" max="15078" width="8.85546875" style="4"/>
    <col min="15079" max="15079" width="20.7109375" style="4" customWidth="1"/>
    <col min="15080" max="15080" width="48.42578125" style="4" customWidth="1"/>
    <col min="15081" max="15081" width="25.28515625" style="4" customWidth="1"/>
    <col min="15082" max="15082" width="20" style="4" customWidth="1"/>
    <col min="15083" max="15083" width="15" style="4" customWidth="1"/>
    <col min="15084" max="15084" width="17.42578125" style="4" customWidth="1"/>
    <col min="15085" max="15085" width="24" style="4" customWidth="1"/>
    <col min="15086" max="15086" width="25.28515625" style="4" customWidth="1"/>
    <col min="15087" max="15087" width="18.7109375" style="4" customWidth="1"/>
    <col min="15088" max="15334" width="8.85546875" style="4"/>
    <col min="15335" max="15335" width="20.7109375" style="4" customWidth="1"/>
    <col min="15336" max="15336" width="48.42578125" style="4" customWidth="1"/>
    <col min="15337" max="15337" width="25.28515625" style="4" customWidth="1"/>
    <col min="15338" max="15338" width="20" style="4" customWidth="1"/>
    <col min="15339" max="15339" width="15" style="4" customWidth="1"/>
    <col min="15340" max="15340" width="17.42578125" style="4" customWidth="1"/>
    <col min="15341" max="15341" width="24" style="4" customWidth="1"/>
    <col min="15342" max="15342" width="25.28515625" style="4" customWidth="1"/>
    <col min="15343" max="15343" width="18.7109375" style="4" customWidth="1"/>
    <col min="15344" max="15590" width="8.85546875" style="4"/>
    <col min="15591" max="15591" width="20.7109375" style="4" customWidth="1"/>
    <col min="15592" max="15592" width="48.42578125" style="4" customWidth="1"/>
    <col min="15593" max="15593" width="25.28515625" style="4" customWidth="1"/>
    <col min="15594" max="15594" width="20" style="4" customWidth="1"/>
    <col min="15595" max="15595" width="15" style="4" customWidth="1"/>
    <col min="15596" max="15596" width="17.42578125" style="4" customWidth="1"/>
    <col min="15597" max="15597" width="24" style="4" customWidth="1"/>
    <col min="15598" max="15598" width="25.28515625" style="4" customWidth="1"/>
    <col min="15599" max="15599" width="18.7109375" style="4" customWidth="1"/>
    <col min="15600" max="15846" width="8.85546875" style="4"/>
    <col min="15847" max="15847" width="20.7109375" style="4" customWidth="1"/>
    <col min="15848" max="15848" width="48.42578125" style="4" customWidth="1"/>
    <col min="15849" max="15849" width="25.28515625" style="4" customWidth="1"/>
    <col min="15850" max="15850" width="20" style="4" customWidth="1"/>
    <col min="15851" max="15851" width="15" style="4" customWidth="1"/>
    <col min="15852" max="15852" width="17.42578125" style="4" customWidth="1"/>
    <col min="15853" max="15853" width="24" style="4" customWidth="1"/>
    <col min="15854" max="15854" width="25.28515625" style="4" customWidth="1"/>
    <col min="15855" max="15855" width="18.7109375" style="4" customWidth="1"/>
    <col min="15856" max="16102" width="8.85546875" style="4"/>
    <col min="16103" max="16103" width="20.7109375" style="4" customWidth="1"/>
    <col min="16104" max="16104" width="48.42578125" style="4" customWidth="1"/>
    <col min="16105" max="16105" width="25.28515625" style="4" customWidth="1"/>
    <col min="16106" max="16106" width="20" style="4" customWidth="1"/>
    <col min="16107" max="16107" width="15" style="4" customWidth="1"/>
    <col min="16108" max="16108" width="17.42578125" style="4" customWidth="1"/>
    <col min="16109" max="16109" width="24" style="4" customWidth="1"/>
    <col min="16110" max="16110" width="25.28515625" style="4" customWidth="1"/>
    <col min="16111" max="16111" width="18.7109375" style="4" customWidth="1"/>
    <col min="16112" max="16361" width="8.85546875" style="4"/>
    <col min="16362" max="16384" width="8.7109375" style="4" customWidth="1"/>
  </cols>
  <sheetData>
    <row r="1" spans="1:8" ht="23.25" x14ac:dyDescent="0.2">
      <c r="A1" s="1" t="s">
        <v>0</v>
      </c>
      <c r="B1" s="1"/>
      <c r="C1" s="1"/>
      <c r="D1" s="2"/>
      <c r="E1" s="3"/>
      <c r="F1" s="3"/>
    </row>
    <row r="2" spans="1:8" ht="67.5" customHeight="1" x14ac:dyDescent="0.2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</row>
    <row r="3" spans="1:8" x14ac:dyDescent="0.2">
      <c r="A3" s="8">
        <v>210001</v>
      </c>
      <c r="B3" s="8" t="s">
        <v>7</v>
      </c>
      <c r="C3" s="9">
        <f>VLOOKUP(A3,'[1]FY25 Est IP %'!$A$4:$G$55,7,FALSE)</f>
        <v>269729948.85990429</v>
      </c>
      <c r="D3" s="10">
        <f>VLOOKUP(A3,'[2]FINAL SCORES'!A12:O51,15,FALSE)</f>
        <v>0.49583376499999998</v>
      </c>
      <c r="E3" s="11">
        <f t="shared" ref="E3:E42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7.3000000000000001E-3</v>
      </c>
      <c r="F3" s="12">
        <f t="shared" ref="F3:F42" si="1">ROUND(E3*C3,0)</f>
        <v>1969029</v>
      </c>
      <c r="H3" s="13"/>
    </row>
    <row r="4" spans="1:8" x14ac:dyDescent="0.2">
      <c r="A4" s="8">
        <v>210002</v>
      </c>
      <c r="B4" s="8" t="s">
        <v>8</v>
      </c>
      <c r="C4" s="9">
        <f>VLOOKUP(A4,'[1]FY25 Est IP %'!$A$4:$G$55,7,FALSE)</f>
        <v>1572442188.1564894</v>
      </c>
      <c r="D4" s="10">
        <f>VLOOKUP(A4,'[2]FINAL SCORES'!A13:O52,15,FALSE)</f>
        <v>0.18083350249999999</v>
      </c>
      <c r="E4" s="11">
        <f t="shared" si="0"/>
        <v>-8.6999999999999994E-3</v>
      </c>
      <c r="F4" s="12">
        <f t="shared" si="1"/>
        <v>-13680247</v>
      </c>
    </row>
    <row r="5" spans="1:8" x14ac:dyDescent="0.2">
      <c r="A5" s="8">
        <v>210003</v>
      </c>
      <c r="B5" s="8" t="s">
        <v>9</v>
      </c>
      <c r="C5" s="9">
        <f>VLOOKUP(A5,'[1]FY25 Est IP %'!$A$4:$G$55,7,FALSE)</f>
        <v>325349233.96876013</v>
      </c>
      <c r="D5" s="10">
        <f>VLOOKUP(A5,'[2]FINAL SCORES'!A14:O53,15,FALSE)</f>
        <v>0.30250023999999998</v>
      </c>
      <c r="E5" s="11">
        <f t="shared" si="0"/>
        <v>-1.1000000000000001E-3</v>
      </c>
      <c r="F5" s="12">
        <f t="shared" si="1"/>
        <v>-357884</v>
      </c>
    </row>
    <row r="6" spans="1:8" x14ac:dyDescent="0.2">
      <c r="A6" s="8">
        <v>210004</v>
      </c>
      <c r="B6" s="8" t="s">
        <v>10</v>
      </c>
      <c r="C6" s="9">
        <f>VLOOKUP(A6,'[1]FY25 Est IP %'!$A$4:$G$55,7,FALSE)</f>
        <v>440757012.08590156</v>
      </c>
      <c r="D6" s="10">
        <f>VLOOKUP(A6,'[2]FINAL SCORES'!A15:O54,15,FALSE)</f>
        <v>0.16583349750000001</v>
      </c>
      <c r="E6" s="11">
        <f t="shared" si="0"/>
        <v>-9.5999999999999992E-3</v>
      </c>
      <c r="F6" s="12">
        <f t="shared" si="1"/>
        <v>-4231267</v>
      </c>
    </row>
    <row r="7" spans="1:8" x14ac:dyDescent="0.2">
      <c r="A7" s="8">
        <v>210005</v>
      </c>
      <c r="B7" s="8" t="s">
        <v>11</v>
      </c>
      <c r="C7" s="9">
        <f>VLOOKUP(A7,'[1]FY25 Est IP %'!$A$4:$G$55,7,FALSE)</f>
        <v>255860247.93559751</v>
      </c>
      <c r="D7" s="10">
        <f>VLOOKUP(A7,'[2]FINAL SCORES'!A16:O55,15,FALSE)</f>
        <v>0.26166687249999998</v>
      </c>
      <c r="E7" s="11">
        <f t="shared" si="0"/>
        <v>-3.5999999999999999E-3</v>
      </c>
      <c r="F7" s="12">
        <f t="shared" si="1"/>
        <v>-921097</v>
      </c>
    </row>
    <row r="8" spans="1:8" x14ac:dyDescent="0.2">
      <c r="A8" s="8">
        <v>210008</v>
      </c>
      <c r="B8" s="8" t="s">
        <v>12</v>
      </c>
      <c r="C8" s="9">
        <f>VLOOKUP(A8,'[1]FY25 Est IP %'!$A$4:$G$55,7,FALSE)</f>
        <v>244094359.34199929</v>
      </c>
      <c r="D8" s="10">
        <f>VLOOKUP(A8,'[2]FINAL SCORES'!A17:O56,15,FALSE)</f>
        <v>0.3675004</v>
      </c>
      <c r="E8" s="11">
        <f t="shared" si="0"/>
        <v>2E-3</v>
      </c>
      <c r="F8" s="12">
        <f t="shared" si="1"/>
        <v>488189</v>
      </c>
    </row>
    <row r="9" spans="1:8" x14ac:dyDescent="0.2">
      <c r="A9" s="14">
        <v>210009</v>
      </c>
      <c r="B9" s="8" t="s">
        <v>13</v>
      </c>
      <c r="C9" s="9">
        <f>VLOOKUP(A9,'[1]FY25 Est IP %'!$A$4:$G$55,7,FALSE)</f>
        <v>1915323835.9751489</v>
      </c>
      <c r="D9" s="10">
        <f>VLOOKUP(A9,'[2]FINAL SCORES'!A18:O57,15,FALSE)</f>
        <v>0.3466668175</v>
      </c>
      <c r="E9" s="11">
        <f t="shared" si="0"/>
        <v>1.1000000000000001E-3</v>
      </c>
      <c r="F9" s="12">
        <f t="shared" si="1"/>
        <v>2106856</v>
      </c>
    </row>
    <row r="10" spans="1:8" x14ac:dyDescent="0.2">
      <c r="A10" s="8">
        <v>210011</v>
      </c>
      <c r="B10" s="8" t="s">
        <v>14</v>
      </c>
      <c r="C10" s="9">
        <f>VLOOKUP(A10,'[1]FY25 Est IP %'!$A$4:$G$55,7,FALSE)</f>
        <v>280211775.5395633</v>
      </c>
      <c r="D10" s="10">
        <f>VLOOKUP(A10,'[2]FINAL SCORES'!A19:O58,15,FALSE)</f>
        <v>0.36250032500000001</v>
      </c>
      <c r="E10" s="11">
        <f t="shared" si="0"/>
        <v>1.8E-3</v>
      </c>
      <c r="F10" s="12">
        <f t="shared" si="1"/>
        <v>504381</v>
      </c>
    </row>
    <row r="11" spans="1:8" x14ac:dyDescent="0.2">
      <c r="A11" s="8">
        <v>210012</v>
      </c>
      <c r="B11" s="8" t="s">
        <v>15</v>
      </c>
      <c r="C11" s="9">
        <f>VLOOKUP(A11,'[1]FY25 Est IP %'!$A$4:$G$55,7,FALSE)</f>
        <v>527147859.45257121</v>
      </c>
      <c r="D11" s="10">
        <f>VLOOKUP(A11,'[2]FINAL SCORES'!A20:O59,15,FALSE)</f>
        <v>0.31000031500000003</v>
      </c>
      <c r="E11" s="11">
        <f t="shared" si="0"/>
        <v>-5.9999999999999995E-4</v>
      </c>
      <c r="F11" s="12">
        <f t="shared" si="1"/>
        <v>-316289</v>
      </c>
    </row>
    <row r="12" spans="1:8" x14ac:dyDescent="0.2">
      <c r="A12" s="8">
        <v>210015</v>
      </c>
      <c r="B12" s="8" t="s">
        <v>16</v>
      </c>
      <c r="C12" s="9">
        <f>VLOOKUP(A12,'[1]FY25 Est IP %'!$A$4:$G$55,7,FALSE)</f>
        <v>407544465.58804011</v>
      </c>
      <c r="D12" s="10">
        <f>VLOOKUP(A12,'[2]FINAL SCORES'!A21:O60,15,FALSE)</f>
        <v>0.27166678</v>
      </c>
      <c r="E12" s="11">
        <f t="shared" si="0"/>
        <v>-3.0000000000000001E-3</v>
      </c>
      <c r="F12" s="12">
        <f t="shared" si="1"/>
        <v>-1222633</v>
      </c>
    </row>
    <row r="13" spans="1:8" x14ac:dyDescent="0.2">
      <c r="A13" s="8">
        <v>210016</v>
      </c>
      <c r="B13" s="8" t="s">
        <v>17</v>
      </c>
      <c r="C13" s="9">
        <f>VLOOKUP(A13,'[1]FY25 Est IP %'!$A$4:$G$55,7,FALSE)</f>
        <v>269335289.18291163</v>
      </c>
      <c r="D13" s="10">
        <f>VLOOKUP(A13,'[2]FINAL SCORES'!A22:O61,15,FALSE)</f>
        <v>0.45333372</v>
      </c>
      <c r="E13" s="11">
        <f t="shared" si="0"/>
        <v>5.5999999999999999E-3</v>
      </c>
      <c r="F13" s="12">
        <f t="shared" si="1"/>
        <v>1508278</v>
      </c>
    </row>
    <row r="14" spans="1:8" x14ac:dyDescent="0.2">
      <c r="A14" s="8">
        <v>210017</v>
      </c>
      <c r="B14" s="8" t="s">
        <v>18</v>
      </c>
      <c r="C14" s="9">
        <f>VLOOKUP(A14,'[1]FY25 Est IP %'!$A$4:$G$55,7,FALSE)</f>
        <v>31765004.817550227</v>
      </c>
      <c r="D14" s="10">
        <f>VLOOKUP(A14,'[2]FINAL SCORES'!A23:O62,15,FALSE)</f>
        <v>0.80272294366666996</v>
      </c>
      <c r="E14" s="11">
        <f t="shared" si="0"/>
        <v>0.02</v>
      </c>
      <c r="F14" s="12">
        <f t="shared" si="1"/>
        <v>635300</v>
      </c>
    </row>
    <row r="15" spans="1:8" x14ac:dyDescent="0.2">
      <c r="A15" s="8">
        <v>210018</v>
      </c>
      <c r="B15" s="8" t="s">
        <v>19</v>
      </c>
      <c r="C15" s="9">
        <f>VLOOKUP(A15,'[1]FY25 Est IP %'!$A$4:$G$55,7,FALSE)</f>
        <v>107202091.80729701</v>
      </c>
      <c r="D15" s="10">
        <f>VLOOKUP(A15,'[2]FINAL SCORES'!A24:O63,15,FALSE)</f>
        <v>0.55266703500000003</v>
      </c>
      <c r="E15" s="11">
        <f t="shared" si="0"/>
        <v>9.7000000000000003E-3</v>
      </c>
      <c r="F15" s="12">
        <f t="shared" si="1"/>
        <v>1039860</v>
      </c>
    </row>
    <row r="16" spans="1:8" x14ac:dyDescent="0.2">
      <c r="A16" s="8">
        <v>210019</v>
      </c>
      <c r="B16" s="8" t="s">
        <v>20</v>
      </c>
      <c r="C16" s="9">
        <f>VLOOKUP(A16,'[1]FY25 Est IP %'!$A$4:$G$55,7,FALSE)</f>
        <v>356375985.75354344</v>
      </c>
      <c r="D16" s="10">
        <f>VLOOKUP(A16,'[2]FINAL SCORES'!A25:O64,15,FALSE)</f>
        <v>0.35500031250000003</v>
      </c>
      <c r="E16" s="11">
        <f t="shared" si="0"/>
        <v>1.5E-3</v>
      </c>
      <c r="F16" s="12">
        <f t="shared" si="1"/>
        <v>534564</v>
      </c>
    </row>
    <row r="17" spans="1:16" x14ac:dyDescent="0.2">
      <c r="A17" s="8">
        <v>210022</v>
      </c>
      <c r="B17" s="8" t="s">
        <v>21</v>
      </c>
      <c r="C17" s="9">
        <f>VLOOKUP(A17,'[1]FY25 Est IP %'!$A$4:$G$55,7,FALSE)</f>
        <v>276688735.516213</v>
      </c>
      <c r="D17" s="10">
        <f>VLOOKUP(A17,'[2]FINAL SCORES'!A26:O65,15,FALSE)</f>
        <v>0.29833354499999998</v>
      </c>
      <c r="E17" s="11">
        <f t="shared" si="0"/>
        <v>-1.4E-3</v>
      </c>
      <c r="F17" s="12">
        <f t="shared" si="1"/>
        <v>-387364</v>
      </c>
    </row>
    <row r="18" spans="1:16" x14ac:dyDescent="0.2">
      <c r="A18" s="8">
        <v>210023</v>
      </c>
      <c r="B18" s="8" t="s">
        <v>22</v>
      </c>
      <c r="C18" s="9">
        <f>VLOOKUP(A18,'[1]FY25 Est IP %'!$A$4:$G$55,7,FALSE)</f>
        <v>419860154.45890325</v>
      </c>
      <c r="D18" s="10">
        <f>VLOOKUP(A18,'[2]FINAL SCORES'!A27:O66,15,FALSE)</f>
        <v>0.34833374750000001</v>
      </c>
      <c r="E18" s="11">
        <f t="shared" si="0"/>
        <v>1.1999999999999999E-3</v>
      </c>
      <c r="F18" s="12">
        <f t="shared" si="1"/>
        <v>503832</v>
      </c>
    </row>
    <row r="19" spans="1:16" x14ac:dyDescent="0.2">
      <c r="A19" s="8">
        <v>210024</v>
      </c>
      <c r="B19" s="8" t="s">
        <v>23</v>
      </c>
      <c r="C19" s="9">
        <f>VLOOKUP(A19,'[1]FY25 Est IP %'!$A$4:$G$55,7,FALSE)</f>
        <v>306565594.11775023</v>
      </c>
      <c r="D19" s="10">
        <f>VLOOKUP(A19,'[2]FINAL SCORES'!A28:O67,15,FALSE)</f>
        <v>0.32550014500000002</v>
      </c>
      <c r="E19" s="11">
        <f t="shared" si="0"/>
        <v>2.0000000000000001E-4</v>
      </c>
      <c r="F19" s="12">
        <f t="shared" si="1"/>
        <v>61313</v>
      </c>
    </row>
    <row r="20" spans="1:16" x14ac:dyDescent="0.2">
      <c r="A20" s="8">
        <v>210027</v>
      </c>
      <c r="B20" s="8" t="s">
        <v>24</v>
      </c>
      <c r="C20" s="9">
        <f>VLOOKUP(A20,'[1]FY25 Est IP %'!$A$4:$G$55,7,FALSE)</f>
        <v>206549733.52949753</v>
      </c>
      <c r="D20" s="10">
        <f>VLOOKUP(A20,'[2]FINAL SCORES'!A29:O68,15,FALSE)</f>
        <v>0.28833357250000002</v>
      </c>
      <c r="E20" s="11">
        <f t="shared" si="0"/>
        <v>-2E-3</v>
      </c>
      <c r="F20" s="12">
        <f t="shared" si="1"/>
        <v>-413099</v>
      </c>
    </row>
    <row r="21" spans="1:16" x14ac:dyDescent="0.2">
      <c r="A21" s="8">
        <v>210028</v>
      </c>
      <c r="B21" s="8" t="s">
        <v>25</v>
      </c>
      <c r="C21" s="9">
        <f>VLOOKUP(A21,'[1]FY25 Est IP %'!$A$4:$G$55,7,FALSE)</f>
        <v>99664006.456041887</v>
      </c>
      <c r="D21" s="10">
        <f>VLOOKUP(A21,'[2]FINAL SCORES'!A30:O69,15,FALSE)</f>
        <v>0.38350018000000002</v>
      </c>
      <c r="E21" s="11">
        <f t="shared" si="0"/>
        <v>2.5999999999999999E-3</v>
      </c>
      <c r="F21" s="12">
        <f t="shared" si="1"/>
        <v>259126</v>
      </c>
    </row>
    <row r="22" spans="1:16" x14ac:dyDescent="0.2">
      <c r="A22" s="8">
        <v>210029</v>
      </c>
      <c r="B22" s="8" t="s">
        <v>26</v>
      </c>
      <c r="C22" s="9">
        <f>VLOOKUP(A22,'[1]FY25 Est IP %'!$A$4:$G$55,7,FALSE)</f>
        <v>505597983.46092343</v>
      </c>
      <c r="D22" s="10">
        <f>VLOOKUP(A22,'[2]FINAL SCORES'!A31:O70,15,FALSE)</f>
        <v>0.16750013999999999</v>
      </c>
      <c r="E22" s="11">
        <f t="shared" si="0"/>
        <v>-9.4999999999999998E-3</v>
      </c>
      <c r="F22" s="12">
        <f t="shared" si="1"/>
        <v>-4803181</v>
      </c>
    </row>
    <row r="23" spans="1:16" x14ac:dyDescent="0.2">
      <c r="A23" s="8">
        <v>210032</v>
      </c>
      <c r="B23" s="8" t="s">
        <v>27</v>
      </c>
      <c r="C23" s="9">
        <f>VLOOKUP(A23,'[1]FY25 Est IP %'!$A$4:$G$55,7,FALSE)</f>
        <v>111158432.48140849</v>
      </c>
      <c r="D23" s="10">
        <f>VLOOKUP(A23,'[2]FINAL SCORES'!A32:O71,15,FALSE)</f>
        <v>0.46433371499999998</v>
      </c>
      <c r="E23" s="11">
        <f t="shared" si="0"/>
        <v>6.0000000000000001E-3</v>
      </c>
      <c r="F23" s="12">
        <f t="shared" si="1"/>
        <v>666951</v>
      </c>
    </row>
    <row r="24" spans="1:16" x14ac:dyDescent="0.2">
      <c r="A24" s="8">
        <v>210033</v>
      </c>
      <c r="B24" s="8" t="s">
        <v>28</v>
      </c>
      <c r="C24" s="9">
        <f>VLOOKUP(A24,'[1]FY25 Est IP %'!$A$4:$G$55,7,FALSE)</f>
        <v>166721864.66866884</v>
      </c>
      <c r="D24" s="10">
        <f>VLOOKUP(A24,'[2]FINAL SCORES'!A33:O72,15,FALSE)</f>
        <v>0.25750014999999998</v>
      </c>
      <c r="E24" s="11">
        <f t="shared" si="0"/>
        <v>-3.8999999999999998E-3</v>
      </c>
      <c r="F24" s="12">
        <f t="shared" si="1"/>
        <v>-650215</v>
      </c>
    </row>
    <row r="25" spans="1:16" x14ac:dyDescent="0.2">
      <c r="A25" s="8">
        <v>210034</v>
      </c>
      <c r="B25" s="8" t="s">
        <v>29</v>
      </c>
      <c r="C25" s="9">
        <f>VLOOKUP(A25,'[1]FY25 Est IP %'!$A$4:$G$55,7,FALSE)</f>
        <v>137076632.53282389</v>
      </c>
      <c r="D25" s="10">
        <f>VLOOKUP(A25,'[2]FINAL SCORES'!A34:O73,15,FALSE)</f>
        <v>0.39933355999999998</v>
      </c>
      <c r="E25" s="11">
        <f t="shared" si="0"/>
        <v>3.3E-3</v>
      </c>
      <c r="F25" s="12">
        <f t="shared" si="1"/>
        <v>452353</v>
      </c>
    </row>
    <row r="26" spans="1:16" x14ac:dyDescent="0.2">
      <c r="A26" s="8">
        <v>210035</v>
      </c>
      <c r="B26" s="8" t="s">
        <v>30</v>
      </c>
      <c r="C26" s="9">
        <f>VLOOKUP(A26,'[1]FY25 Est IP %'!$A$4:$G$55,7,FALSE)</f>
        <v>105216708.0366665</v>
      </c>
      <c r="D26" s="10">
        <f>VLOOKUP(A26,'[2]FINAL SCORES'!A35:O74,15,FALSE)</f>
        <v>0.21083345749999999</v>
      </c>
      <c r="E26" s="11">
        <f t="shared" si="0"/>
        <v>-6.7999999999999996E-3</v>
      </c>
      <c r="F26" s="12">
        <f t="shared" si="1"/>
        <v>-715474</v>
      </c>
    </row>
    <row r="27" spans="1:16" ht="18.75" customHeight="1" x14ac:dyDescent="0.2">
      <c r="A27" s="8">
        <v>210037</v>
      </c>
      <c r="B27" s="8" t="s">
        <v>31</v>
      </c>
      <c r="C27" s="9">
        <f>VLOOKUP(A27,'[1]FY25 Est IP %'!$A$4:$G$55,7,FALSE)</f>
        <v>138384759.71120802</v>
      </c>
      <c r="D27" s="10">
        <f>VLOOKUP(A27,'[2]FINAL SCORES'!A36:O75,15,FALSE)</f>
        <v>0.3033336525</v>
      </c>
      <c r="E27" s="11">
        <f t="shared" si="0"/>
        <v>-1E-3</v>
      </c>
      <c r="F27" s="12">
        <f t="shared" si="1"/>
        <v>-138385</v>
      </c>
    </row>
    <row r="28" spans="1:16" x14ac:dyDescent="0.2">
      <c r="A28" s="8">
        <v>210038</v>
      </c>
      <c r="B28" s="8" t="s">
        <v>32</v>
      </c>
      <c r="C28" s="9">
        <f>VLOOKUP(A28,'[1]FY25 Est IP %'!$A$4:$G$55,7,FALSE)</f>
        <v>140973898.76923245</v>
      </c>
      <c r="D28" s="10">
        <f>VLOOKUP(A28,'[2]FINAL SCORES'!A37:O76,15,FALSE)</f>
        <v>0.32350032249999999</v>
      </c>
      <c r="E28" s="11">
        <f t="shared" si="0"/>
        <v>1E-4</v>
      </c>
      <c r="F28" s="12">
        <f t="shared" si="1"/>
        <v>14097</v>
      </c>
    </row>
    <row r="29" spans="1:16" ht="15.75" x14ac:dyDescent="0.25">
      <c r="A29" s="8">
        <v>210039</v>
      </c>
      <c r="B29" s="8" t="s">
        <v>33</v>
      </c>
      <c r="C29" s="9">
        <f>VLOOKUP(A29,'[1]FY25 Est IP %'!$A$4:$G$55,7,FALSE)</f>
        <v>84946923.12281163</v>
      </c>
      <c r="D29" s="10">
        <f>VLOOKUP(A29,'[2]FINAL SCORES'!A38:O77,15,FALSE)</f>
        <v>0.63166716999999994</v>
      </c>
      <c r="E29" s="11">
        <f t="shared" si="0"/>
        <v>1.2999999999999999E-2</v>
      </c>
      <c r="F29" s="12">
        <f t="shared" si="1"/>
        <v>1104310</v>
      </c>
      <c r="J29"/>
      <c r="K29"/>
      <c r="L29"/>
      <c r="M29"/>
      <c r="N29"/>
      <c r="O29"/>
      <c r="P29"/>
    </row>
    <row r="30" spans="1:16" ht="15.75" x14ac:dyDescent="0.25">
      <c r="A30" s="8">
        <v>210040</v>
      </c>
      <c r="B30" s="8" t="s">
        <v>34</v>
      </c>
      <c r="C30" s="9">
        <f>VLOOKUP(A30,'[1]FY25 Est IP %'!$A$4:$G$55,7,FALSE)</f>
        <v>173564818.53998455</v>
      </c>
      <c r="D30" s="10">
        <f>VLOOKUP(A30,'[2]FINAL SCORES'!A39:O78,15,FALSE)</f>
        <v>0.29833363750000003</v>
      </c>
      <c r="E30" s="11">
        <f t="shared" si="0"/>
        <v>-1.4E-3</v>
      </c>
      <c r="F30" s="12">
        <f t="shared" si="1"/>
        <v>-242991</v>
      </c>
      <c r="J30"/>
      <c r="K30"/>
      <c r="L30"/>
      <c r="M30"/>
      <c r="N30"/>
      <c r="O30"/>
      <c r="P30"/>
    </row>
    <row r="31" spans="1:16" ht="15.75" x14ac:dyDescent="0.25">
      <c r="A31" s="8">
        <v>210043</v>
      </c>
      <c r="B31" s="8" t="s">
        <v>35</v>
      </c>
      <c r="C31" s="9">
        <f>VLOOKUP(A31,'[1]FY25 Est IP %'!$A$4:$G$55,7,FALSE)</f>
        <v>329675757.19768006</v>
      </c>
      <c r="D31" s="10">
        <f>VLOOKUP(A31,'[2]FINAL SCORES'!A40:O79,15,FALSE)</f>
        <v>0.31416686249999998</v>
      </c>
      <c r="E31" s="11">
        <f t="shared" si="0"/>
        <v>-4.0000000000000002E-4</v>
      </c>
      <c r="F31" s="12">
        <f t="shared" si="1"/>
        <v>-131870</v>
      </c>
      <c r="J31"/>
      <c r="K31"/>
      <c r="L31"/>
      <c r="M31"/>
      <c r="N31"/>
      <c r="O31"/>
      <c r="P31"/>
    </row>
    <row r="32" spans="1:16" ht="15.75" x14ac:dyDescent="0.25">
      <c r="A32" s="8">
        <v>210044</v>
      </c>
      <c r="B32" s="8" t="s">
        <v>36</v>
      </c>
      <c r="C32" s="9">
        <f>VLOOKUP(A32,'[1]FY25 Est IP %'!$A$4:$G$55,7,FALSE)</f>
        <v>274971839.95852745</v>
      </c>
      <c r="D32" s="10">
        <f>VLOOKUP(A32,'[2]FINAL SCORES'!A41:O80,15,FALSE)</f>
        <v>0.3666669575</v>
      </c>
      <c r="E32" s="11">
        <f t="shared" si="0"/>
        <v>1.9E-3</v>
      </c>
      <c r="F32" s="12">
        <f t="shared" si="1"/>
        <v>522446</v>
      </c>
      <c r="J32"/>
      <c r="K32"/>
      <c r="L32"/>
      <c r="M32"/>
      <c r="N32"/>
      <c r="O32"/>
      <c r="P32"/>
    </row>
    <row r="33" spans="1:16" ht="15.75" x14ac:dyDescent="0.25">
      <c r="A33" s="8">
        <v>210048</v>
      </c>
      <c r="B33" s="8" t="s">
        <v>37</v>
      </c>
      <c r="C33" s="9">
        <f>VLOOKUP(A33,'[1]FY25 Est IP %'!$A$4:$G$55,7,FALSE)</f>
        <v>256140272.88510513</v>
      </c>
      <c r="D33" s="10">
        <f>VLOOKUP(A33,'[2]FINAL SCORES'!A42:O81,15,FALSE)</f>
        <v>0.20166685249999999</v>
      </c>
      <c r="E33" s="11">
        <f t="shared" si="0"/>
        <v>-7.4000000000000003E-3</v>
      </c>
      <c r="F33" s="12">
        <f t="shared" si="1"/>
        <v>-1895438</v>
      </c>
      <c r="J33"/>
      <c r="K33"/>
      <c r="L33"/>
      <c r="M33"/>
      <c r="N33"/>
      <c r="O33"/>
      <c r="P33"/>
    </row>
    <row r="34" spans="1:16" ht="15.75" x14ac:dyDescent="0.25">
      <c r="A34" s="8">
        <v>210049</v>
      </c>
      <c r="B34" s="8" t="s">
        <v>38</v>
      </c>
      <c r="C34" s="9">
        <f>VLOOKUP(A34,'[1]FY25 Est IP %'!$A$4:$G$55,7,FALSE)</f>
        <v>260331647.86769882</v>
      </c>
      <c r="D34" s="10">
        <f>VLOOKUP(A34,'[2]FINAL SCORES'!A43:O82,15,FALSE)</f>
        <v>0.22833354</v>
      </c>
      <c r="E34" s="11">
        <f t="shared" si="0"/>
        <v>-5.7000000000000002E-3</v>
      </c>
      <c r="F34" s="12">
        <f t="shared" si="1"/>
        <v>-1483890</v>
      </c>
      <c r="J34"/>
      <c r="K34"/>
      <c r="L34"/>
      <c r="M34"/>
      <c r="N34"/>
      <c r="O34"/>
      <c r="P34"/>
    </row>
    <row r="35" spans="1:16" x14ac:dyDescent="0.2">
      <c r="A35" s="8">
        <v>210051</v>
      </c>
      <c r="B35" s="8" t="s">
        <v>39</v>
      </c>
      <c r="C35" s="9">
        <f>VLOOKUP(A35,'[1]FY25 Est IP %'!$A$4:$G$55,7,FALSE)</f>
        <v>195040840.98209977</v>
      </c>
      <c r="D35" s="10">
        <f>VLOOKUP(A35,'[2]FINAL SCORES'!A44:O83,15,FALSE)</f>
        <v>0.29750030750000001</v>
      </c>
      <c r="E35" s="11">
        <f t="shared" si="0"/>
        <v>-1.4E-3</v>
      </c>
      <c r="F35" s="12">
        <f t="shared" si="1"/>
        <v>-273057</v>
      </c>
    </row>
    <row r="36" spans="1:16" x14ac:dyDescent="0.2">
      <c r="A36" s="8">
        <v>210056</v>
      </c>
      <c r="B36" s="8" t="s">
        <v>40</v>
      </c>
      <c r="C36" s="9">
        <f>VLOOKUP(A36,'[1]FY25 Est IP %'!$A$4:$G$55,7,FALSE)</f>
        <v>199681456.52152282</v>
      </c>
      <c r="D36" s="10">
        <f>VLOOKUP(A36,'[2]FINAL SCORES'!A45:O84,15,FALSE)</f>
        <v>0.2125000225</v>
      </c>
      <c r="E36" s="11">
        <f t="shared" si="0"/>
        <v>-6.7000000000000002E-3</v>
      </c>
      <c r="F36" s="12">
        <f t="shared" si="1"/>
        <v>-1337866</v>
      </c>
    </row>
    <row r="37" spans="1:16" x14ac:dyDescent="0.2">
      <c r="A37" s="8">
        <v>210057</v>
      </c>
      <c r="B37" s="8" t="s">
        <v>41</v>
      </c>
      <c r="C37" s="9">
        <f>VLOOKUP(A37,'[1]FY25 Est IP %'!$A$4:$G$55,7,FALSE)</f>
        <v>361126072.11772561</v>
      </c>
      <c r="D37" s="10">
        <f>VLOOKUP(A37,'[2]FINAL SCORES'!A46:O85,15,FALSE)</f>
        <v>0.32416686750000001</v>
      </c>
      <c r="E37" s="11">
        <f t="shared" si="0"/>
        <v>2.0000000000000001E-4</v>
      </c>
      <c r="F37" s="12">
        <f t="shared" si="1"/>
        <v>72225</v>
      </c>
    </row>
    <row r="38" spans="1:16" x14ac:dyDescent="0.2">
      <c r="A38" s="8">
        <v>210060</v>
      </c>
      <c r="B38" s="8" t="s">
        <v>42</v>
      </c>
      <c r="C38" s="9">
        <f>VLOOKUP(A38,'[1]FY25 Est IP %'!$A$4:$G$55,7,FALSE)</f>
        <v>37325252.165667228</v>
      </c>
      <c r="D38" s="10">
        <f>VLOOKUP(A38,'[2]FINAL SCORES'!A47:O86,15,FALSE)</f>
        <v>0.33652810983332998</v>
      </c>
      <c r="E38" s="11">
        <f t="shared" si="0"/>
        <v>6.9999999999999999E-4</v>
      </c>
      <c r="F38" s="12">
        <f t="shared" si="1"/>
        <v>26128</v>
      </c>
    </row>
    <row r="39" spans="1:16" x14ac:dyDescent="0.2">
      <c r="A39" s="8">
        <v>210061</v>
      </c>
      <c r="B39" s="8" t="s">
        <v>43</v>
      </c>
      <c r="C39" s="9">
        <f>VLOOKUP(A39,'[1]FY25 Est IP %'!$A$4:$G$55,7,FALSE)</f>
        <v>49839515.065909728</v>
      </c>
      <c r="D39" s="10">
        <f>VLOOKUP(A39,'[2]FINAL SCORES'!A48:O87,15,FALSE)</f>
        <v>0.5885004425</v>
      </c>
      <c r="E39" s="11">
        <f t="shared" si="0"/>
        <v>1.12E-2</v>
      </c>
      <c r="F39" s="12">
        <f t="shared" si="1"/>
        <v>558203</v>
      </c>
    </row>
    <row r="40" spans="1:16" x14ac:dyDescent="0.2">
      <c r="A40" s="8">
        <v>210062</v>
      </c>
      <c r="B40" s="8" t="s">
        <v>44</v>
      </c>
      <c r="C40" s="9">
        <f>VLOOKUP(A40,'[1]FY25 Est IP %'!$A$4:$G$55,7,FALSE)</f>
        <v>210782671.12984243</v>
      </c>
      <c r="D40" s="10">
        <f>VLOOKUP(A40,'[2]FINAL SCORES'!A49:O88,15,FALSE)</f>
        <v>0.27500009749999998</v>
      </c>
      <c r="E40" s="11">
        <f t="shared" si="0"/>
        <v>-2.8E-3</v>
      </c>
      <c r="F40" s="12">
        <f t="shared" si="1"/>
        <v>-590191</v>
      </c>
    </row>
    <row r="41" spans="1:16" ht="15.6" customHeight="1" x14ac:dyDescent="0.2">
      <c r="A41" s="8">
        <v>210063</v>
      </c>
      <c r="B41" s="8" t="s">
        <v>45</v>
      </c>
      <c r="C41" s="9">
        <f>VLOOKUP(A41,'[1]FY25 Est IP %'!$A$4:$G$55,7,FALSE)</f>
        <v>305357564.35793608</v>
      </c>
      <c r="D41" s="10">
        <f>VLOOKUP(A41,'[2]FINAL SCORES'!A50:O89,15,FALSE)</f>
        <v>0.42916697999999998</v>
      </c>
      <c r="E41" s="11">
        <f t="shared" si="0"/>
        <v>4.4999999999999997E-3</v>
      </c>
      <c r="F41" s="12">
        <f t="shared" si="1"/>
        <v>1374109</v>
      </c>
    </row>
    <row r="42" spans="1:16" ht="21" customHeight="1" x14ac:dyDescent="0.2">
      <c r="A42" s="8">
        <v>210065</v>
      </c>
      <c r="B42" s="8" t="s">
        <v>46</v>
      </c>
      <c r="C42" s="9">
        <f>VLOOKUP(A42,'[1]FY25 Est IP %'!$A$4:$G$55,7,FALSE)</f>
        <v>106721582.92985249</v>
      </c>
      <c r="D42" s="10">
        <f>VLOOKUP(A42,'[2]FINAL SCORES'!A51:O90,15,FALSE)</f>
        <v>0.148333455</v>
      </c>
      <c r="E42" s="11">
        <f t="shared" si="0"/>
        <v>-1.0699999999999999E-2</v>
      </c>
      <c r="F42" s="12">
        <f t="shared" si="1"/>
        <v>-1141921</v>
      </c>
    </row>
    <row r="43" spans="1:16" ht="21" customHeight="1" x14ac:dyDescent="0.2">
      <c r="A43" s="8"/>
      <c r="B43" s="8"/>
      <c r="C43" s="9"/>
      <c r="D43" s="10"/>
      <c r="E43" s="11"/>
      <c r="F43" s="12"/>
    </row>
    <row r="44" spans="1:16" ht="21" customHeight="1" x14ac:dyDescent="0.2">
      <c r="A44" s="14"/>
      <c r="B44" s="14"/>
      <c r="C44" s="9"/>
      <c r="D44" s="15"/>
      <c r="E44" s="16"/>
      <c r="F44" s="16"/>
    </row>
    <row r="45" spans="1:16" ht="25.35" customHeight="1" x14ac:dyDescent="0.2">
      <c r="A45" s="17"/>
      <c r="B45" s="18" t="s">
        <v>47</v>
      </c>
      <c r="C45" s="19">
        <f>SUM(C3:C43)</f>
        <v>12463104017.046978</v>
      </c>
      <c r="D45" s="20"/>
      <c r="E45" s="21"/>
      <c r="F45" s="22">
        <f>SUM(F3:F43)</f>
        <v>-20532809</v>
      </c>
    </row>
    <row r="46" spans="1:16" ht="15.75" x14ac:dyDescent="0.2">
      <c r="A46" s="23"/>
      <c r="B46" s="24"/>
      <c r="C46" s="25"/>
      <c r="D46" s="26"/>
      <c r="E46" s="3"/>
      <c r="F46" s="27">
        <f>F45/C45</f>
        <v>-1.6474875738752815E-3</v>
      </c>
    </row>
    <row r="47" spans="1:16" ht="15.75" x14ac:dyDescent="0.2">
      <c r="A47" s="28"/>
      <c r="B47" s="28"/>
      <c r="C47" s="29"/>
      <c r="D47" s="30"/>
      <c r="E47" s="3"/>
      <c r="F47" s="3"/>
    </row>
    <row r="48" spans="1:16" ht="15.75" x14ac:dyDescent="0.2">
      <c r="A48" s="28"/>
      <c r="B48" s="31" t="s">
        <v>48</v>
      </c>
      <c r="C48" s="31" t="s">
        <v>49</v>
      </c>
      <c r="E48" s="33" t="s">
        <v>50</v>
      </c>
      <c r="F48" s="34">
        <f>SUMIF(F3:F43,"&lt;0")</f>
        <v>-34934359</v>
      </c>
    </row>
    <row r="49" spans="1:6" ht="15.75" x14ac:dyDescent="0.2">
      <c r="A49" s="28"/>
      <c r="B49" s="35" t="s">
        <v>51</v>
      </c>
      <c r="C49" s="35">
        <v>0</v>
      </c>
      <c r="E49" s="36" t="s">
        <v>52</v>
      </c>
      <c r="F49" s="37">
        <f>F48/$C$45</f>
        <v>-2.8030223411613141E-3</v>
      </c>
    </row>
    <row r="50" spans="1:6" ht="15.75" x14ac:dyDescent="0.2">
      <c r="A50" s="28"/>
      <c r="B50" s="35" t="s">
        <v>53</v>
      </c>
      <c r="C50" s="35">
        <v>-0.02</v>
      </c>
      <c r="E50" s="33" t="s">
        <v>54</v>
      </c>
      <c r="F50" s="34">
        <f>SUMIF(F3:F43,"&gt;0")</f>
        <v>14401550</v>
      </c>
    </row>
    <row r="51" spans="1:6" ht="15.75" x14ac:dyDescent="0.2">
      <c r="A51" s="28"/>
      <c r="B51" s="35" t="s">
        <v>55</v>
      </c>
      <c r="C51" s="35">
        <v>0.8</v>
      </c>
      <c r="E51" s="38" t="s">
        <v>56</v>
      </c>
      <c r="F51" s="39">
        <f>F50/$C$45</f>
        <v>1.1555347672860328E-3</v>
      </c>
    </row>
    <row r="52" spans="1:6" x14ac:dyDescent="0.2">
      <c r="A52" s="28"/>
      <c r="B52" s="35" t="s">
        <v>57</v>
      </c>
      <c r="C52" s="35">
        <v>0.02</v>
      </c>
      <c r="D52" s="40"/>
      <c r="E52" s="3"/>
      <c r="F52" s="3"/>
    </row>
    <row r="53" spans="1:6" x14ac:dyDescent="0.2">
      <c r="A53" s="28"/>
      <c r="B53" s="35" t="s">
        <v>58</v>
      </c>
      <c r="C53" s="35">
        <v>0.32</v>
      </c>
      <c r="D53" s="40"/>
      <c r="E53" s="3"/>
      <c r="F53" s="3"/>
    </row>
    <row r="54" spans="1:6" x14ac:dyDescent="0.2">
      <c r="A54" s="28"/>
      <c r="B54" s="28"/>
      <c r="C54" s="28"/>
      <c r="D54" s="40"/>
      <c r="E54" s="3"/>
      <c r="F54" s="3"/>
    </row>
    <row r="55" spans="1:6" x14ac:dyDescent="0.2">
      <c r="A55" s="28"/>
      <c r="D55" s="40"/>
      <c r="E55" s="3"/>
      <c r="F55" s="3"/>
    </row>
    <row r="56" spans="1:6" x14ac:dyDescent="0.2">
      <c r="A56" s="28"/>
      <c r="D56" s="40"/>
      <c r="E56" s="3"/>
      <c r="F56" s="3"/>
    </row>
    <row r="57" spans="1:6" x14ac:dyDescent="0.2">
      <c r="A57" s="28"/>
      <c r="D57" s="40"/>
      <c r="E57" s="3"/>
      <c r="F57" s="3"/>
    </row>
    <row r="58" spans="1:6" x14ac:dyDescent="0.2">
      <c r="A58" s="28"/>
      <c r="D58" s="40"/>
      <c r="E58" s="3"/>
      <c r="F58" s="3"/>
    </row>
    <row r="59" spans="1:6" x14ac:dyDescent="0.2">
      <c r="A59" s="28"/>
      <c r="D59" s="40"/>
      <c r="E59" s="3"/>
      <c r="F59" s="3"/>
    </row>
    <row r="60" spans="1:6" x14ac:dyDescent="0.2">
      <c r="A60" s="28"/>
      <c r="D60" s="40"/>
      <c r="E60" s="3"/>
      <c r="F60" s="3"/>
    </row>
  </sheetData>
  <autoFilter ref="A2:F43" xr:uid="{00000000-0009-0000-0000-000001000000}">
    <sortState xmlns:xlrd2="http://schemas.microsoft.com/office/spreadsheetml/2017/richdata2" ref="A3:F43">
      <sortCondition ref="A2:A43"/>
    </sortState>
  </autoFilter>
  <mergeCells count="1">
    <mergeCell ref="A1:C1"/>
  </mergeCells>
  <conditionalFormatting sqref="E3:E4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3:F43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E4375F-3CFA-403A-98A2-ED400771EA29}"/>
</file>

<file path=customXml/itemProps2.xml><?xml version="1.0" encoding="utf-8"?>
<ds:datastoreItem xmlns:ds="http://schemas.openxmlformats.org/officeDocument/2006/customXml" ds:itemID="{7A342377-449A-4CFD-825F-0BE691B71969}"/>
</file>

<file path=customXml/itemProps3.xml><?xml version="1.0" encoding="utf-8"?>
<ds:datastoreItem xmlns:ds="http://schemas.openxmlformats.org/officeDocument/2006/customXml" ds:itemID="{9B02E2AD-38D2-4A19-A5C2-E5BF68516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QBR Revenue Adjustments</vt:lpstr>
      <vt:lpstr>'QBR Revenue Adjustments'!Print_Area</vt:lpstr>
      <vt:lpstr>'QBR Revenue Adjustments'!QBR__Threshold</vt:lpstr>
      <vt:lpstr>'QBR Revenue Adjustments'!QBR_Highest_Score</vt:lpstr>
      <vt:lpstr>'QBR Revenue Adjustments'!QBR_Lowest_Score</vt:lpstr>
      <vt:lpstr>'QBR Revenue Adjustments'!QBR_Max_Penalty</vt:lpstr>
      <vt:lpstr>'QBR Revenue Adjustments'!QBR_Max_Reward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2025-12-18T16:54:06Z</dcterms:created>
  <dcterms:modified xsi:type="dcterms:W3CDTF">2025-12-18T16:55:08Z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