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joyce\Desktop\Population Health Fund\"/>
    </mc:Choice>
  </mc:AlternateContent>
  <xr:revisionPtr revIDLastSave="0" documentId="13_ncr:1_{EA8B58B5-A691-4376-A46D-D370A7B24E16}" xr6:coauthVersionLast="47" xr6:coauthVersionMax="47" xr10:uidLastSave="{00000000-0000-0000-0000-000000000000}"/>
  <bookViews>
    <workbookView xWindow="38280" yWindow="-120" windowWidth="38640" windowHeight="21120" xr2:uid="{92670CBE-8467-41FC-8DFE-BAFD0B6F502E}"/>
  </bookViews>
  <sheets>
    <sheet name="FY2024" sheetId="3" r:id="rId1"/>
  </sheets>
  <definedNames>
    <definedName name="_xlnm._FilterDatabase" localSheetId="0" hidden="1">'FY2024'!$A$6:$C$56</definedName>
    <definedName name="RE_Schedu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C47" i="3"/>
  <c r="C9" i="3"/>
  <c r="F68" i="3"/>
  <c r="C59" i="3" l="1"/>
  <c r="C68" i="3" s="1"/>
  <c r="D8" i="3" s="1"/>
  <c r="D23" i="3" l="1"/>
  <c r="D14" i="3"/>
  <c r="D22" i="3"/>
  <c r="D26" i="3"/>
  <c r="D13" i="3"/>
  <c r="D47" i="3"/>
  <c r="D21" i="3"/>
  <c r="D56" i="3"/>
  <c r="D30" i="3"/>
  <c r="D28" i="3"/>
  <c r="D33" i="3"/>
  <c r="D27" i="3"/>
  <c r="D55" i="3"/>
  <c r="D49" i="3"/>
  <c r="D25" i="3"/>
  <c r="D32" i="3"/>
  <c r="D50" i="3"/>
  <c r="D46" i="3"/>
  <c r="D12" i="3"/>
  <c r="D35" i="3"/>
  <c r="D42" i="3"/>
  <c r="D54" i="3"/>
  <c r="D9" i="3"/>
  <c r="D40" i="3"/>
  <c r="D31" i="3"/>
  <c r="D44" i="3"/>
  <c r="D20" i="3"/>
  <c r="D53" i="3"/>
  <c r="D37" i="3"/>
  <c r="D39" i="3"/>
  <c r="D19" i="3"/>
  <c r="D45" i="3"/>
  <c r="D36" i="3"/>
  <c r="D38" i="3"/>
  <c r="D52" i="3"/>
  <c r="D18" i="3"/>
  <c r="D29" i="3"/>
  <c r="D51" i="3"/>
  <c r="D15" i="3"/>
  <c r="D48" i="3"/>
  <c r="D16" i="3"/>
  <c r="D24" i="3"/>
  <c r="D43" i="3"/>
  <c r="D41" i="3"/>
  <c r="D17" i="3"/>
  <c r="D11" i="3"/>
  <c r="D34" i="3"/>
  <c r="D10" i="3"/>
  <c r="D59" i="3" l="1"/>
  <c r="D68" i="3" s="1"/>
</calcChain>
</file>

<file path=xl/sharedStrings.xml><?xml version="1.0" encoding="utf-8"?>
<sst xmlns="http://schemas.openxmlformats.org/spreadsheetml/2006/main" count="59" uniqueCount="59">
  <si>
    <t>HEALTH SERVICES COST REVIEW COMMISSION</t>
  </si>
  <si>
    <t>Hosp ID</t>
  </si>
  <si>
    <t>HOSPITAL</t>
  </si>
  <si>
    <t>Adventist HealthCare Fort Washington Medical Center</t>
  </si>
  <si>
    <t>Adventist HealthCare Shady Grove Medical Center (3)</t>
  </si>
  <si>
    <t>Adventist HealthCare White Oak Medical Center</t>
  </si>
  <si>
    <t>Anne Arundel</t>
  </si>
  <si>
    <t>Calvert</t>
  </si>
  <si>
    <t>Carroll</t>
  </si>
  <si>
    <t>Doctors</t>
  </si>
  <si>
    <t>Frederick</t>
  </si>
  <si>
    <t>Garrett</t>
  </si>
  <si>
    <t>GBMC</t>
  </si>
  <si>
    <t xml:space="preserve">Grace Medical </t>
  </si>
  <si>
    <t>HC-Germantown</t>
  </si>
  <si>
    <t>Holy Cross</t>
  </si>
  <si>
    <t>Howard County</t>
  </si>
  <si>
    <t>JH Bayview</t>
  </si>
  <si>
    <t>Johns Hopkins</t>
  </si>
  <si>
    <t>Levindale</t>
  </si>
  <si>
    <t>McCready</t>
  </si>
  <si>
    <t>MedStar Fr Square</t>
  </si>
  <si>
    <t>MedStar Good Sam</t>
  </si>
  <si>
    <t>MedStar Harbor</t>
  </si>
  <si>
    <t>MedStar Montgomery</t>
  </si>
  <si>
    <t>MedStar Southern MD</t>
  </si>
  <si>
    <t>MedStar St. Mary's</t>
  </si>
  <si>
    <t>MedStar Union Mem</t>
  </si>
  <si>
    <t>Mercy</t>
  </si>
  <si>
    <t>Meritus</t>
  </si>
  <si>
    <t>Northwest</t>
  </si>
  <si>
    <t>Peninsula</t>
  </si>
  <si>
    <t>Sinai</t>
  </si>
  <si>
    <t>St. Agnes</t>
  </si>
  <si>
    <t>Suburban</t>
  </si>
  <si>
    <t>UM- Laurel Medical Center</t>
  </si>
  <si>
    <t>UM-BWMC</t>
  </si>
  <si>
    <t>UM-Cambridge</t>
  </si>
  <si>
    <t>UM-Capital Regional Medical Center (1)</t>
  </si>
  <si>
    <t>UM-Charles Regional</t>
  </si>
  <si>
    <t>UM-Chestertown</t>
  </si>
  <si>
    <t>UM-Easton (2)</t>
  </si>
  <si>
    <t>UM-Harford</t>
  </si>
  <si>
    <t>UMMC</t>
  </si>
  <si>
    <t>UMMC Midtown</t>
  </si>
  <si>
    <t>UMROI</t>
  </si>
  <si>
    <t>UM-Shock Trauma</t>
  </si>
  <si>
    <t>UM-St. Joe</t>
  </si>
  <si>
    <t>UM-Upper Chesapeake</t>
  </si>
  <si>
    <t>Union of Cecil</t>
  </si>
  <si>
    <t>Western Maryland</t>
  </si>
  <si>
    <t>STATE TOTAL</t>
  </si>
  <si>
    <t>Notes</t>
  </si>
  <si>
    <t>1)Bowie FSE revenue Added to PG's revenue</t>
  </si>
  <si>
    <t>2) Queen Anne's FSE revenue added to UM Easton's revenue</t>
  </si>
  <si>
    <t xml:space="preserve">3) Adventist HealthCare Germantown FSE revenue added to Shady Grove's </t>
  </si>
  <si>
    <t>FY 2024 REVENUE</t>
  </si>
  <si>
    <t>Atlantic General</t>
  </si>
  <si>
    <t>Populaton Health Trust 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</si>
</sst>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#,##0.0"/>
    <numFmt numFmtId="167" formatCode="&quot;$&quot;#,##0\ ;\(&quot;$&quot;#,##0\)"/>
    <numFmt numFmtId="168" formatCode="#,##0.0000"/>
    <numFmt numFmtId="169" formatCode="_-* #,##0_-;\-* #,##0_-;_-* &quot;-&quot;_-;_-@_-"/>
    <numFmt numFmtId="170" formatCode="_-* #,##0.00_-;\-* #,##0.00_-;_-* &quot;-&quot;??_-;_-@_-"/>
    <numFmt numFmtId="171" formatCode="#,##0.00\ &quot;Ft&quot;;\-#,##0.00\ &quot;Ft&quot;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  <numFmt numFmtId="174" formatCode="[$$-409]#,##0.000"/>
  </numFmts>
  <fonts count="4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sz val="14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1"/>
      <color rgb="FF9C6500"/>
      <name val="Aptos Narrow"/>
      <family val="2"/>
      <scheme val="minor"/>
    </font>
    <font>
      <sz val="10"/>
      <name val="Arial Unicode MS"/>
      <family val="2"/>
    </font>
    <font>
      <b/>
      <sz val="18"/>
      <color theme="3"/>
      <name val="Aptos Display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3">
    <xf numFmtId="0" fontId="0" fillId="0" borderId="0"/>
    <xf numFmtId="0" fontId="2" fillId="0" borderId="0"/>
    <xf numFmtId="0" fontId="24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66" fontId="27" fillId="0" borderId="0"/>
    <xf numFmtId="166" fontId="27" fillId="0" borderId="0"/>
    <xf numFmtId="4" fontId="27" fillId="0" borderId="0"/>
    <xf numFmtId="4" fontId="27" fillId="0" borderId="0"/>
    <xf numFmtId="42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27" fillId="0" borderId="0"/>
    <xf numFmtId="168" fontId="27" fillId="0" borderId="0"/>
    <xf numFmtId="0" fontId="30" fillId="0" borderId="0">
      <alignment horizontal="left" indent="1"/>
    </xf>
    <xf numFmtId="0" fontId="30" fillId="0" borderId="0">
      <alignment horizontal="left"/>
    </xf>
    <xf numFmtId="169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2" fontId="29" fillId="0" borderId="0" applyFont="0" applyFill="0" applyBorder="0" applyAlignment="0" applyProtection="0"/>
    <xf numFmtId="1" fontId="27" fillId="0" borderId="0"/>
    <xf numFmtId="1" fontId="27" fillId="0" borderId="0"/>
    <xf numFmtId="41" fontId="31" fillId="0" borderId="0" applyBorder="0"/>
    <xf numFmtId="41" fontId="31" fillId="0" borderId="0" applyBorder="0"/>
    <xf numFmtId="43" fontId="31" fillId="0" borderId="0" applyBorder="0"/>
    <xf numFmtId="43" fontId="31" fillId="0" borderId="0" applyBorder="0"/>
    <xf numFmtId="0" fontId="30" fillId="0" borderId="0">
      <alignment horizontal="left"/>
    </xf>
    <xf numFmtId="0" fontId="32" fillId="0" borderId="11">
      <alignment horizontal="center" wrapText="1"/>
    </xf>
    <xf numFmtId="0" fontId="32" fillId="0" borderId="11">
      <alignment horizontal="center"/>
    </xf>
    <xf numFmtId="0" fontId="6" fillId="2" borderId="0" applyNumberFormat="0" applyBorder="0" applyAlignment="0" applyProtection="0"/>
    <xf numFmtId="0" fontId="33" fillId="0" borderId="0"/>
    <xf numFmtId="0" fontId="30" fillId="0" borderId="0">
      <alignment horizontal="left" indent="5"/>
    </xf>
    <xf numFmtId="0" fontId="33" fillId="0" borderId="0">
      <alignment horizontal="center"/>
    </xf>
    <xf numFmtId="0" fontId="34" fillId="0" borderId="12">
      <alignment horizontal="left"/>
    </xf>
    <xf numFmtId="0" fontId="30" fillId="0" borderId="0">
      <alignment horizontal="left"/>
    </xf>
    <xf numFmtId="0" fontId="30" fillId="0" borderId="0"/>
    <xf numFmtId="0" fontId="22" fillId="0" borderId="13" applyNumberFormat="0" applyAlignment="0" applyProtection="0">
      <alignment horizontal="left" vertical="center"/>
    </xf>
    <xf numFmtId="0" fontId="22" fillId="0" borderId="14">
      <alignment horizontal="left"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23" fillId="4" borderId="0" applyNumberFormat="0" applyBorder="0" applyAlignment="0" applyProtection="0"/>
    <xf numFmtId="171" fontId="27" fillId="0" borderId="0"/>
    <xf numFmtId="171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24" fillId="0" borderId="0"/>
    <xf numFmtId="0" fontId="27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2" fillId="8" borderId="8" applyNumberFormat="0" applyFont="0" applyAlignment="0" applyProtection="0"/>
    <xf numFmtId="6" fontId="37" fillId="0" borderId="0" applyNumberFormat="0" applyFont="0"/>
    <xf numFmtId="6" fontId="37" fillId="0" borderId="0" applyNumberFormat="0" applyFont="0"/>
    <xf numFmtId="6" fontId="37" fillId="0" borderId="0" applyNumberFormat="0" applyFont="0"/>
    <xf numFmtId="6" fontId="37" fillId="0" borderId="0" applyNumberFormat="0" applyFont="0"/>
    <xf numFmtId="6" fontId="37" fillId="0" borderId="0" applyNumberFormat="0" applyFont="0"/>
    <xf numFmtId="8" fontId="38" fillId="0" borderId="0" applyNumberFormat="0" applyFont="0">
      <alignment horizontal="right"/>
    </xf>
    <xf numFmtId="0" fontId="9" fillId="6" borderId="5" applyNumberFormat="0" applyAlignment="0" applyProtection="0"/>
    <xf numFmtId="9" fontId="27" fillId="0" borderId="0"/>
    <xf numFmtId="9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Border="0">
      <alignment horizontal="center"/>
    </xf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40" fillId="0" borderId="12">
      <alignment horizontal="center"/>
    </xf>
    <xf numFmtId="3" fontId="39" fillId="0" borderId="0" applyFont="0" applyFill="0" applyBorder="0" applyAlignment="0" applyProtection="0"/>
    <xf numFmtId="0" fontId="39" fillId="34" borderId="0" applyNumberFormat="0" applyFont="0" applyBorder="0" applyAlignment="0" applyProtection="0"/>
    <xf numFmtId="0" fontId="27" fillId="35" borderId="0"/>
    <xf numFmtId="49" fontId="27" fillId="0" borderId="0" applyBorder="0">
      <alignment horizontal="center"/>
    </xf>
    <xf numFmtId="49" fontId="27" fillId="0" borderId="0" applyBorder="0">
      <alignment horizontal="center"/>
    </xf>
    <xf numFmtId="0" fontId="25" fillId="0" borderId="0" applyNumberFormat="0" applyFill="0" applyBorder="0" applyAlignment="0" applyProtection="0"/>
    <xf numFmtId="0" fontId="1" fillId="0" borderId="9" applyNumberFormat="0" applyFill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</cellStyleXfs>
  <cellXfs count="24">
    <xf numFmtId="0" fontId="0" fillId="0" borderId="0" xfId="0"/>
    <xf numFmtId="3" fontId="20" fillId="0" borderId="0" xfId="0" applyNumberFormat="1" applyFont="1" applyAlignment="1">
      <alignment horizontal="right"/>
    </xf>
    <xf numFmtId="0" fontId="17" fillId="0" borderId="0" xfId="0" applyFont="1"/>
    <xf numFmtId="164" fontId="18" fillId="0" borderId="0" xfId="0" applyNumberFormat="1" applyFont="1" applyAlignment="1">
      <alignment horizontal="centerContinuous"/>
    </xf>
    <xf numFmtId="3" fontId="19" fillId="0" borderId="0" xfId="0" applyNumberFormat="1" applyFont="1" applyAlignment="1">
      <alignment horizontal="centerContinuous"/>
    </xf>
    <xf numFmtId="0" fontId="21" fillId="33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41" fillId="0" borderId="0" xfId="0" applyFont="1"/>
    <xf numFmtId="165" fontId="41" fillId="0" borderId="0" xfId="0" applyNumberFormat="1" applyFont="1"/>
    <xf numFmtId="8" fontId="41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164" fontId="17" fillId="0" borderId="0" xfId="0" applyNumberFormat="1" applyFont="1"/>
    <xf numFmtId="164" fontId="17" fillId="0" borderId="0" xfId="0" applyNumberFormat="1" applyFont="1" applyAlignment="1">
      <alignment horizontal="center" vertical="center" wrapText="1"/>
    </xf>
    <xf numFmtId="0" fontId="42" fillId="0" borderId="0" xfId="0" applyFont="1"/>
    <xf numFmtId="164" fontId="43" fillId="0" borderId="10" xfId="0" applyNumberFormat="1" applyFont="1" applyBorder="1"/>
    <xf numFmtId="3" fontId="17" fillId="0" borderId="10" xfId="0" applyNumberFormat="1" applyFont="1" applyBorder="1"/>
    <xf numFmtId="165" fontId="21" fillId="0" borderId="0" xfId="0" applyNumberFormat="1" applyFont="1"/>
    <xf numFmtId="174" fontId="21" fillId="0" borderId="0" xfId="0" applyNumberFormat="1" applyFont="1"/>
    <xf numFmtId="6" fontId="41" fillId="0" borderId="15" xfId="0" applyNumberFormat="1" applyFont="1" applyBorder="1"/>
  </cellXfs>
  <cellStyles count="313">
    <cellStyle name="20% - Accent1 2" xfId="5" xr:uid="{4DF68F7A-902E-4F1A-9F41-1B6B84EF4321}"/>
    <cellStyle name="20% - Accent2 2" xfId="6" xr:uid="{5BC69703-B7D9-42E0-B7AE-BB4549215445}"/>
    <cellStyle name="20% - Accent3 2" xfId="7" xr:uid="{F535B9A4-A4FC-413F-834B-925DBFC52F51}"/>
    <cellStyle name="20% - Accent4 2" xfId="8" xr:uid="{899478CD-1374-4D56-AB34-AD3300BF6E47}"/>
    <cellStyle name="20% - Accent5 2" xfId="9" xr:uid="{94904BFF-4C47-4659-B3DC-CFBF00287F33}"/>
    <cellStyle name="20% - Accent6 2" xfId="10" xr:uid="{74C4A891-D7A0-4A74-9B2B-51EAF05B5497}"/>
    <cellStyle name="40% - Accent1 2" xfId="11" xr:uid="{4DB3EE0E-EFB1-4AAA-942C-443D2349F69F}"/>
    <cellStyle name="40% - Accent2 2" xfId="12" xr:uid="{2AA663C3-7514-4FBC-A0FE-A49E42F47AD7}"/>
    <cellStyle name="40% - Accent3 2" xfId="13" xr:uid="{BCA2D016-A338-49D0-B092-BD8A124E5C88}"/>
    <cellStyle name="40% - Accent4 2" xfId="14" xr:uid="{6F374DC8-0AEB-4931-BCA9-B53BA7FF3984}"/>
    <cellStyle name="40% - Accent5 2" xfId="15" xr:uid="{CEF7652F-592F-47D6-8472-85B54C09B2BF}"/>
    <cellStyle name="40% - Accent6 2" xfId="16" xr:uid="{B1FB4145-2F09-4370-8626-3138B8D548AB}"/>
    <cellStyle name="60% - Accent1 2" xfId="17" xr:uid="{70710714-DCC4-479A-915D-892C14385F5A}"/>
    <cellStyle name="60% - Accent2 2" xfId="18" xr:uid="{EF56B3E0-FCD0-420D-9BC3-F3A067839892}"/>
    <cellStyle name="60% - Accent3 2" xfId="19" xr:uid="{B7DE723B-D1AA-4C07-A893-BDE31EE9D2DB}"/>
    <cellStyle name="60% - Accent4 2" xfId="20" xr:uid="{96C22847-BF37-4B6E-8149-F98C10AB5069}"/>
    <cellStyle name="60% - Accent5 2" xfId="21" xr:uid="{004DC52C-44F8-48FA-A09A-54CDA578DF8E}"/>
    <cellStyle name="60% - Accent6 2" xfId="22" xr:uid="{F7791192-0258-4FA3-B169-95D58A3CD592}"/>
    <cellStyle name="Accent1 2" xfId="23" xr:uid="{4B3485A1-7018-453A-82C2-B44F0491591F}"/>
    <cellStyle name="Accent2 2" xfId="24" xr:uid="{DB79AE3F-C11C-4B56-A6CB-FDF3D4086861}"/>
    <cellStyle name="Accent3 2" xfId="25" xr:uid="{E018DC4E-1877-4DB0-A2E0-232651C93ABC}"/>
    <cellStyle name="Accent4 2" xfId="26" xr:uid="{80AEEF89-103A-4661-B25F-B86AAB888584}"/>
    <cellStyle name="Accent5 2" xfId="27" xr:uid="{A04A273E-54C4-4344-BC34-4CB1EE09A80C}"/>
    <cellStyle name="Accent6 2" xfId="28" xr:uid="{56630147-4AF4-495D-BF08-3D1385F47BB1}"/>
    <cellStyle name="Bad 2" xfId="29" xr:uid="{79DE7D90-9029-480C-BE25-ABD20C091071}"/>
    <cellStyle name="Calculation 2" xfId="30" xr:uid="{AEA2FD68-C966-4FD5-8F49-7BED55B376EB}"/>
    <cellStyle name="Check Cell 2" xfId="31" xr:uid="{5577CB6E-96E5-4619-9FC8-FCA13167DC7B}"/>
    <cellStyle name="Comma 10" xfId="32" xr:uid="{557F769D-4D9A-49BE-A93A-EA40796B0E47}"/>
    <cellStyle name="Comma 10 2" xfId="33" xr:uid="{D0E01F99-DEF4-4386-AE04-712D744AFDE6}"/>
    <cellStyle name="Comma 11" xfId="34" xr:uid="{39FE22DC-CDC5-4A25-86BE-C28E9CFE43DF}"/>
    <cellStyle name="Comma 11 2" xfId="35" xr:uid="{16804EFB-83CE-4223-A510-3A7E5917DFBE}"/>
    <cellStyle name="Comma 12" xfId="36" xr:uid="{B82A4CA5-AC82-413F-95E7-BB19E444299B}"/>
    <cellStyle name="Comma 12 2" xfId="37" xr:uid="{ACA9E2BC-F475-4885-99BD-531414B8C0AC}"/>
    <cellStyle name="Comma 13" xfId="38" xr:uid="{719EA7D9-9AE8-49F4-A6E0-A91D9E65C29D}"/>
    <cellStyle name="Comma 14" xfId="39" xr:uid="{873BF2D0-FA9B-4EA2-AE25-2418D4FF5D90}"/>
    <cellStyle name="Comma 14 2" xfId="40" xr:uid="{D29C54FA-1E66-4EB6-9387-0F8DAEEC05C2}"/>
    <cellStyle name="Comma 14 3" xfId="41" xr:uid="{7DAAC3D8-774A-49BB-8179-3A655A7FB7EA}"/>
    <cellStyle name="Comma 15" xfId="42" xr:uid="{94D21F34-BF12-4202-9ED3-D589D0D94CCB}"/>
    <cellStyle name="Comma 15 2" xfId="43" xr:uid="{19507697-8650-4190-A492-33C52A50CEEB}"/>
    <cellStyle name="Comma 16" xfId="44" xr:uid="{1EAD36D9-5E75-491C-A872-371BA51D5A3E}"/>
    <cellStyle name="Comma 16 2" xfId="45" xr:uid="{0F43F546-FAB8-4B1B-A062-2F734C78975C}"/>
    <cellStyle name="Comma 17" xfId="46" xr:uid="{4C747C9A-64DE-4EC2-A783-0C7C7CA334CE}"/>
    <cellStyle name="Comma 18" xfId="47" xr:uid="{84EFF905-2117-4CFC-A15E-95F58E50FBD3}"/>
    <cellStyle name="Comma 19" xfId="3" xr:uid="{26F5D83D-CF92-4B5F-8E71-61856E3C6583}"/>
    <cellStyle name="Comma 2" xfId="48" xr:uid="{8497D014-29E1-4706-B93D-FEBC793E40B2}"/>
    <cellStyle name="Comma 2 2" xfId="49" xr:uid="{9523DCE4-8923-4956-BD1A-D86E6F8C7783}"/>
    <cellStyle name="Comma 2 2 2" xfId="50" xr:uid="{AF65A92A-19EA-4365-878F-A5D54766C7C5}"/>
    <cellStyle name="Comma 2 3" xfId="51" xr:uid="{8E06C731-521D-47EB-BA56-99AF0A2A8EE1}"/>
    <cellStyle name="Comma 3" xfId="52" xr:uid="{55E34190-C8BF-4240-90E2-1B73CD4268C6}"/>
    <cellStyle name="Comma 3 2" xfId="53" xr:uid="{204A01F2-0505-4171-AAF5-E137D943ECEF}"/>
    <cellStyle name="Comma 3 3" xfId="54" xr:uid="{95B45BF7-45F1-43BB-8C8F-0E8DAF9390AE}"/>
    <cellStyle name="Comma 4" xfId="55" xr:uid="{A5AD40F1-F2EF-4167-8636-ED9A5F5D33F3}"/>
    <cellStyle name="Comma 4 2" xfId="56" xr:uid="{35353E8A-4F00-401D-BFF6-254CEC8A3ABE}"/>
    <cellStyle name="Comma 4 2 2" xfId="57" xr:uid="{5C0EF42B-BDC1-4674-85F9-0B8A24C0722C}"/>
    <cellStyle name="Comma 4 3" xfId="58" xr:uid="{CE001656-A030-40BA-A1B7-A8E513C4683D}"/>
    <cellStyle name="Comma 5" xfId="59" xr:uid="{E3A1F8B4-3122-41DB-8092-7C775639067E}"/>
    <cellStyle name="Comma 5 2" xfId="60" xr:uid="{8C74C546-96CD-4CA7-938E-0A3B6E2DCD79}"/>
    <cellStyle name="Comma 5 2 2" xfId="61" xr:uid="{3A08222E-E841-4E7C-BC82-7A493062B4DD}"/>
    <cellStyle name="Comma 5 3" xfId="62" xr:uid="{8AE73338-4526-466D-BB9B-39065EA8796B}"/>
    <cellStyle name="Comma 6" xfId="63" xr:uid="{FBC39DC2-2740-49F1-BE83-45A7119C448E}"/>
    <cellStyle name="Comma 6 2" xfId="64" xr:uid="{C758B84E-E4C7-406F-BD3E-27D8DDB44AD8}"/>
    <cellStyle name="Comma 7" xfId="65" xr:uid="{F5AD4699-D26C-42BC-A6E1-A9B78DC73830}"/>
    <cellStyle name="Comma 7 2" xfId="66" xr:uid="{0384C6F1-5A49-45CF-BD5F-ED508D9AC386}"/>
    <cellStyle name="Comma 8" xfId="67" xr:uid="{5E140A56-8EFB-4EF3-8FDB-1FCA6E960AA1}"/>
    <cellStyle name="Comma 8 2" xfId="68" xr:uid="{A4B31FE3-F272-445B-86C2-07707AE5ACA2}"/>
    <cellStyle name="Comma 8 2 2" xfId="69" xr:uid="{884BB524-B807-4AEC-993D-EF60CC514DF7}"/>
    <cellStyle name="Comma 8 3" xfId="70" xr:uid="{D1014AF7-81AB-4E90-B2D5-CC012AAB7198}"/>
    <cellStyle name="Comma 8 3 2" xfId="71" xr:uid="{078793D7-994F-48B3-A7DC-CA2C9AB97F75}"/>
    <cellStyle name="Comma 8 4" xfId="72" xr:uid="{AA64741D-70A4-4FE4-8059-D3EEF13A52CB}"/>
    <cellStyle name="Comma 9" xfId="73" xr:uid="{8E57CF65-DAEB-4E4C-B175-495EC6C7711A}"/>
    <cellStyle name="Comma 9 2" xfId="74" xr:uid="{BF58C7D6-C158-4110-8A01-8835BBC981AB}"/>
    <cellStyle name="Comma0" xfId="75" xr:uid="{0B2A46DB-4767-4C24-B37A-321D68C52D38}"/>
    <cellStyle name="Comma0 2" xfId="76" xr:uid="{3C3A1D00-1288-432F-ABCA-A9C7574F3102}"/>
    <cellStyle name="comma1" xfId="77" xr:uid="{B9205053-2AE3-4B6A-9054-03A5769A079F}"/>
    <cellStyle name="comma1 2" xfId="78" xr:uid="{980A8747-B4C3-4750-AF46-D31246FDD18E}"/>
    <cellStyle name="comma2" xfId="79" xr:uid="{4B81621B-897D-4721-9EF4-219CC03E2C59}"/>
    <cellStyle name="comma2 2" xfId="80" xr:uid="{B20C1717-8654-4669-ADAD-042832EB0777}"/>
    <cellStyle name="Currency [0] 2" xfId="81" xr:uid="{EBA8782C-783D-45CD-BBDC-6F1EDE3EE298}"/>
    <cellStyle name="Currency [0] 2 2" xfId="82" xr:uid="{8CAA6A3A-5992-4B46-A5AC-4CB56639118A}"/>
    <cellStyle name="Currency 10" xfId="83" xr:uid="{93A16EC0-895C-4464-80D8-F7B3F73B6955}"/>
    <cellStyle name="Currency 10 2" xfId="84" xr:uid="{5F8D8968-BCE9-487B-B90A-76E5CC54D197}"/>
    <cellStyle name="Currency 11" xfId="85" xr:uid="{150A17B4-9691-45B0-8948-664FC39739B6}"/>
    <cellStyle name="Currency 11 2" xfId="86" xr:uid="{00A7F269-5846-4937-A44D-E9F04407A74C}"/>
    <cellStyle name="Currency 12" xfId="87" xr:uid="{03C0A293-51F1-4110-8241-2F940579A75B}"/>
    <cellStyle name="Currency 12 2" xfId="88" xr:uid="{E4290CE6-1AB6-4905-A014-EB8865B2D3AE}"/>
    <cellStyle name="Currency 13" xfId="89" xr:uid="{610705E5-5ED7-465D-83A7-49297CB35688}"/>
    <cellStyle name="Currency 13 2" xfId="90" xr:uid="{33C60486-5830-4FE3-8773-6D2ECB651DBC}"/>
    <cellStyle name="Currency 14" xfId="91" xr:uid="{78375432-40E9-457A-858C-CA4932A07C7C}"/>
    <cellStyle name="Currency 14 2" xfId="92" xr:uid="{8A2C1DAE-7B7F-4E74-8E39-8841CA7CA681}"/>
    <cellStyle name="Currency 15" xfId="93" xr:uid="{142F8F1C-94ED-4C85-B72D-73D509D43603}"/>
    <cellStyle name="Currency 15 2" xfId="94" xr:uid="{25C6A569-5E33-49BF-BA34-8EC0B134B398}"/>
    <cellStyle name="Currency 16" xfId="95" xr:uid="{B7BEB851-EF60-4513-A7B1-3783C78BD68E}"/>
    <cellStyle name="Currency 16 2" xfId="96" xr:uid="{059F54E6-3FDA-4004-B695-6C468C528BC4}"/>
    <cellStyle name="Currency 17" xfId="97" xr:uid="{CC3FE7AF-D904-4F40-A2F2-FCE0B105C5C0}"/>
    <cellStyle name="Currency 17 2" xfId="98" xr:uid="{591ED08F-EB2B-4719-9F84-D46D8EC0CFF8}"/>
    <cellStyle name="Currency 18" xfId="99" xr:uid="{C5C818EC-AD03-407C-873C-69F411EF5615}"/>
    <cellStyle name="Currency 18 2" xfId="100" xr:uid="{9D190E74-90FF-483F-9D9C-3CE9E0FF7A58}"/>
    <cellStyle name="Currency 19" xfId="101" xr:uid="{3885124A-2818-4BB1-BC7D-11EBA405B7C1}"/>
    <cellStyle name="Currency 19 2" xfId="102" xr:uid="{0C0BA919-FCBE-488B-8F43-1BAF55439755}"/>
    <cellStyle name="Currency 2" xfId="103" xr:uid="{99169F82-C1C9-43E7-8A44-8888B6DCB268}"/>
    <cellStyle name="Currency 2 2" xfId="104" xr:uid="{B6C247DF-98A5-4485-B8B6-92717569B192}"/>
    <cellStyle name="Currency 2 2 2" xfId="105" xr:uid="{F3B0E192-805E-4B06-AEB1-500AFCC0108B}"/>
    <cellStyle name="Currency 2 3" xfId="106" xr:uid="{FB69B9A7-90F6-4A81-949F-2A98621623F2}"/>
    <cellStyle name="Currency 2 3 2" xfId="107" xr:uid="{887EB277-A511-4FCA-81E4-D1B84E7D6F07}"/>
    <cellStyle name="Currency 2 4" xfId="108" xr:uid="{25485664-71BD-4BAB-A863-2A2C87F00CEF}"/>
    <cellStyle name="Currency 20" xfId="109" xr:uid="{CD223486-AAD5-4DD4-B20F-7C997F4DE3C9}"/>
    <cellStyle name="Currency 20 2" xfId="110" xr:uid="{59C0969B-E2F3-45BB-8052-48BBFDB4C333}"/>
    <cellStyle name="Currency 21" xfId="111" xr:uid="{944B2293-FBFC-4FE7-BDE5-7CFAA6FCE4E3}"/>
    <cellStyle name="Currency 21 2" xfId="112" xr:uid="{B70AE9C1-FC0B-4279-82B0-53442F771C88}"/>
    <cellStyle name="Currency 22" xfId="113" xr:uid="{1FF08E2C-EACD-4F0C-8824-6D7515B24B26}"/>
    <cellStyle name="Currency 22 2" xfId="114" xr:uid="{480A80FE-008E-4D2F-8CE7-9CD108662123}"/>
    <cellStyle name="Currency 23" xfId="115" xr:uid="{B83D7838-1C75-4A44-98F9-C49F502995B9}"/>
    <cellStyle name="Currency 23 2" xfId="116" xr:uid="{21043EFF-2779-4BEC-AF69-7304E35E8023}"/>
    <cellStyle name="Currency 24" xfId="117" xr:uid="{69EE4570-0B3F-4B94-84A2-B98249B86C30}"/>
    <cellStyle name="Currency 24 2" xfId="118" xr:uid="{4DFEFC24-01A4-4CBD-949F-ECD415ADA366}"/>
    <cellStyle name="Currency 25" xfId="119" xr:uid="{36E74502-9FE6-402C-B291-1F6395B95703}"/>
    <cellStyle name="Currency 25 2" xfId="120" xr:uid="{C9CD4E3F-E730-439D-9EB1-891B096C93FC}"/>
    <cellStyle name="Currency 26" xfId="121" xr:uid="{3860E848-F7F2-4C74-A4B5-2C78EFBD6EC3}"/>
    <cellStyle name="Currency 26 2" xfId="122" xr:uid="{631FEE52-5417-45C1-B5CD-EBA91799F925}"/>
    <cellStyle name="Currency 27" xfId="123" xr:uid="{2F97B362-E9C4-4B15-86AC-9DC19519AA78}"/>
    <cellStyle name="Currency 27 2" xfId="124" xr:uid="{E2BE86D2-3241-4E45-BEC6-CA03BE1F9922}"/>
    <cellStyle name="Currency 28" xfId="125" xr:uid="{04EC3BF1-B18C-4C35-A910-8466A2E04D2F}"/>
    <cellStyle name="Currency 28 2" xfId="126" xr:uid="{04C8153B-5559-4DFE-9F63-59392546F6AF}"/>
    <cellStyle name="Currency 29" xfId="127" xr:uid="{CC82DC9F-9B6F-4F96-9041-163E094037BF}"/>
    <cellStyle name="Currency 29 2" xfId="128" xr:uid="{07E8B5D4-F86D-4C7A-AE31-A929199839AD}"/>
    <cellStyle name="Currency 3" xfId="129" xr:uid="{48491DFC-29AB-4C6B-9E43-A484E87629CF}"/>
    <cellStyle name="Currency 3 2" xfId="130" xr:uid="{6EF58713-58CA-4D7F-98D6-6D55148EB03C}"/>
    <cellStyle name="Currency 3 2 2" xfId="131" xr:uid="{A33C0E4B-4477-465F-B3C0-789F79C03730}"/>
    <cellStyle name="Currency 3 3" xfId="132" xr:uid="{01FAA2A0-F5E1-4C32-A57A-E389FEF56E29}"/>
    <cellStyle name="Currency 30" xfId="133" xr:uid="{A0FF9567-0824-417F-8F29-607D225BC382}"/>
    <cellStyle name="Currency 30 2" xfId="134" xr:uid="{C5751903-ABA2-40BD-8D52-AAFA14A7DC33}"/>
    <cellStyle name="Currency 31" xfId="135" xr:uid="{C066C379-F255-49DE-87B9-AD9BE2B4B247}"/>
    <cellStyle name="Currency 31 2" xfId="136" xr:uid="{1A6CD53D-0F70-48CF-82BF-339DADB05991}"/>
    <cellStyle name="Currency 32" xfId="137" xr:uid="{CE1FBDA9-E831-4862-8A49-4FD2D7040BCA}"/>
    <cellStyle name="Currency 33" xfId="138" xr:uid="{63E1BF50-A6E3-4B25-91A9-FDA5FD19361C}"/>
    <cellStyle name="Currency 34" xfId="139" xr:uid="{6D7436F4-DE4E-4710-8025-C87A8CEBC6F4}"/>
    <cellStyle name="Currency 35" xfId="140" xr:uid="{1E52050F-AC46-4487-BEF7-D5954EE24F0E}"/>
    <cellStyle name="Currency 36" xfId="141" xr:uid="{59403D3B-FEC9-40FD-A103-52D3F61F89D0}"/>
    <cellStyle name="Currency 37" xfId="142" xr:uid="{66DB903A-F8F0-4581-9A8C-E84A9BFBBEA6}"/>
    <cellStyle name="Currency 38" xfId="143" xr:uid="{DF5EC3D5-CFCE-4EB5-A36A-84C90BD1E273}"/>
    <cellStyle name="Currency 39" xfId="144" xr:uid="{08901419-E870-4F7E-B2C4-49DAA96DC6BE}"/>
    <cellStyle name="Currency 4" xfId="145" xr:uid="{F718F44D-0C05-41AB-85EC-D996370AAC24}"/>
    <cellStyle name="Currency 4 2" xfId="146" xr:uid="{80979F0E-6EC3-4984-ADAE-6E33999E01D7}"/>
    <cellStyle name="Currency 40" xfId="147" xr:uid="{3B238FB4-2358-489B-BD8B-604C4AAB20B7}"/>
    <cellStyle name="Currency 5" xfId="148" xr:uid="{157C1174-77A7-43DB-AF6D-91143018ECF8}"/>
    <cellStyle name="Currency 5 2" xfId="149" xr:uid="{6C1B92A9-8C6F-4A5D-B96B-895D013A4D8C}"/>
    <cellStyle name="Currency 6" xfId="150" xr:uid="{C3BC758D-07FB-4160-8109-1358EF35109D}"/>
    <cellStyle name="Currency 6 2" xfId="151" xr:uid="{8CBB8AD4-B160-4240-A61E-BC0BA9D04676}"/>
    <cellStyle name="Currency 7" xfId="152" xr:uid="{295A4992-36FB-43D5-9582-1C5F8F5721C1}"/>
    <cellStyle name="Currency 7 2" xfId="153" xr:uid="{FC86B6E5-5199-4F77-B65C-F94D7853D8C2}"/>
    <cellStyle name="Currency 8" xfId="154" xr:uid="{D57AE53F-DB00-4FC6-BE29-DCAABA26B173}"/>
    <cellStyle name="Currency 8 2" xfId="155" xr:uid="{D73D6D8B-2DD9-424F-BDE3-A152E20A7DB1}"/>
    <cellStyle name="Currency 9" xfId="156" xr:uid="{16242DFB-B24E-491F-92E9-988540AE61F1}"/>
    <cellStyle name="Currency 9 2" xfId="157" xr:uid="{B0DBA9F6-1C02-4960-89BA-88FF5CF86A80}"/>
    <cellStyle name="Currency0" xfId="158" xr:uid="{CB634793-0002-4D44-840D-56E2206807F5}"/>
    <cellStyle name="Date" xfId="159" xr:uid="{51B86059-40D1-4BD1-AF8E-3B1BCB15D8F9}"/>
    <cellStyle name="Date 2" xfId="160" xr:uid="{FD004720-05DB-4720-98CA-2E2B1E8F3DA7}"/>
    <cellStyle name="dec4" xfId="161" xr:uid="{46A38AB8-CB2C-4AAA-95A7-377D7A468402}"/>
    <cellStyle name="dec4 2" xfId="162" xr:uid="{E185FFBC-344B-4909-80A3-2044730E6276}"/>
    <cellStyle name="Detail Text" xfId="163" xr:uid="{B34E856B-E2C7-4065-B89C-B22D2CDD01A4}"/>
    <cellStyle name="Detail Text - no indent" xfId="164" xr:uid="{3227511A-FC5F-4D86-87C6-3AA7A496971D}"/>
    <cellStyle name="Dezimal [0]_Compiling Utility Macros" xfId="165" xr:uid="{85130436-1D9D-432B-8793-9A3756706728}"/>
    <cellStyle name="Dezimal_Compiling Utility Macros" xfId="166" xr:uid="{0E76D49B-591E-46DF-B20D-371148A7B5BA}"/>
    <cellStyle name="Explanatory Text 2" xfId="167" xr:uid="{65F1B4CC-6A8C-4A52-9B69-57A3059B203B}"/>
    <cellStyle name="F2" xfId="168" xr:uid="{718B82CA-0700-4767-8454-E35F1115390A}"/>
    <cellStyle name="F3" xfId="169" xr:uid="{9BADC613-ED1A-4047-B90E-7ABAC276F1BE}"/>
    <cellStyle name="F4" xfId="170" xr:uid="{A849928C-EFDE-4966-ADBC-9E932C5F392D}"/>
    <cellStyle name="F5" xfId="171" xr:uid="{426A8B64-7B2D-4C86-83FF-AB9BF3F39ECA}"/>
    <cellStyle name="F6" xfId="172" xr:uid="{89C9BC6B-EB6F-42D8-AC11-B29461081BD6}"/>
    <cellStyle name="F7" xfId="173" xr:uid="{460829EB-FDF8-48C7-8725-D126431D6020}"/>
    <cellStyle name="F8" xfId="174" xr:uid="{EBB9E84B-21D0-44F7-9068-8C6403A121B2}"/>
    <cellStyle name="Fixed" xfId="175" xr:uid="{E9D23AED-AB2A-48C4-9295-E7B8FF30D461}"/>
    <cellStyle name="fixed0" xfId="176" xr:uid="{1C4786CA-2BDF-42CB-960D-4840662D5FF0}"/>
    <cellStyle name="fixed0 2" xfId="177" xr:uid="{C5BA105E-475C-492A-9EA5-5723A02FE082}"/>
    <cellStyle name="Gen $ CY" xfId="178" xr:uid="{D3352C82-28BA-4BE4-B9AD-7C6DD92599DF}"/>
    <cellStyle name="Gen $ PY" xfId="179" xr:uid="{A4757E6A-8F64-47F8-A08C-A078A334C531}"/>
    <cellStyle name="Gen % CY" xfId="180" xr:uid="{A1F4C2D1-DD48-46BF-8287-DB0F487FA0CA}"/>
    <cellStyle name="Gen % PY" xfId="181" xr:uid="{3D81D95A-92CC-40E1-A7E9-1E90EFCFA8D3}"/>
    <cellStyle name="Gen CH Period" xfId="182" xr:uid="{36D09967-CBDF-4707-BE1A-496A72B6E545}"/>
    <cellStyle name="Gen CH Text" xfId="183" xr:uid="{22CAF9E2-6998-400C-93F5-2231FD01369E}"/>
    <cellStyle name="Gen CH Years" xfId="184" xr:uid="{3D44DB81-B157-4571-B613-D964B7E64774}"/>
    <cellStyle name="Good 2" xfId="185" xr:uid="{B7EC3DB0-8255-4F30-A9AD-D167F4B9B9E6}"/>
    <cellStyle name="Group Heading" xfId="186" xr:uid="{2642EC05-F444-4943-8497-877C67F09901}"/>
    <cellStyle name="Group Total Text" xfId="187" xr:uid="{6F659E92-F740-4644-BD31-9E8184F8AC5D}"/>
    <cellStyle name="Header Center Title" xfId="188" xr:uid="{A2A6B19C-789B-4812-98C0-7AFBF4FD0303}"/>
    <cellStyle name="Header Company Name" xfId="189" xr:uid="{6B0CF1DB-7AC4-42C7-84D9-18FAAA450C07}"/>
    <cellStyle name="Header Page Title" xfId="190" xr:uid="{2599E611-7286-4719-97AD-A71B35C2C02E}"/>
    <cellStyle name="Header See Report Ref" xfId="191" xr:uid="{4AE1BD8D-657A-47CF-8736-DAFAC7E2AA2F}"/>
    <cellStyle name="Header1" xfId="192" xr:uid="{1CA53C1B-B614-4FE0-8181-C44C05AC4BD1}"/>
    <cellStyle name="Header2" xfId="193" xr:uid="{A3010A56-ACA5-4813-9C17-50066DB327A7}"/>
    <cellStyle name="Heading 1 2" xfId="194" xr:uid="{59B0AECF-0B5C-449C-9756-13EAD53CD31A}"/>
    <cellStyle name="Heading 2 2" xfId="195" xr:uid="{FA8FEAD3-363B-4BD4-B3FB-A0343ABDC31B}"/>
    <cellStyle name="Heading 3 2" xfId="196" xr:uid="{161BDE37-A8BF-4700-84DC-4041268842C1}"/>
    <cellStyle name="Heading 4 2" xfId="197" xr:uid="{D8D97D70-8632-4A3B-94C7-854B65796D0D}"/>
    <cellStyle name="Hyperlink 2" xfId="198" xr:uid="{1C49E48B-8C83-4CE4-9829-02B7C74E68E1}"/>
    <cellStyle name="Hyperlink 3" xfId="199" xr:uid="{C1F1B742-1F23-44FE-BDC6-343882E0F41A}"/>
    <cellStyle name="Input 2" xfId="200" xr:uid="{69C90004-3C7B-47C5-8A26-D444D22CD445}"/>
    <cellStyle name="Linked Cell 2" xfId="201" xr:uid="{D5E871AD-50EF-47C9-A2E8-D97B37C9D135}"/>
    <cellStyle name="Neutral 2" xfId="202" xr:uid="{B8962409-FA82-492E-B83C-3D4BE94BCD16}"/>
    <cellStyle name="Normal" xfId="0" builtinId="0"/>
    <cellStyle name="Normal - Style1" xfId="203" xr:uid="{DBCEFE16-425C-4D17-AC7B-AD7FE70AE25C}"/>
    <cellStyle name="Normal - Style1 2" xfId="204" xr:uid="{4DDFB23D-3F35-4C13-8176-DAC5E6AC26F5}"/>
    <cellStyle name="Normal - Style2" xfId="205" xr:uid="{24B5BC7E-FEED-4114-80B2-44A6F3497EBE}"/>
    <cellStyle name="Normal - Style3" xfId="206" xr:uid="{FC3DCF87-D61A-4AC3-91DA-944819DED2FA}"/>
    <cellStyle name="Normal - Style4" xfId="207" xr:uid="{C7F6BC5F-E9E4-475F-B5CB-7E74D6B6FB27}"/>
    <cellStyle name="Normal - Style5" xfId="208" xr:uid="{0C7BC4BF-8AF1-45A7-BC69-68A26346D968}"/>
    <cellStyle name="Normal 10" xfId="209" xr:uid="{00CBBE00-E43F-43A6-83C5-34E657C6EE57}"/>
    <cellStyle name="Normal 11" xfId="210" xr:uid="{283037B4-F25D-4B32-A600-4FF94686DEEF}"/>
    <cellStyle name="Normal 12" xfId="211" xr:uid="{9243730A-6687-4A00-AB10-85311CCD889D}"/>
    <cellStyle name="Normal 13" xfId="212" xr:uid="{91EA0838-3A22-46BF-A9D4-C0196F28C99B}"/>
    <cellStyle name="Normal 14" xfId="213" xr:uid="{0F1FB667-D9AA-440C-823C-1B0A70E079EA}"/>
    <cellStyle name="Normal 15" xfId="214" xr:uid="{5BF0951D-A099-4CF2-9296-54068E5E1B4B}"/>
    <cellStyle name="Normal 16" xfId="215" xr:uid="{D79C2C5F-70A5-4C32-9604-FE5150189572}"/>
    <cellStyle name="Normal 17" xfId="216" xr:uid="{77A3E1BE-E169-4C3B-9456-BC1B9E47E908}"/>
    <cellStyle name="Normal 18" xfId="217" xr:uid="{5B0D21CD-99D3-4230-A193-833D260BAD36}"/>
    <cellStyle name="Normal 19" xfId="218" xr:uid="{9F531C07-2997-44F2-AD4A-DA6B844A40B3}"/>
    <cellStyle name="Normal 2" xfId="1" xr:uid="{A9F06C64-0057-4963-A352-F169CDFF6F37}"/>
    <cellStyle name="Normal 2 2" xfId="220" xr:uid="{D37F3322-70C6-4FD9-BF31-F7A52F074E1A}"/>
    <cellStyle name="Normal 2 2 2" xfId="221" xr:uid="{3795AC09-11AD-4E8B-9DB6-8A99EDA37B73}"/>
    <cellStyle name="Normal 2 3" xfId="222" xr:uid="{B84DBF32-16D0-4EF1-97CA-736F994C26E7}"/>
    <cellStyle name="Normal 2 4" xfId="219" xr:uid="{5F10C005-3B6F-4C4C-9C73-B7F2D9854E29}"/>
    <cellStyle name="Normal 20" xfId="223" xr:uid="{91E1F007-D7AD-4A6F-A0EE-A6D4389E8151}"/>
    <cellStyle name="Normal 21" xfId="224" xr:uid="{2CA357A9-0A3B-4EC3-82AE-BE6E7162B632}"/>
    <cellStyle name="Normal 22" xfId="225" xr:uid="{FBD94D2E-B2D6-4358-BC6A-7E615947F7E7}"/>
    <cellStyle name="Normal 23" xfId="226" xr:uid="{0AA2AD78-7080-44CE-9778-1576B65253BC}"/>
    <cellStyle name="Normal 24" xfId="227" xr:uid="{1425F8E8-7B75-40C3-B6C9-40F4EA5A3F75}"/>
    <cellStyle name="Normal 25" xfId="228" xr:uid="{2EE8E250-CCA2-4C0A-AAC5-0C39DEBFECE8}"/>
    <cellStyle name="Normal 26" xfId="229" xr:uid="{488305D5-9324-4D01-A087-33C147861BEF}"/>
    <cellStyle name="Normal 27" xfId="230" xr:uid="{C58AF3AB-9060-4B49-B97C-A7EB3083BEE9}"/>
    <cellStyle name="Normal 27 2" xfId="231" xr:uid="{0C7C0871-D6B8-45D0-9927-373F0818E6B8}"/>
    <cellStyle name="Normal 27 2 2" xfId="232" xr:uid="{5A3FF5A1-DB0A-4DE9-BEEF-0015040CBE71}"/>
    <cellStyle name="Normal 27 3" xfId="233" xr:uid="{673C118D-C0E2-4510-AD23-E8A71585C3FA}"/>
    <cellStyle name="Normal 28" xfId="234" xr:uid="{68B9B7A8-C8D8-47F8-9A93-79815EDE6700}"/>
    <cellStyle name="Normal 28 2" xfId="235" xr:uid="{DD74432B-E511-468B-BD2C-B3355B7833F0}"/>
    <cellStyle name="Normal 28 2 2" xfId="236" xr:uid="{49A1BA46-5100-4841-A181-6303477A5219}"/>
    <cellStyle name="Normal 29" xfId="237" xr:uid="{D64E8637-9064-46FA-B4AF-FC9FE4694825}"/>
    <cellStyle name="Normal 3" xfId="238" xr:uid="{66052587-7AAB-465F-831C-4D466250EB06}"/>
    <cellStyle name="Normal 3 2" xfId="239" xr:uid="{33E756C3-4933-42A6-B839-1C0C7C030F57}"/>
    <cellStyle name="Normal 30" xfId="240" xr:uid="{3AEBFAF7-0CE9-482B-9CAD-40994E774ABF}"/>
    <cellStyle name="Normal 31" xfId="241" xr:uid="{A8FB85E8-AE6A-44D0-B129-189FDB92718D}"/>
    <cellStyle name="Normal 31 2" xfId="242" xr:uid="{FEE2CB16-A508-46CD-A565-187E770B7892}"/>
    <cellStyle name="Normal 32" xfId="243" xr:uid="{D73FA239-4422-43DC-B241-18CCCCCC04FC}"/>
    <cellStyle name="Normal 33" xfId="244" xr:uid="{1CC6E871-025F-41C5-8AD0-C114A77208C8}"/>
    <cellStyle name="Normal 34" xfId="245" xr:uid="{A7E29038-8E53-40D7-B412-ABDBD639D8B6}"/>
    <cellStyle name="Normal 35" xfId="246" xr:uid="{1546F483-387B-4292-80BF-2CBD17B3461F}"/>
    <cellStyle name="Normal 36" xfId="247" xr:uid="{8C386EA2-A637-4A5D-9E05-438957AEA95E}"/>
    <cellStyle name="Normal 37" xfId="248" xr:uid="{DDE8D1F3-ACE9-458E-840A-6CFCB1AA25CF}"/>
    <cellStyle name="Normal 38" xfId="249" xr:uid="{39AC89EA-5011-417B-AA5B-E0CC92B9B979}"/>
    <cellStyle name="Normal 39" xfId="250" xr:uid="{5B32F268-7AF6-4EC2-8AE3-91AA06AA190D}"/>
    <cellStyle name="Normal 4" xfId="251" xr:uid="{204CBA5D-B4C8-4D4B-84D9-F571EAF876ED}"/>
    <cellStyle name="Normal 40" xfId="252" xr:uid="{ED41F782-D038-4B22-BEA7-B9FDA97E136D}"/>
    <cellStyle name="Normal 41" xfId="253" xr:uid="{86349346-4458-41AD-8541-D140EBDFD92C}"/>
    <cellStyle name="Normal 42" xfId="254" xr:uid="{AD550865-57AA-4066-931A-62D708CB10FD}"/>
    <cellStyle name="Normal 42 2" xfId="255" xr:uid="{75F96149-C782-4E8E-BACF-DDAC62108C08}"/>
    <cellStyle name="Normal 43" xfId="256" xr:uid="{C612DE9B-BD54-4A96-B848-D20384859481}"/>
    <cellStyle name="Normal 44" xfId="257" xr:uid="{FAFEDCB0-7BE2-441C-8362-7DBFF52E652C}"/>
    <cellStyle name="Normal 45" xfId="258" xr:uid="{2A215B41-AD26-4265-B87E-11C5F7533512}"/>
    <cellStyle name="Normal 46" xfId="259" xr:uid="{533F6DF8-A8BF-415B-B651-487D952A3188}"/>
    <cellStyle name="Normal 47" xfId="260" xr:uid="{AC44DD7D-868E-41E8-B791-115AAF602887}"/>
    <cellStyle name="Normal 474" xfId="261" xr:uid="{02FD6146-2763-48B8-ACE7-5BD3042D9B42}"/>
    <cellStyle name="Normal 48" xfId="262" xr:uid="{06520972-0E91-40F4-92B8-DFE8AD4DAF1E}"/>
    <cellStyle name="Normal 49" xfId="263" xr:uid="{114114E2-ECA6-4166-B59D-7C20ECAD82D7}"/>
    <cellStyle name="Normal 5" xfId="264" xr:uid="{98EF1570-3A6B-446D-965E-3FA45E1DB81A}"/>
    <cellStyle name="Normal 50" xfId="265" xr:uid="{B9706170-D15E-4CFE-83CA-B330FE306294}"/>
    <cellStyle name="Normal 51" xfId="266" xr:uid="{850DD3B6-3A6C-4C2B-A809-7FF2ABCE80EC}"/>
    <cellStyle name="Normal 52" xfId="2" xr:uid="{7009D321-8A09-4723-B236-899D26DC43CB}"/>
    <cellStyle name="Normal 53" xfId="310" xr:uid="{1790F15B-1FE2-429E-B0F7-D1B510C4A8BF}"/>
    <cellStyle name="Normal 54" xfId="311" xr:uid="{86E6D586-D324-4F16-AE28-3DE929181018}"/>
    <cellStyle name="Normal 55" xfId="312" xr:uid="{CAEF3D23-D2D6-4260-819F-A1C31A14B92A}"/>
    <cellStyle name="Normal 6" xfId="267" xr:uid="{FCA49E20-C946-423C-8649-A5EA2AAE9BD7}"/>
    <cellStyle name="Normal 7" xfId="268" xr:uid="{FCBA0F3F-9DAA-4969-921E-D87966BD62C1}"/>
    <cellStyle name="Normal 8" xfId="269" xr:uid="{C25CFE1E-4BBC-4951-82EE-EFF362F9D992}"/>
    <cellStyle name="Normal 9" xfId="270" xr:uid="{73FA7BAA-1995-4C88-8012-B3FD60302BA3}"/>
    <cellStyle name="Note 2" xfId="271" xr:uid="{72879B4E-1B6E-4D15-B35F-E18F5C07BB80}"/>
    <cellStyle name="Note 2 2" xfId="272" xr:uid="{6610A68E-8C49-4F41-8862-0E063C05045F}"/>
    <cellStyle name="Note 2 2 2" xfId="273" xr:uid="{F878DED4-3AA9-4B94-9D74-287AEC67D124}"/>
    <cellStyle name="Note 2 3" xfId="274" xr:uid="{DBA978CE-9708-4F1B-84CC-7839E0BDC0BB}"/>
    <cellStyle name="Note 2 3 2" xfId="275" xr:uid="{582B709D-B959-4540-B0E4-B25E195E467B}"/>
    <cellStyle name="Note 2 4" xfId="276" xr:uid="{BEC227C0-C2A7-4162-B499-43415C5663CA}"/>
    <cellStyle name="NPLODE" xfId="277" xr:uid="{E8A300EB-C365-4484-8DC5-4D7B43C58655}"/>
    <cellStyle name="NPLODE 2" xfId="278" xr:uid="{04B51E55-F99B-4425-8C25-BE3B093D02B7}"/>
    <cellStyle name="NPLODE 2 2" xfId="279" xr:uid="{2CC3422C-EA38-431C-9A57-A6A89957F3D0}"/>
    <cellStyle name="NPLODE 3" xfId="280" xr:uid="{39F54105-DD53-45F4-93A0-8B31B95DEC6F}"/>
    <cellStyle name="NPLODE 3 2" xfId="281" xr:uid="{E4C3F4D1-03A7-485D-B943-4F0615B6653D}"/>
    <cellStyle name="NPLODE1" xfId="282" xr:uid="{F6E585E2-9539-4AB6-8DF3-1E434ECA4386}"/>
    <cellStyle name="Output 2" xfId="283" xr:uid="{38B7EE6B-BC1C-4488-B40A-26A9706CFBAB}"/>
    <cellStyle name="perc" xfId="284" xr:uid="{B37A469C-8F7F-4494-BBC8-B2FEFDD74593}"/>
    <cellStyle name="perc 2" xfId="285" xr:uid="{D54292F6-308E-41B4-8640-7350E987C9A5}"/>
    <cellStyle name="Percent 2" xfId="286" xr:uid="{6C60DF84-EC53-47A8-9A5B-431F0343D947}"/>
    <cellStyle name="Percent 2 2" xfId="287" xr:uid="{42559775-493D-486F-9666-C7ECD97F7CAC}"/>
    <cellStyle name="Percent 3" xfId="288" xr:uid="{2F586F4F-1EBD-4062-9EA2-B7ADEA647567}"/>
    <cellStyle name="Percent 3 2" xfId="289" xr:uid="{3E5B4593-226C-4B72-9540-37915147D963}"/>
    <cellStyle name="Percent 3 2 2" xfId="290" xr:uid="{C28D2A8D-726D-4F05-BAFF-1AE71189340E}"/>
    <cellStyle name="Percent 3 3" xfId="291" xr:uid="{2CB3E610-AB7F-48E1-B047-6B9853051F69}"/>
    <cellStyle name="Percent 4" xfId="292" xr:uid="{78F07423-D645-45F7-BA3A-8FC02368683C}"/>
    <cellStyle name="Percent 4 2" xfId="293" xr:uid="{658685FC-57FA-49DA-973C-AF1BAB1F2937}"/>
    <cellStyle name="Percent 5" xfId="294" xr:uid="{4757382C-496C-4782-BAD4-C54BF1626A07}"/>
    <cellStyle name="Percent 6" xfId="4" xr:uid="{248E6E66-FB78-4572-B610-1F6A72CD1BF4}"/>
    <cellStyle name="Percent Sign" xfId="295" xr:uid="{390F2AD1-B1BF-476C-9250-5EF9656ECBCD}"/>
    <cellStyle name="PSChar" xfId="296" xr:uid="{C11569F6-BB55-4C7E-AE72-D2970DE213CA}"/>
    <cellStyle name="PSDate" xfId="297" xr:uid="{EFFA1653-2A9E-47EE-A381-557BD452BB96}"/>
    <cellStyle name="PSDec" xfId="298" xr:uid="{4D31E7B3-718B-460E-90C1-FE8285FA8B4E}"/>
    <cellStyle name="PSHeading" xfId="299" xr:uid="{026AEDC5-DDD9-40B8-872A-BA37FD9B8227}"/>
    <cellStyle name="PSInt" xfId="300" xr:uid="{45B90AB5-720D-4225-AF48-398C0A41EE27}"/>
    <cellStyle name="PSSpacer" xfId="301" xr:uid="{58A1783F-5C63-4E7F-A733-00825C4A7D84}"/>
    <cellStyle name="Standard_Anpassen der Amortisation" xfId="302" xr:uid="{29C6E115-E7E4-4FF8-9194-CB83F30BFA40}"/>
    <cellStyle name="Text" xfId="303" xr:uid="{2368276B-7D76-4D7E-B68C-EA0ECB277AB9}"/>
    <cellStyle name="Text 2" xfId="304" xr:uid="{26618D71-D686-47E5-96D2-AAFA0C9CA262}"/>
    <cellStyle name="Title 2" xfId="305" xr:uid="{62EDEFFF-9E78-46D8-95F2-7D95BDD174B0}"/>
    <cellStyle name="Total 2" xfId="306" xr:uid="{D1B43588-963A-45B1-950B-0939E5085A67}"/>
    <cellStyle name="Währung [0]_Compiling Utility Macros" xfId="307" xr:uid="{08888937-083D-4BB2-9BC4-DB1ABF4F737D}"/>
    <cellStyle name="Währung_Compiling Utility Macros" xfId="308" xr:uid="{E5452FBF-6708-4CB4-8B3C-35C528E98E42}"/>
    <cellStyle name="Warning Text 2" xfId="309" xr:uid="{1017C362-E696-4B0B-A0EC-DE8203F85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A4E3-B2B6-4823-B089-E49A3E06AC55}">
  <dimension ref="A2:F68"/>
  <sheetViews>
    <sheetView tabSelected="1" topLeftCell="A22" workbookViewId="0">
      <selection activeCell="A59" sqref="A59"/>
    </sheetView>
  </sheetViews>
  <sheetFormatPr defaultRowHeight="15.3"/>
  <cols>
    <col min="1" max="1" width="29" customWidth="1"/>
    <col min="2" max="2" width="66.68359375" customWidth="1"/>
    <col min="3" max="3" width="27.41796875" customWidth="1"/>
    <col min="4" max="4" width="21.41796875" style="11" customWidth="1"/>
    <col min="5" max="5" width="20.26171875" customWidth="1"/>
    <col min="6" max="6" width="11.15625" customWidth="1"/>
  </cols>
  <sheetData>
    <row r="2" spans="1:4" ht="30.3">
      <c r="A2" s="7"/>
      <c r="B2" s="3" t="s">
        <v>0</v>
      </c>
      <c r="C2" s="4"/>
    </row>
    <row r="3" spans="1:4" ht="15.6" thickBot="1"/>
    <row r="4" spans="1:4" ht="17.7" thickBot="1">
      <c r="B4" s="2"/>
      <c r="C4" s="1" t="s">
        <v>58</v>
      </c>
      <c r="D4" s="23">
        <v>25000000</v>
      </c>
    </row>
    <row r="6" spans="1:4" s="18" customFormat="1" ht="15.9" thickBot="1">
      <c r="A6" s="10" t="s">
        <v>1</v>
      </c>
      <c r="B6" s="16" t="s">
        <v>2</v>
      </c>
      <c r="C6" s="17" t="s">
        <v>56</v>
      </c>
      <c r="D6" s="11"/>
    </row>
    <row r="7" spans="1:4" s="18" customFormat="1" ht="15.6">
      <c r="A7" s="5"/>
      <c r="B7" s="19"/>
      <c r="C7" s="20"/>
      <c r="D7" s="11"/>
    </row>
    <row r="8" spans="1:4" s="18" customFormat="1" ht="15.6">
      <c r="A8" s="7">
        <v>210060</v>
      </c>
      <c r="B8" s="16" t="s">
        <v>3</v>
      </c>
      <c r="C8" s="21">
        <v>66193194.560000002</v>
      </c>
      <c r="D8" s="12">
        <f t="shared" ref="D8:D39" si="0">(C8/$C$68)*$D$4</f>
        <v>77982.407400842771</v>
      </c>
    </row>
    <row r="9" spans="1:4" s="18" customFormat="1" ht="15.6">
      <c r="A9" s="7">
        <v>210057</v>
      </c>
      <c r="B9" s="16" t="s">
        <v>4</v>
      </c>
      <c r="C9" s="21">
        <f>543190101.88+C65</f>
        <v>562479801.88</v>
      </c>
      <c r="D9" s="12">
        <f t="shared" si="0"/>
        <v>662659.19565480307</v>
      </c>
    </row>
    <row r="10" spans="1:4" s="18" customFormat="1" ht="15.6">
      <c r="A10" s="8">
        <v>210016</v>
      </c>
      <c r="B10" s="16" t="s">
        <v>5</v>
      </c>
      <c r="C10" s="21">
        <v>380198345.09999996</v>
      </c>
      <c r="D10" s="12">
        <f t="shared" si="0"/>
        <v>447912.84720122762</v>
      </c>
    </row>
    <row r="11" spans="1:4" s="18" customFormat="1" ht="15.6">
      <c r="A11" s="7">
        <v>210023</v>
      </c>
      <c r="B11" s="16" t="s">
        <v>6</v>
      </c>
      <c r="C11" s="21">
        <v>746989000</v>
      </c>
      <c r="D11" s="12">
        <f t="shared" si="0"/>
        <v>880030.05307662452</v>
      </c>
    </row>
    <row r="12" spans="1:4" s="18" customFormat="1" ht="15.6">
      <c r="A12" s="7">
        <v>210061</v>
      </c>
      <c r="B12" s="16" t="s">
        <v>57</v>
      </c>
      <c r="C12" s="21">
        <v>135629340.74999997</v>
      </c>
      <c r="D12" s="12">
        <f t="shared" si="0"/>
        <v>159785.34615499034</v>
      </c>
    </row>
    <row r="13" spans="1:4" s="18" customFormat="1" ht="15.6">
      <c r="A13" s="7">
        <v>210039</v>
      </c>
      <c r="B13" s="16" t="s">
        <v>7</v>
      </c>
      <c r="C13" s="21">
        <v>188719140</v>
      </c>
      <c r="D13" s="12">
        <f t="shared" si="0"/>
        <v>222330.6029818042</v>
      </c>
    </row>
    <row r="14" spans="1:4" s="18" customFormat="1" ht="15.6">
      <c r="A14" s="7">
        <v>210033</v>
      </c>
      <c r="B14" s="16" t="s">
        <v>8</v>
      </c>
      <c r="C14" s="21">
        <v>294002396.33000004</v>
      </c>
      <c r="D14" s="12">
        <f t="shared" si="0"/>
        <v>346365.13315048115</v>
      </c>
    </row>
    <row r="15" spans="1:4" s="18" customFormat="1" ht="15.6">
      <c r="A15" s="7">
        <v>210051</v>
      </c>
      <c r="B15" s="16" t="s">
        <v>9</v>
      </c>
      <c r="C15" s="21">
        <v>308883300.00000006</v>
      </c>
      <c r="D15" s="12">
        <f t="shared" si="0"/>
        <v>363896.37182539905</v>
      </c>
    </row>
    <row r="16" spans="1:4" s="18" customFormat="1" ht="15.6">
      <c r="A16" s="7">
        <v>210005</v>
      </c>
      <c r="B16" s="16" t="s">
        <v>10</v>
      </c>
      <c r="C16" s="21">
        <v>424222500</v>
      </c>
      <c r="D16" s="12">
        <f t="shared" si="0"/>
        <v>499777.84035815566</v>
      </c>
    </row>
    <row r="17" spans="1:4" s="18" customFormat="1" ht="15.6">
      <c r="A17" s="8">
        <v>210017</v>
      </c>
      <c r="B17" s="16" t="s">
        <v>11</v>
      </c>
      <c r="C17" s="21">
        <v>96060941.700000003</v>
      </c>
      <c r="D17" s="12">
        <f t="shared" si="0"/>
        <v>113169.69275697708</v>
      </c>
    </row>
    <row r="18" spans="1:4" s="18" customFormat="1" ht="15.6">
      <c r="A18" s="7">
        <v>210044</v>
      </c>
      <c r="B18" s="16" t="s">
        <v>12</v>
      </c>
      <c r="C18" s="21">
        <v>525917618.84999996</v>
      </c>
      <c r="D18" s="12">
        <f t="shared" si="0"/>
        <v>619585.17465517891</v>
      </c>
    </row>
    <row r="19" spans="1:4" s="18" customFormat="1" ht="15.6">
      <c r="A19" s="7">
        <v>210013</v>
      </c>
      <c r="B19" s="16" t="s">
        <v>13</v>
      </c>
      <c r="C19" s="21">
        <v>33202183.5</v>
      </c>
      <c r="D19" s="12">
        <f t="shared" si="0"/>
        <v>39115.595153027461</v>
      </c>
    </row>
    <row r="20" spans="1:4" s="18" customFormat="1" ht="15.6">
      <c r="A20" s="7">
        <v>210065</v>
      </c>
      <c r="B20" s="16" t="s">
        <v>14</v>
      </c>
      <c r="C20" s="21">
        <v>163546900.00000003</v>
      </c>
      <c r="D20" s="12">
        <f t="shared" si="0"/>
        <v>192675.1091214428</v>
      </c>
    </row>
    <row r="21" spans="1:4" s="18" customFormat="1" ht="15.6">
      <c r="A21" s="7">
        <v>210004</v>
      </c>
      <c r="B21" s="16" t="s">
        <v>15</v>
      </c>
      <c r="C21" s="21">
        <v>600651500</v>
      </c>
      <c r="D21" s="12">
        <f t="shared" si="0"/>
        <v>707629.39136393461</v>
      </c>
    </row>
    <row r="22" spans="1:4" s="18" customFormat="1" ht="15.6">
      <c r="A22" s="7">
        <v>210048</v>
      </c>
      <c r="B22" s="16" t="s">
        <v>16</v>
      </c>
      <c r="C22" s="21">
        <v>373181710.84000009</v>
      </c>
      <c r="D22" s="12">
        <f t="shared" si="0"/>
        <v>439646.5286607311</v>
      </c>
    </row>
    <row r="23" spans="1:4" s="18" customFormat="1" ht="15.6">
      <c r="A23" s="7">
        <v>210029</v>
      </c>
      <c r="B23" s="16" t="s">
        <v>17</v>
      </c>
      <c r="C23" s="21">
        <v>828761549.16000009</v>
      </c>
      <c r="D23" s="12">
        <f t="shared" si="0"/>
        <v>976366.54635495367</v>
      </c>
    </row>
    <row r="24" spans="1:4" s="18" customFormat="1" ht="15.6">
      <c r="A24" s="7">
        <v>210009</v>
      </c>
      <c r="B24" s="16" t="s">
        <v>18</v>
      </c>
      <c r="C24" s="21">
        <v>3105851883.6199994</v>
      </c>
      <c r="D24" s="12">
        <f t="shared" si="0"/>
        <v>3659013.7177257529</v>
      </c>
    </row>
    <row r="25" spans="1:4" s="18" customFormat="1" ht="15.6">
      <c r="A25" s="7">
        <v>210064</v>
      </c>
      <c r="B25" s="16" t="s">
        <v>19</v>
      </c>
      <c r="C25" s="21">
        <v>67965550.569999993</v>
      </c>
      <c r="D25" s="12">
        <f t="shared" si="0"/>
        <v>80070.425502248501</v>
      </c>
    </row>
    <row r="26" spans="1:4" s="18" customFormat="1" ht="15.6">
      <c r="A26" s="7">
        <v>210045</v>
      </c>
      <c r="B26" s="16" t="s">
        <v>20</v>
      </c>
      <c r="C26" s="21">
        <v>6300799</v>
      </c>
      <c r="D26" s="12">
        <f t="shared" si="0"/>
        <v>7422.9908049451096</v>
      </c>
    </row>
    <row r="27" spans="1:4" s="18" customFormat="1" ht="15.6">
      <c r="A27" s="7">
        <v>210015</v>
      </c>
      <c r="B27" s="16" t="s">
        <v>21</v>
      </c>
      <c r="C27" s="21">
        <v>688099485.03000021</v>
      </c>
      <c r="D27" s="12">
        <f t="shared" si="0"/>
        <v>810652.13320805144</v>
      </c>
    </row>
    <row r="28" spans="1:4" s="18" customFormat="1" ht="15.6">
      <c r="A28" s="7">
        <v>210056</v>
      </c>
      <c r="B28" s="16" t="s">
        <v>22</v>
      </c>
      <c r="C28" s="21">
        <v>319991751.57999998</v>
      </c>
      <c r="D28" s="12">
        <f t="shared" si="0"/>
        <v>376983.27301610797</v>
      </c>
    </row>
    <row r="29" spans="1:4" s="18" customFormat="1" ht="15.6">
      <c r="A29" s="7">
        <v>210034</v>
      </c>
      <c r="B29" s="16" t="s">
        <v>23</v>
      </c>
      <c r="C29" s="21">
        <v>224922861.86000001</v>
      </c>
      <c r="D29" s="12">
        <f t="shared" si="0"/>
        <v>264982.31976749602</v>
      </c>
    </row>
    <row r="30" spans="1:4" s="18" customFormat="1" ht="15.6">
      <c r="A30" s="9">
        <v>210018</v>
      </c>
      <c r="B30" s="16" t="s">
        <v>24</v>
      </c>
      <c r="C30" s="21">
        <v>222642659.47</v>
      </c>
      <c r="D30" s="12">
        <f t="shared" si="0"/>
        <v>262296.00627386075</v>
      </c>
    </row>
    <row r="31" spans="1:4" s="18" customFormat="1" ht="15.6">
      <c r="A31" s="7">
        <v>210062</v>
      </c>
      <c r="B31" s="16" t="s">
        <v>25</v>
      </c>
      <c r="C31" s="21">
        <v>338032767.43000001</v>
      </c>
      <c r="D31" s="12">
        <f t="shared" si="0"/>
        <v>398237.44963187038</v>
      </c>
    </row>
    <row r="32" spans="1:4" s="18" customFormat="1" ht="15.6">
      <c r="A32" s="7">
        <v>210028</v>
      </c>
      <c r="B32" s="16" t="s">
        <v>26</v>
      </c>
      <c r="C32" s="21">
        <v>236265893.09999999</v>
      </c>
      <c r="D32" s="12">
        <f t="shared" si="0"/>
        <v>278345.57998175221</v>
      </c>
    </row>
    <row r="33" spans="1:4" s="18" customFormat="1" ht="15.6">
      <c r="A33" s="7">
        <v>210024</v>
      </c>
      <c r="B33" s="16" t="s">
        <v>27</v>
      </c>
      <c r="C33" s="21">
        <v>499090335.10000002</v>
      </c>
      <c r="D33" s="12">
        <f t="shared" si="0"/>
        <v>587979.86863003788</v>
      </c>
    </row>
    <row r="34" spans="1:4" s="18" customFormat="1" ht="15.6">
      <c r="A34" s="7">
        <v>210008</v>
      </c>
      <c r="B34" s="16" t="s">
        <v>28</v>
      </c>
      <c r="C34" s="21">
        <v>681875399.99999988</v>
      </c>
      <c r="D34" s="12">
        <f t="shared" si="0"/>
        <v>803319.5193686178</v>
      </c>
    </row>
    <row r="35" spans="1:4" s="18" customFormat="1" ht="15.6">
      <c r="A35" s="7">
        <v>210001</v>
      </c>
      <c r="B35" s="16" t="s">
        <v>29</v>
      </c>
      <c r="C35" s="21">
        <v>487797439.99999994</v>
      </c>
      <c r="D35" s="12">
        <f t="shared" si="0"/>
        <v>574675.6739575034</v>
      </c>
    </row>
    <row r="36" spans="1:4" s="18" customFormat="1" ht="15.6">
      <c r="A36" s="7">
        <v>210040</v>
      </c>
      <c r="B36" s="16" t="s">
        <v>30</v>
      </c>
      <c r="C36" s="21">
        <v>311836440.00000006</v>
      </c>
      <c r="D36" s="12">
        <f t="shared" si="0"/>
        <v>367375.47520033858</v>
      </c>
    </row>
    <row r="37" spans="1:4" s="18" customFormat="1" ht="15.6">
      <c r="A37" s="7">
        <v>210019</v>
      </c>
      <c r="B37" s="16" t="s">
        <v>31</v>
      </c>
      <c r="C37" s="21">
        <v>604393730</v>
      </c>
      <c r="D37" s="12">
        <f t="shared" si="0"/>
        <v>712038.12411036715</v>
      </c>
    </row>
    <row r="38" spans="1:4" s="18" customFormat="1" ht="15.6">
      <c r="A38" s="7">
        <v>210012</v>
      </c>
      <c r="B38" s="16" t="s">
        <v>32</v>
      </c>
      <c r="C38" s="21">
        <v>961717880.88</v>
      </c>
      <c r="D38" s="12">
        <f t="shared" si="0"/>
        <v>1133002.812297859</v>
      </c>
    </row>
    <row r="39" spans="1:4" s="18" customFormat="1" ht="15.6">
      <c r="A39" s="7">
        <v>210011</v>
      </c>
      <c r="B39" s="16" t="s">
        <v>33</v>
      </c>
      <c r="C39" s="21">
        <v>494805400</v>
      </c>
      <c r="D39" s="12">
        <f t="shared" si="0"/>
        <v>582931.77332544443</v>
      </c>
    </row>
    <row r="40" spans="1:4" s="18" customFormat="1" ht="15.6">
      <c r="A40" s="7">
        <v>210022</v>
      </c>
      <c r="B40" s="16" t="s">
        <v>34</v>
      </c>
      <c r="C40" s="21">
        <v>431677953.55000007</v>
      </c>
      <c r="D40" s="12">
        <f t="shared" ref="D40:D71" si="1">(C40/$C$68)*$D$4</f>
        <v>508561.13326249149</v>
      </c>
    </row>
    <row r="41" spans="1:4" s="18" customFormat="1" ht="15.6">
      <c r="A41" s="7">
        <v>210055</v>
      </c>
      <c r="B41" s="16" t="s">
        <v>35</v>
      </c>
      <c r="C41" s="21">
        <v>42422550.199999996</v>
      </c>
      <c r="D41" s="12">
        <f t="shared" si="1"/>
        <v>49978.13770236478</v>
      </c>
    </row>
    <row r="42" spans="1:4" s="18" customFormat="1" ht="15.6">
      <c r="A42" s="7">
        <v>210043</v>
      </c>
      <c r="B42" s="16" t="s">
        <v>36</v>
      </c>
      <c r="C42" s="21">
        <v>535602423.51999998</v>
      </c>
      <c r="D42" s="12">
        <f t="shared" si="1"/>
        <v>630994.8730145616</v>
      </c>
    </row>
    <row r="43" spans="1:4" s="18" customFormat="1" ht="15.6">
      <c r="A43" s="7">
        <v>210010</v>
      </c>
      <c r="B43" s="16" t="s">
        <v>37</v>
      </c>
      <c r="C43" s="21">
        <v>17364759.82</v>
      </c>
      <c r="D43" s="12">
        <f t="shared" si="1"/>
        <v>20457.477293584561</v>
      </c>
    </row>
    <row r="44" spans="1:4" s="18" customFormat="1" ht="15.6">
      <c r="A44" s="7">
        <v>210003</v>
      </c>
      <c r="B44" s="16" t="s">
        <v>38</v>
      </c>
      <c r="C44" s="21">
        <f>423296579.32+C63</f>
        <v>447325573.19999999</v>
      </c>
      <c r="D44" s="12">
        <f t="shared" si="1"/>
        <v>526995.64240668539</v>
      </c>
    </row>
    <row r="45" spans="1:4" s="18" customFormat="1" ht="15.6">
      <c r="A45" s="7">
        <v>210035</v>
      </c>
      <c r="B45" s="16" t="s">
        <v>39</v>
      </c>
      <c r="C45" s="21">
        <v>190364427.28</v>
      </c>
      <c r="D45" s="12">
        <f t="shared" si="1"/>
        <v>224268.92101907745</v>
      </c>
    </row>
    <row r="46" spans="1:4" s="18" customFormat="1" ht="15.6">
      <c r="A46" s="7">
        <v>210030</v>
      </c>
      <c r="B46" s="16" t="s">
        <v>40</v>
      </c>
      <c r="C46" s="21">
        <v>56459168.300000019</v>
      </c>
      <c r="D46" s="12">
        <f t="shared" si="1"/>
        <v>66514.720933924196</v>
      </c>
    </row>
    <row r="47" spans="1:4" s="18" customFormat="1" ht="15.6">
      <c r="A47" s="7">
        <v>210037</v>
      </c>
      <c r="B47" s="16" t="s">
        <v>41</v>
      </c>
      <c r="C47" s="21">
        <f>298649101.65+C64</f>
        <v>307749041.51999998</v>
      </c>
      <c r="D47" s="12">
        <f t="shared" si="1"/>
        <v>362560.09839920793</v>
      </c>
    </row>
    <row r="48" spans="1:4" s="18" customFormat="1" ht="15.6">
      <c r="A48" s="7">
        <v>210006</v>
      </c>
      <c r="B48" s="16" t="s">
        <v>42</v>
      </c>
      <c r="C48" s="21">
        <v>65495235.899999999</v>
      </c>
      <c r="D48" s="12">
        <f t="shared" si="1"/>
        <v>77160.140143085169</v>
      </c>
    </row>
    <row r="49" spans="1:5" s="18" customFormat="1" ht="15.6">
      <c r="A49" s="7">
        <v>210002</v>
      </c>
      <c r="B49" s="16" t="s">
        <v>43</v>
      </c>
      <c r="C49" s="21">
        <v>1932484534.1199999</v>
      </c>
      <c r="D49" s="12">
        <f t="shared" si="1"/>
        <v>2276666.01132196</v>
      </c>
    </row>
    <row r="50" spans="1:5" s="18" customFormat="1" ht="15.6">
      <c r="A50" s="7">
        <v>210038</v>
      </c>
      <c r="B50" s="16" t="s">
        <v>44</v>
      </c>
      <c r="C50" s="21">
        <v>279245358.76999998</v>
      </c>
      <c r="D50" s="12">
        <f t="shared" si="1"/>
        <v>328979.8215231605</v>
      </c>
    </row>
    <row r="51" spans="1:5" s="18" customFormat="1" ht="15.6">
      <c r="A51" s="7">
        <v>210058</v>
      </c>
      <c r="B51" s="16" t="s">
        <v>45</v>
      </c>
      <c r="C51" s="21">
        <v>147461509.08000001</v>
      </c>
      <c r="D51" s="12">
        <f t="shared" si="1"/>
        <v>173724.86028901572</v>
      </c>
    </row>
    <row r="52" spans="1:5" s="18" customFormat="1" ht="15.6">
      <c r="A52" s="7">
        <v>218992</v>
      </c>
      <c r="B52" s="16" t="s">
        <v>46</v>
      </c>
      <c r="C52" s="21">
        <v>274780143.20999998</v>
      </c>
      <c r="D52" s="12">
        <f t="shared" si="1"/>
        <v>323719.33725061384</v>
      </c>
    </row>
    <row r="53" spans="1:5" s="18" customFormat="1" ht="15.6">
      <c r="A53" s="7">
        <v>210063</v>
      </c>
      <c r="B53" s="16" t="s">
        <v>47</v>
      </c>
      <c r="C53" s="21">
        <v>487466802.87</v>
      </c>
      <c r="D53" s="12">
        <f t="shared" si="1"/>
        <v>574286.14933121984</v>
      </c>
    </row>
    <row r="54" spans="1:5" s="18" customFormat="1" ht="15.6">
      <c r="A54" s="7">
        <v>210049</v>
      </c>
      <c r="B54" s="16" t="s">
        <v>48</v>
      </c>
      <c r="C54" s="21">
        <v>416111219.57000011</v>
      </c>
      <c r="D54" s="12">
        <f t="shared" si="1"/>
        <v>490221.91577649227</v>
      </c>
    </row>
    <row r="55" spans="1:5" s="18" customFormat="1" ht="15.6">
      <c r="A55" s="7">
        <v>210032</v>
      </c>
      <c r="B55" s="16" t="s">
        <v>49</v>
      </c>
      <c r="C55" s="21">
        <v>207523800</v>
      </c>
      <c r="D55" s="12">
        <f t="shared" si="1"/>
        <v>244484.4311344114</v>
      </c>
    </row>
    <row r="56" spans="1:5" s="18" customFormat="1" ht="15.6">
      <c r="A56" s="7">
        <v>210027</v>
      </c>
      <c r="B56" s="16" t="s">
        <v>50</v>
      </c>
      <c r="C56" s="21">
        <v>400789500</v>
      </c>
      <c r="D56" s="12">
        <f t="shared" si="1"/>
        <v>472171.35052531405</v>
      </c>
    </row>
    <row r="57" spans="1:5" s="18" customFormat="1" ht="15.6">
      <c r="A57" s="7"/>
      <c r="B57" s="16"/>
      <c r="C57" s="22"/>
      <c r="D57" s="13"/>
    </row>
    <row r="58" spans="1:5" s="18" customFormat="1" ht="15.6">
      <c r="B58" s="16"/>
      <c r="C58" s="22"/>
      <c r="D58" s="13"/>
    </row>
    <row r="59" spans="1:5" s="18" customFormat="1" ht="15.6">
      <c r="C59" s="14">
        <f>SUM(C8:C56)</f>
        <v>21220553701.220001</v>
      </c>
      <c r="D59" s="14">
        <f>SUM(D8:D56)</f>
        <v>24999999.999999996</v>
      </c>
    </row>
    <row r="60" spans="1:5" s="18" customFormat="1" ht="15.6">
      <c r="B60" s="16"/>
      <c r="C60" s="22"/>
      <c r="D60" s="13"/>
    </row>
    <row r="61" spans="1:5" s="18" customFormat="1" ht="15.6">
      <c r="A61" s="7"/>
      <c r="B61" s="16"/>
      <c r="C61" s="22"/>
      <c r="D61" s="11"/>
    </row>
    <row r="62" spans="1:5" s="18" customFormat="1" ht="15.6">
      <c r="A62" s="7"/>
      <c r="B62" s="6" t="s">
        <v>52</v>
      </c>
      <c r="C62" s="21"/>
      <c r="D62" s="7"/>
      <c r="E62" s="6"/>
    </row>
    <row r="63" spans="1:5" s="18" customFormat="1" ht="15.6">
      <c r="A63" s="8">
        <v>210333</v>
      </c>
      <c r="B63" s="6" t="s">
        <v>53</v>
      </c>
      <c r="C63" s="21">
        <v>24028993.880000003</v>
      </c>
      <c r="D63" s="8"/>
      <c r="E63" s="22"/>
    </row>
    <row r="64" spans="1:5" s="18" customFormat="1" ht="15.6">
      <c r="A64" s="7">
        <v>210088</v>
      </c>
      <c r="B64" s="6" t="s">
        <v>54</v>
      </c>
      <c r="C64" s="21">
        <v>9099939.8699999992</v>
      </c>
      <c r="D64" s="7"/>
      <c r="E64" s="22"/>
    </row>
    <row r="65" spans="1:6" s="18" customFormat="1" ht="15.6">
      <c r="A65" s="7">
        <v>210087</v>
      </c>
      <c r="B65" s="6" t="s">
        <v>55</v>
      </c>
      <c r="C65" s="21">
        <v>19289700</v>
      </c>
      <c r="D65" s="7"/>
      <c r="E65" s="22"/>
    </row>
    <row r="66" spans="1:6" s="18" customFormat="1" ht="15.6">
      <c r="A66" s="8"/>
      <c r="B66" s="6"/>
      <c r="C66" s="21"/>
      <c r="D66" s="8"/>
      <c r="E66" s="6"/>
    </row>
    <row r="67" spans="1:6" s="18" customFormat="1" ht="15.6">
      <c r="D67" s="11"/>
    </row>
    <row r="68" spans="1:6" s="18" customFormat="1" ht="15.6">
      <c r="A68" s="7"/>
      <c r="B68" s="16" t="s">
        <v>51</v>
      </c>
      <c r="C68" s="21">
        <f>C59</f>
        <v>21220553701.220001</v>
      </c>
      <c r="D68" s="15">
        <f>D59</f>
        <v>24999999.999999996</v>
      </c>
      <c r="F68" s="18">
        <f>E68*1000</f>
        <v>0</v>
      </c>
    </row>
  </sheetData>
  <autoFilter ref="A6:C56" xr:uid="{B05BA4E3-B2B6-4823-B089-E49A3E06AC5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70F01E-F4F7-4D86-B315-F773CFEDA2B6}"/>
</file>

<file path=customXml/itemProps2.xml><?xml version="1.0" encoding="utf-8"?>
<ds:datastoreItem xmlns:ds="http://schemas.openxmlformats.org/officeDocument/2006/customXml" ds:itemID="{559A336B-D26C-4AE1-BDDC-5AD57A2F68A0}"/>
</file>

<file path=customXml/itemProps3.xml><?xml version="1.0" encoding="utf-8"?>
<ds:datastoreItem xmlns:ds="http://schemas.openxmlformats.org/officeDocument/2006/customXml" ds:itemID="{5480840A-57DD-4A77-913C-26766B9B3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Joyce</dc:creator>
  <cp:lastModifiedBy>Deon Joyce</cp:lastModifiedBy>
  <dcterms:created xsi:type="dcterms:W3CDTF">2024-11-15T13:29:20Z</dcterms:created>
  <dcterms:modified xsi:type="dcterms:W3CDTF">2025-12-03T18:41:58Z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