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dhscrc-my.sharepoint.com/personal/dtamayo_mdhscrc_onmicrosoft_com/Documents/Daniela_One Drive/All Files/Web Inputs/1 July Assessments/UCC/"/>
    </mc:Choice>
  </mc:AlternateContent>
  <xr:revisionPtr revIDLastSave="0" documentId="8_{77F51932-8157-43D7-BDC1-00F0B5CE55FC}" xr6:coauthVersionLast="47" xr6:coauthVersionMax="47" xr10:uidLastSave="{00000000-0000-0000-0000-000000000000}"/>
  <bookViews>
    <workbookView xWindow="-110" yWindow="-110" windowWidth="19420" windowHeight="10420" xr2:uid="{8404CC78-3907-4C21-A3E1-7F7B79DF824E}"/>
  </bookViews>
  <sheets>
    <sheet name="HSCRC Final UCC Results (2025)" sheetId="1" r:id="rId1"/>
  </sheets>
  <externalReferences>
    <externalReference r:id="rId2"/>
    <externalReference r:id="rId3"/>
  </externalReferences>
  <definedNames>
    <definedName name="_xlnm._FilterDatabase" localSheetId="0" hidden="1">'HSCRC Final UCC Results (2025)'!$A$2:$K$2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E45" i="1"/>
  <c r="F43" i="1"/>
  <c r="G43" i="1" s="1"/>
  <c r="E43" i="1"/>
  <c r="D43" i="1" s="1"/>
  <c r="H43" i="1" s="1"/>
  <c r="C43" i="1"/>
  <c r="F42" i="1"/>
  <c r="G42" i="1" s="1"/>
  <c r="E42" i="1"/>
  <c r="C42" i="1"/>
  <c r="D42" i="1" s="1"/>
  <c r="H42" i="1" s="1"/>
  <c r="F41" i="1"/>
  <c r="E41" i="1"/>
  <c r="D41" i="1"/>
  <c r="C41" i="1"/>
  <c r="G41" i="1" s="1"/>
  <c r="F40" i="1"/>
  <c r="G40" i="1" s="1"/>
  <c r="E40" i="1"/>
  <c r="D40" i="1" s="1"/>
  <c r="H40" i="1" s="1"/>
  <c r="C40" i="1"/>
  <c r="F39" i="1"/>
  <c r="G39" i="1" s="1"/>
  <c r="E39" i="1"/>
  <c r="D39" i="1"/>
  <c r="C39" i="1"/>
  <c r="G38" i="1"/>
  <c r="F38" i="1"/>
  <c r="E38" i="1"/>
  <c r="D38" i="1" s="1"/>
  <c r="H38" i="1" s="1"/>
  <c r="C38" i="1"/>
  <c r="F37" i="1"/>
  <c r="G37" i="1" s="1"/>
  <c r="E37" i="1"/>
  <c r="D37" i="1" s="1"/>
  <c r="C37" i="1"/>
  <c r="G36" i="1"/>
  <c r="F36" i="1"/>
  <c r="E36" i="1"/>
  <c r="D36" i="1"/>
  <c r="H36" i="1" s="1"/>
  <c r="C36" i="1"/>
  <c r="F35" i="1"/>
  <c r="E35" i="1"/>
  <c r="D35" i="1" s="1"/>
  <c r="C35" i="1"/>
  <c r="G35" i="1" s="1"/>
  <c r="F34" i="1"/>
  <c r="G34" i="1" s="1"/>
  <c r="E34" i="1"/>
  <c r="C34" i="1"/>
  <c r="D34" i="1" s="1"/>
  <c r="H34" i="1" s="1"/>
  <c r="G33" i="1"/>
  <c r="F33" i="1"/>
  <c r="E33" i="1"/>
  <c r="D33" i="1"/>
  <c r="H33" i="1" s="1"/>
  <c r="C33" i="1"/>
  <c r="F32" i="1"/>
  <c r="G32" i="1" s="1"/>
  <c r="E32" i="1"/>
  <c r="D32" i="1" s="1"/>
  <c r="H32" i="1" s="1"/>
  <c r="C32" i="1"/>
  <c r="F31" i="1"/>
  <c r="G31" i="1" s="1"/>
  <c r="E31" i="1"/>
  <c r="D31" i="1"/>
  <c r="H31" i="1" s="1"/>
  <c r="C31" i="1"/>
  <c r="G30" i="1"/>
  <c r="F30" i="1"/>
  <c r="E30" i="1"/>
  <c r="D30" i="1" s="1"/>
  <c r="H30" i="1" s="1"/>
  <c r="C30" i="1"/>
  <c r="F29" i="1"/>
  <c r="G29" i="1" s="1"/>
  <c r="E29" i="1"/>
  <c r="D29" i="1" s="1"/>
  <c r="H29" i="1" s="1"/>
  <c r="C29" i="1"/>
  <c r="G28" i="1"/>
  <c r="F28" i="1"/>
  <c r="E28" i="1"/>
  <c r="D28" i="1"/>
  <c r="H28" i="1" s="1"/>
  <c r="C28" i="1"/>
  <c r="F27" i="1"/>
  <c r="G27" i="1" s="1"/>
  <c r="E27" i="1"/>
  <c r="D27" i="1" s="1"/>
  <c r="H27" i="1" s="1"/>
  <c r="C27" i="1"/>
  <c r="F26" i="1"/>
  <c r="G26" i="1" s="1"/>
  <c r="E26" i="1"/>
  <c r="C26" i="1"/>
  <c r="D26" i="1" s="1"/>
  <c r="H26" i="1" s="1"/>
  <c r="G25" i="1"/>
  <c r="F25" i="1"/>
  <c r="E25" i="1"/>
  <c r="D25" i="1"/>
  <c r="H25" i="1" s="1"/>
  <c r="C25" i="1"/>
  <c r="F24" i="1"/>
  <c r="G24" i="1" s="1"/>
  <c r="E24" i="1"/>
  <c r="D24" i="1" s="1"/>
  <c r="C24" i="1"/>
  <c r="F23" i="1"/>
  <c r="G23" i="1" s="1"/>
  <c r="E23" i="1"/>
  <c r="D23" i="1"/>
  <c r="H23" i="1" s="1"/>
  <c r="C23" i="1"/>
  <c r="G22" i="1"/>
  <c r="F22" i="1"/>
  <c r="E22" i="1"/>
  <c r="D22" i="1" s="1"/>
  <c r="H22" i="1" s="1"/>
  <c r="C22" i="1"/>
  <c r="F21" i="1"/>
  <c r="G21" i="1" s="1"/>
  <c r="E21" i="1"/>
  <c r="D21" i="1" s="1"/>
  <c r="H21" i="1" s="1"/>
  <c r="C21" i="1"/>
  <c r="G20" i="1"/>
  <c r="F20" i="1"/>
  <c r="E20" i="1"/>
  <c r="D20" i="1"/>
  <c r="H20" i="1" s="1"/>
  <c r="C20" i="1"/>
  <c r="F19" i="1"/>
  <c r="E19" i="1"/>
  <c r="D19" i="1" s="1"/>
  <c r="C19" i="1"/>
  <c r="G19" i="1" s="1"/>
  <c r="F18" i="1"/>
  <c r="G18" i="1" s="1"/>
  <c r="E18" i="1"/>
  <c r="D18" i="1" s="1"/>
  <c r="H18" i="1" s="1"/>
  <c r="C18" i="1"/>
  <c r="G17" i="1"/>
  <c r="F17" i="1"/>
  <c r="E17" i="1"/>
  <c r="D17" i="1"/>
  <c r="H17" i="1" s="1"/>
  <c r="C17" i="1"/>
  <c r="G16" i="1"/>
  <c r="F16" i="1"/>
  <c r="E16" i="1"/>
  <c r="D16" i="1"/>
  <c r="H16" i="1" s="1"/>
  <c r="C16" i="1"/>
  <c r="F15" i="1"/>
  <c r="E15" i="1"/>
  <c r="D15" i="1" s="1"/>
  <c r="C15" i="1"/>
  <c r="G15" i="1" s="1"/>
  <c r="F14" i="1"/>
  <c r="G14" i="1" s="1"/>
  <c r="E14" i="1"/>
  <c r="D14" i="1"/>
  <c r="C14" i="1"/>
  <c r="G13" i="1"/>
  <c r="F13" i="1"/>
  <c r="E13" i="1"/>
  <c r="D13" i="1" s="1"/>
  <c r="H13" i="1" s="1"/>
  <c r="C13" i="1"/>
  <c r="F12" i="1"/>
  <c r="G12" i="1" s="1"/>
  <c r="E12" i="1"/>
  <c r="D12" i="1" s="1"/>
  <c r="H12" i="1" s="1"/>
  <c r="C12" i="1"/>
  <c r="G11" i="1"/>
  <c r="F11" i="1"/>
  <c r="E11" i="1"/>
  <c r="D11" i="1"/>
  <c r="H11" i="1" s="1"/>
  <c r="C11" i="1"/>
  <c r="G10" i="1"/>
  <c r="F10" i="1"/>
  <c r="E10" i="1"/>
  <c r="D10" i="1" s="1"/>
  <c r="H10" i="1" s="1"/>
  <c r="C10" i="1"/>
  <c r="F9" i="1"/>
  <c r="G9" i="1" s="1"/>
  <c r="E9" i="1"/>
  <c r="D9" i="1" s="1"/>
  <c r="H9" i="1" s="1"/>
  <c r="C9" i="1"/>
  <c r="G8" i="1"/>
  <c r="F8" i="1"/>
  <c r="E8" i="1"/>
  <c r="D8" i="1"/>
  <c r="H8" i="1" s="1"/>
  <c r="C8" i="1"/>
  <c r="F7" i="1"/>
  <c r="E7" i="1"/>
  <c r="D7" i="1" s="1"/>
  <c r="C7" i="1"/>
  <c r="G7" i="1" s="1"/>
  <c r="F6" i="1"/>
  <c r="G6" i="1" s="1"/>
  <c r="E6" i="1"/>
  <c r="D6" i="1"/>
  <c r="H6" i="1" s="1"/>
  <c r="C6" i="1"/>
  <c r="G5" i="1"/>
  <c r="F5" i="1"/>
  <c r="E5" i="1"/>
  <c r="D5" i="1" s="1"/>
  <c r="H5" i="1" s="1"/>
  <c r="C5" i="1"/>
  <c r="F4" i="1"/>
  <c r="G4" i="1" s="1"/>
  <c r="E4" i="1"/>
  <c r="D4" i="1" s="1"/>
  <c r="H4" i="1" s="1"/>
  <c r="C4" i="1"/>
  <c r="G3" i="1"/>
  <c r="F3" i="1"/>
  <c r="E3" i="1"/>
  <c r="D3" i="1"/>
  <c r="C3" i="1"/>
  <c r="C45" i="1" s="1"/>
  <c r="I18" i="1" l="1"/>
  <c r="I4" i="1"/>
  <c r="I29" i="1"/>
  <c r="I23" i="1"/>
  <c r="I36" i="1"/>
  <c r="I38" i="1"/>
  <c r="I13" i="1"/>
  <c r="H15" i="1"/>
  <c r="I17" i="1"/>
  <c r="H19" i="1"/>
  <c r="I21" i="1"/>
  <c r="I34" i="1"/>
  <c r="I31" i="1"/>
  <c r="D45" i="1"/>
  <c r="I5" i="1"/>
  <c r="H7" i="1"/>
  <c r="I9" i="1"/>
  <c r="I28" i="1"/>
  <c r="I30" i="1"/>
  <c r="I32" i="1"/>
  <c r="I43" i="1"/>
  <c r="I25" i="1"/>
  <c r="I40" i="1"/>
  <c r="I11" i="1"/>
  <c r="I26" i="1"/>
  <c r="H41" i="1"/>
  <c r="I12" i="1"/>
  <c r="I42" i="1"/>
  <c r="I27" i="1"/>
  <c r="I20" i="1"/>
  <c r="I22" i="1"/>
  <c r="H24" i="1"/>
  <c r="H39" i="1"/>
  <c r="I6" i="1"/>
  <c r="G45" i="1"/>
  <c r="I8" i="1"/>
  <c r="I10" i="1"/>
  <c r="H14" i="1"/>
  <c r="I33" i="1"/>
  <c r="H35" i="1"/>
  <c r="H37" i="1"/>
  <c r="H3" i="1"/>
  <c r="I35" i="1" l="1"/>
  <c r="I15" i="1"/>
  <c r="I39" i="1"/>
  <c r="I7" i="1"/>
  <c r="I41" i="1"/>
  <c r="I14" i="1"/>
  <c r="I24" i="1"/>
  <c r="I19" i="1"/>
  <c r="H45" i="1"/>
  <c r="I45" i="1" s="1"/>
  <c r="I47" i="1" s="1"/>
  <c r="J15" i="1" s="1"/>
  <c r="K15" i="1" s="1"/>
  <c r="I3" i="1"/>
  <c r="I37" i="1"/>
  <c r="J19" i="1" l="1"/>
  <c r="K19" i="1" s="1"/>
  <c r="J7" i="1"/>
  <c r="K7" i="1" s="1"/>
  <c r="J37" i="1"/>
  <c r="K37" i="1" s="1"/>
  <c r="J24" i="1"/>
  <c r="K24" i="1" s="1"/>
  <c r="J18" i="1"/>
  <c r="K18" i="1" s="1"/>
  <c r="J36" i="1"/>
  <c r="K36" i="1" s="1"/>
  <c r="J40" i="1"/>
  <c r="K40" i="1" s="1"/>
  <c r="J8" i="1"/>
  <c r="K8" i="1" s="1"/>
  <c r="J13" i="1"/>
  <c r="K13" i="1" s="1"/>
  <c r="J25" i="1"/>
  <c r="K25" i="1" s="1"/>
  <c r="J30" i="1"/>
  <c r="K30" i="1" s="1"/>
  <c r="J42" i="1"/>
  <c r="K42" i="1" s="1"/>
  <c r="J22" i="1"/>
  <c r="K22" i="1" s="1"/>
  <c r="J31" i="1"/>
  <c r="K31" i="1" s="1"/>
  <c r="J6" i="1"/>
  <c r="K6" i="1" s="1"/>
  <c r="J4" i="1"/>
  <c r="K4" i="1" s="1"/>
  <c r="J38" i="1"/>
  <c r="K38" i="1" s="1"/>
  <c r="J21" i="1"/>
  <c r="K21" i="1" s="1"/>
  <c r="J5" i="1"/>
  <c r="K5" i="1" s="1"/>
  <c r="J32" i="1"/>
  <c r="K32" i="1" s="1"/>
  <c r="J11" i="1"/>
  <c r="K11" i="1" s="1"/>
  <c r="J26" i="1"/>
  <c r="K26" i="1" s="1"/>
  <c r="J9" i="1"/>
  <c r="K9" i="1" s="1"/>
  <c r="J33" i="1"/>
  <c r="K33" i="1" s="1"/>
  <c r="J17" i="1"/>
  <c r="K17" i="1" s="1"/>
  <c r="J27" i="1"/>
  <c r="K27" i="1" s="1"/>
  <c r="J10" i="1"/>
  <c r="K10" i="1" s="1"/>
  <c r="J29" i="1"/>
  <c r="K29" i="1" s="1"/>
  <c r="J34" i="1"/>
  <c r="K34" i="1" s="1"/>
  <c r="J43" i="1"/>
  <c r="K43" i="1" s="1"/>
  <c r="J16" i="1"/>
  <c r="K16" i="1" s="1"/>
  <c r="J28" i="1"/>
  <c r="K28" i="1" s="1"/>
  <c r="J12" i="1"/>
  <c r="K12" i="1" s="1"/>
  <c r="J23" i="1"/>
  <c r="K23" i="1" s="1"/>
  <c r="J20" i="1"/>
  <c r="K20" i="1" s="1"/>
  <c r="J39" i="1"/>
  <c r="K39" i="1" s="1"/>
  <c r="J14" i="1"/>
  <c r="K14" i="1" s="1"/>
  <c r="J3" i="1"/>
  <c r="J41" i="1"/>
  <c r="K41" i="1" s="1"/>
  <c r="J35" i="1"/>
  <c r="K35" i="1" s="1"/>
  <c r="K3" i="1" l="1"/>
  <c r="J45" i="1"/>
  <c r="K45" i="1" s="1"/>
</calcChain>
</file>

<file path=xl/sharedStrings.xml><?xml version="1.0" encoding="utf-8"?>
<sst xmlns="http://schemas.openxmlformats.org/spreadsheetml/2006/main" count="55" uniqueCount="55">
  <si>
    <t>Final Results of the Hospital Uncompensated Care Provision for RY 2025</t>
  </si>
  <si>
    <t>HOSPID</t>
  </si>
  <si>
    <t>HOSPNAME</t>
  </si>
  <si>
    <t xml:space="preserve">FY2024 GBR Permanent Revenue </t>
  </si>
  <si>
    <t>FY 2023 UCC Based on FY 2023 GBR Permanent Revenue</t>
  </si>
  <si>
    <t>FY 2023 Percent UCC from the RE Schedule</t>
  </si>
  <si>
    <t>Percent Predicted UCC (Adjusted)</t>
  </si>
  <si>
    <t>Predicted UCC Amounts (Based on FY 2024 GBR Permanent Revenue)</t>
  </si>
  <si>
    <t>50/50 Blend</t>
  </si>
  <si>
    <t>50/50 Blend Percent</t>
  </si>
  <si>
    <t>50/50 Blend Adjusted to FY 2023 UCC Based on FY 2024 GBR Permanent Revenue Level</t>
  </si>
  <si>
    <t>Percent UCC</t>
  </si>
  <si>
    <t>Meritus Medical Cntr</t>
  </si>
  <si>
    <t>UMMC</t>
  </si>
  <si>
    <t>UM-Prince George's Hospital</t>
  </si>
  <si>
    <t>Holy Cross</t>
  </si>
  <si>
    <t>Frederick Memorial</t>
  </si>
  <si>
    <t>Mercy Medical Cntr</t>
  </si>
  <si>
    <t>Johns Hopkins</t>
  </si>
  <si>
    <t>St. Agnes Hospital</t>
  </si>
  <si>
    <t>Sinai Hospital</t>
  </si>
  <si>
    <t>MedStar Franklin  Square</t>
  </si>
  <si>
    <t>Washington Adventist Hospital</t>
  </si>
  <si>
    <t>Garrett Co Memorial</t>
  </si>
  <si>
    <t>MedStar Montgomery</t>
  </si>
  <si>
    <t>Peninsula Regional</t>
  </si>
  <si>
    <t>Suburban</t>
  </si>
  <si>
    <t>Anne Arundel Medical Cntr</t>
  </si>
  <si>
    <t>MedStar Union Memorial</t>
  </si>
  <si>
    <t>Western Maryland</t>
  </si>
  <si>
    <t>MedStar St. Mary's</t>
  </si>
  <si>
    <t>JH Bayview</t>
  </si>
  <si>
    <t>UM-SRH at Chestertown</t>
  </si>
  <si>
    <t>Union Hospital of Cecil Co</t>
  </si>
  <si>
    <t>Carroll Co Hospital Cntr</t>
  </si>
  <si>
    <t>MedStar Harbor Hospital Cntr</t>
  </si>
  <si>
    <t>UM-Charles Regional</t>
  </si>
  <si>
    <t>UM-SRH at Easton</t>
  </si>
  <si>
    <t>UMMC - Midtown</t>
  </si>
  <si>
    <t>Calvert Health Med Cntr</t>
  </si>
  <si>
    <t>Northwest Hospital Cntr</t>
  </si>
  <si>
    <t>UM-BWMC</t>
  </si>
  <si>
    <t>GBMC</t>
  </si>
  <si>
    <t>Howard County General</t>
  </si>
  <si>
    <t>UM-Upper Chesapeake</t>
  </si>
  <si>
    <t>Doctors Community</t>
  </si>
  <si>
    <t>MedStar Good Samaritan</t>
  </si>
  <si>
    <t>Shady Grove Adventist Hospital</t>
  </si>
  <si>
    <t>Fort Washington Medical Center</t>
  </si>
  <si>
    <t>Atlantic General</t>
  </si>
  <si>
    <t>MedStar Southern MD</t>
  </si>
  <si>
    <t>UM-St. Joseph Med Cntr</t>
  </si>
  <si>
    <t>HC-Germantown</t>
  </si>
  <si>
    <t xml:space="preserve">Statewide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</si>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</sst>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000_);_(* \(#,##0.00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Times New Roman"/>
      <family val="1"/>
    </font>
    <font>
      <sz val="11"/>
      <color theme="1"/>
      <name val="Times New Roman"/>
      <family val="2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0" fontId="3" fillId="0" borderId="0" xfId="0" applyFont="1" applyAlignment="1">
      <alignment horizontal="center" wrapText="1"/>
    </xf>
    <xf numFmtId="0" fontId="2" fillId="0" borderId="1" xfId="0" applyFont="1" applyBorder="1"/>
    <xf numFmtId="164" fontId="2" fillId="0" borderId="1" xfId="2" applyNumberFormat="1" applyFont="1" applyFill="1" applyBorder="1" applyAlignment="1">
      <alignment wrapText="1"/>
    </xf>
    <xf numFmtId="10" fontId="2" fillId="0" borderId="1" xfId="3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/>
    <xf numFmtId="6" fontId="4" fillId="0" borderId="1" xfId="4" applyNumberFormat="1" applyBorder="1"/>
    <xf numFmtId="164" fontId="0" fillId="0" borderId="1" xfId="2" applyNumberFormat="1" applyFont="1" applyBorder="1"/>
    <xf numFmtId="10" fontId="0" fillId="0" borderId="1" xfId="3" applyNumberFormat="1" applyFont="1" applyBorder="1"/>
    <xf numFmtId="164" fontId="0" fillId="0" borderId="1" xfId="0" applyNumberFormat="1" applyBorder="1"/>
    <xf numFmtId="10" fontId="0" fillId="0" borderId="0" xfId="0" applyNumberFormat="1"/>
    <xf numFmtId="164" fontId="0" fillId="0" borderId="1" xfId="2" applyNumberFormat="1" applyFont="1" applyFill="1" applyBorder="1"/>
    <xf numFmtId="10" fontId="0" fillId="0" borderId="1" xfId="3" applyNumberFormat="1" applyFont="1" applyFill="1" applyBorder="1"/>
    <xf numFmtId="164" fontId="0" fillId="0" borderId="0" xfId="2" applyNumberFormat="1" applyFont="1"/>
    <xf numFmtId="10" fontId="0" fillId="0" borderId="0" xfId="3" applyNumberFormat="1" applyFont="1"/>
    <xf numFmtId="0" fontId="0" fillId="2" borderId="1" xfId="0" applyFill="1" applyBorder="1"/>
    <xf numFmtId="6" fontId="4" fillId="2" borderId="1" xfId="4" applyNumberFormat="1" applyFill="1" applyBorder="1"/>
    <xf numFmtId="164" fontId="0" fillId="2" borderId="1" xfId="2" applyNumberFormat="1" applyFont="1" applyFill="1" applyBorder="1"/>
    <xf numFmtId="10" fontId="0" fillId="2" borderId="1" xfId="3" applyNumberFormat="1" applyFont="1" applyFill="1" applyBorder="1"/>
    <xf numFmtId="164" fontId="0" fillId="2" borderId="1" xfId="0" applyNumberFormat="1" applyFill="1" applyBorder="1"/>
    <xf numFmtId="0" fontId="2" fillId="0" borderId="0" xfId="0" applyFont="1"/>
    <xf numFmtId="6" fontId="5" fillId="0" borderId="1" xfId="4" applyNumberFormat="1" applyFont="1" applyBorder="1"/>
    <xf numFmtId="164" fontId="2" fillId="0" borderId="1" xfId="2" applyNumberFormat="1" applyFont="1" applyBorder="1"/>
    <xf numFmtId="10" fontId="2" fillId="0" borderId="1" xfId="3" applyNumberFormat="1" applyFont="1" applyBorder="1"/>
    <xf numFmtId="164" fontId="0" fillId="0" borderId="0" xfId="0" applyNumberFormat="1"/>
    <xf numFmtId="165" fontId="0" fillId="0" borderId="1" xfId="1" applyNumberFormat="1" applyFont="1" applyBorder="1"/>
  </cellXfs>
  <cellStyles count="5">
    <cellStyle name="Comma" xfId="1" builtinId="3"/>
    <cellStyle name="Currency" xfId="2" builtinId="4"/>
    <cellStyle name="Normal" xfId="0" builtinId="0"/>
    <cellStyle name="Normal 4" xfId="4" xr:uid="{F682A351-7063-47CB-A6B3-969E5F8A2DAA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ScratchDr\PRUE\UCC\UCC%202025\FY24%20Permanent%20Revenue%20as%20of%206.11.24.xlsx" TargetMode="External"/><Relationship Id="rId1" Type="http://schemas.openxmlformats.org/officeDocument/2006/relationships/externalLinkPath" Target="FY24%20Permanent%20Revenue%20as%20of%206.11.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dhscrc-my.sharepoint.com/personal/dtamayo_mdhscrc_onmicrosoft_com/Documents/Daniela_One%20Drive/All%20Files/Web%20Inputs/1%20July%20Assessments/UCC/UCC2025%20Hospital%20Level%20Summary%20Final%20(072224).xlsx" TargetMode="External"/><Relationship Id="rId1" Type="http://schemas.openxmlformats.org/officeDocument/2006/relationships/externalLinkPath" Target="UCC2025%20Hospital%20Level%20Summary%20Final%20(0722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5">
          <cell r="B5">
            <v>210001</v>
          </cell>
          <cell r="C5" t="str">
            <v>Meritus</v>
          </cell>
          <cell r="D5">
            <v>478467240.21290272</v>
          </cell>
          <cell r="E5">
            <v>10523553.759515222</v>
          </cell>
          <cell r="F5">
            <v>488990793.97241795</v>
          </cell>
        </row>
        <row r="6">
          <cell r="B6">
            <v>210002</v>
          </cell>
          <cell r="C6" t="str">
            <v>UMMC</v>
          </cell>
          <cell r="D6">
            <v>1860209912.0676138</v>
          </cell>
          <cell r="E6">
            <v>70094395.19501707</v>
          </cell>
          <cell r="F6">
            <v>1930304307.2626309</v>
          </cell>
        </row>
        <row r="7">
          <cell r="B7">
            <v>210003</v>
          </cell>
          <cell r="C7" t="str">
            <v>UM-Capital Region</v>
          </cell>
          <cell r="D7">
            <v>408625194.51869267</v>
          </cell>
          <cell r="E7">
            <v>14796056.646656128</v>
          </cell>
          <cell r="F7">
            <v>423421251.16534883</v>
          </cell>
        </row>
        <row r="8">
          <cell r="B8">
            <v>210004</v>
          </cell>
          <cell r="C8" t="str">
            <v>Holy Cross</v>
          </cell>
          <cell r="D8">
            <v>587039375.01186275</v>
          </cell>
          <cell r="E8">
            <v>15308063.476463437</v>
          </cell>
          <cell r="F8">
            <v>602347438.48832619</v>
          </cell>
        </row>
        <row r="9">
          <cell r="B9">
            <v>210005</v>
          </cell>
          <cell r="C9" t="str">
            <v>Frederick</v>
          </cell>
          <cell r="D9">
            <v>415867328.57763761</v>
          </cell>
          <cell r="E9">
            <v>6665329.0530184684</v>
          </cell>
          <cell r="F9">
            <v>422532657.63065606</v>
          </cell>
        </row>
        <row r="10">
          <cell r="B10">
            <v>210006</v>
          </cell>
          <cell r="C10" t="str">
            <v>UM-Harford</v>
          </cell>
          <cell r="D10">
            <v>83580963.343115121</v>
          </cell>
          <cell r="E10">
            <v>2029779.7497771382</v>
          </cell>
          <cell r="F10">
            <v>85610743.092892259</v>
          </cell>
        </row>
        <row r="11">
          <cell r="B11">
            <v>210008</v>
          </cell>
          <cell r="C11" t="str">
            <v>Mercy</v>
          </cell>
          <cell r="D11">
            <v>663731829.67688894</v>
          </cell>
          <cell r="E11">
            <v>18577588.709641255</v>
          </cell>
          <cell r="F11">
            <v>682309418.38653016</v>
          </cell>
        </row>
        <row r="12">
          <cell r="B12">
            <v>210009</v>
          </cell>
          <cell r="C12" t="str">
            <v>Johns Hopkins</v>
          </cell>
          <cell r="D12">
            <v>2994468469.324101</v>
          </cell>
          <cell r="E12">
            <v>104043145.72761801</v>
          </cell>
          <cell r="F12">
            <v>3098511615.0517192</v>
          </cell>
        </row>
        <row r="13">
          <cell r="B13">
            <v>210010</v>
          </cell>
          <cell r="C13" t="str">
            <v>UM-Cambridge</v>
          </cell>
          <cell r="D13">
            <v>16590183.763506753</v>
          </cell>
          <cell r="E13">
            <v>805763.11016107595</v>
          </cell>
          <cell r="F13">
            <v>17395946.873667829</v>
          </cell>
        </row>
        <row r="14">
          <cell r="B14">
            <v>210011</v>
          </cell>
          <cell r="C14" t="str">
            <v>St Agnes</v>
          </cell>
          <cell r="D14">
            <v>505842462.01089501</v>
          </cell>
          <cell r="E14">
            <v>12278765.620847734</v>
          </cell>
          <cell r="F14">
            <v>518121227.63174278</v>
          </cell>
        </row>
        <row r="15">
          <cell r="B15">
            <v>210012</v>
          </cell>
          <cell r="C15" t="str">
            <v>Sinai</v>
          </cell>
          <cell r="D15">
            <v>936875960.22956717</v>
          </cell>
          <cell r="E15">
            <v>25961002.520245384</v>
          </cell>
          <cell r="F15">
            <v>962836962.7498126</v>
          </cell>
        </row>
        <row r="16">
          <cell r="B16">
            <v>210013</v>
          </cell>
          <cell r="C16" t="str">
            <v>Grace Medical Center</v>
          </cell>
          <cell r="D16">
            <v>32620708.228135515</v>
          </cell>
          <cell r="E16">
            <v>917193.10242880345</v>
          </cell>
          <cell r="F16">
            <v>33537901.33056432</v>
          </cell>
        </row>
        <row r="17">
          <cell r="B17">
            <v>210015</v>
          </cell>
          <cell r="C17" t="str">
            <v>MedStar Franklin Sq</v>
          </cell>
          <cell r="D17">
            <v>656876654.69516695</v>
          </cell>
          <cell r="E17">
            <v>28515192.711193129</v>
          </cell>
          <cell r="F17">
            <v>685391847.40636003</v>
          </cell>
        </row>
        <row r="18">
          <cell r="B18">
            <v>210016</v>
          </cell>
          <cell r="C18" t="str">
            <v>Adventist White Oak</v>
          </cell>
          <cell r="D18">
            <v>359090951.98432088</v>
          </cell>
          <cell r="E18">
            <v>11484471.896663871</v>
          </cell>
          <cell r="F18">
            <v>370575423.88098472</v>
          </cell>
        </row>
        <row r="19">
          <cell r="B19">
            <v>210017</v>
          </cell>
          <cell r="C19" t="str">
            <v>Garrett</v>
          </cell>
          <cell r="D19">
            <v>90729925.73505494</v>
          </cell>
          <cell r="E19">
            <v>4317953.6528911572</v>
          </cell>
          <cell r="F19">
            <v>95047879.387946099</v>
          </cell>
        </row>
        <row r="20">
          <cell r="B20">
            <v>210018</v>
          </cell>
          <cell r="C20" t="str">
            <v>MedStar Montgomery</v>
          </cell>
          <cell r="D20">
            <v>213390717.75717419</v>
          </cell>
          <cell r="E20">
            <v>8945863.2201561946</v>
          </cell>
          <cell r="F20">
            <v>222336580.97733039</v>
          </cell>
        </row>
        <row r="21">
          <cell r="B21">
            <v>210019</v>
          </cell>
          <cell r="C21" t="str">
            <v>Peninsula</v>
          </cell>
          <cell r="D21">
            <v>594536498.83210492</v>
          </cell>
          <cell r="E21">
            <v>15572403.228377394</v>
          </cell>
          <cell r="F21">
            <v>603696200.6961627</v>
          </cell>
        </row>
        <row r="22">
          <cell r="B22">
            <v>210022</v>
          </cell>
          <cell r="C22" t="str">
            <v>Suburban</v>
          </cell>
          <cell r="D22">
            <v>418575046.77583349</v>
          </cell>
          <cell r="E22">
            <v>12930464.686382428</v>
          </cell>
          <cell r="F22">
            <v>431505511.4622159</v>
          </cell>
        </row>
        <row r="23">
          <cell r="B23">
            <v>210023</v>
          </cell>
          <cell r="C23" t="str">
            <v>Anne Arundel</v>
          </cell>
          <cell r="D23">
            <v>729263073.47058678</v>
          </cell>
          <cell r="E23">
            <v>15079932.015978321</v>
          </cell>
          <cell r="F23">
            <v>744343005.48656511</v>
          </cell>
        </row>
        <row r="24">
          <cell r="B24">
            <v>210024</v>
          </cell>
          <cell r="C24" t="str">
            <v>MedStar Union</v>
          </cell>
          <cell r="D24">
            <v>483741861.21753514</v>
          </cell>
          <cell r="E24">
            <v>13957926.483512674</v>
          </cell>
          <cell r="F24">
            <v>497699787.70104784</v>
          </cell>
        </row>
        <row r="25">
          <cell r="B25">
            <v>210027</v>
          </cell>
          <cell r="C25" t="str">
            <v>Western MD</v>
          </cell>
          <cell r="D25">
            <v>380094961.22715306</v>
          </cell>
          <cell r="E25">
            <v>13711874.101175426</v>
          </cell>
          <cell r="F25">
            <v>393806835.32832849</v>
          </cell>
        </row>
        <row r="26">
          <cell r="B26">
            <v>210028</v>
          </cell>
          <cell r="C26" t="str">
            <v>MedStar St Mary's</v>
          </cell>
          <cell r="D26">
            <v>225605607.1087667</v>
          </cell>
          <cell r="E26">
            <v>10383097.853655715</v>
          </cell>
          <cell r="F26">
            <v>235988704.96242243</v>
          </cell>
        </row>
        <row r="27">
          <cell r="B27">
            <v>210029</v>
          </cell>
          <cell r="C27" t="str">
            <v>JH - Bayview</v>
          </cell>
          <cell r="D27">
            <v>802740031.72143054</v>
          </cell>
          <cell r="E27">
            <v>27602876.971808698</v>
          </cell>
          <cell r="F27">
            <v>830342908.69323921</v>
          </cell>
        </row>
        <row r="28">
          <cell r="B28">
            <v>210030</v>
          </cell>
          <cell r="C28" t="str">
            <v>UM-Chestertown</v>
          </cell>
          <cell r="D28">
            <v>50942798.915876739</v>
          </cell>
          <cell r="E28">
            <v>2638571.0568907256</v>
          </cell>
          <cell r="F28">
            <v>53581369.972767465</v>
          </cell>
        </row>
        <row r="29">
          <cell r="B29">
            <v>210032</v>
          </cell>
          <cell r="C29" t="str">
            <v>ChristianaCare, Union</v>
          </cell>
          <cell r="D29">
            <v>195254332.18508387</v>
          </cell>
          <cell r="E29">
            <v>10315943.701963266</v>
          </cell>
          <cell r="F29">
            <v>205570275.88704714</v>
          </cell>
        </row>
        <row r="30">
          <cell r="B30">
            <v>210033</v>
          </cell>
          <cell r="C30" t="str">
            <v>Carroll</v>
          </cell>
          <cell r="D30">
            <v>271856626.54364073</v>
          </cell>
          <cell r="E30">
            <v>22423554.614259414</v>
          </cell>
          <cell r="F30">
            <v>294280181.15790015</v>
          </cell>
        </row>
        <row r="31">
          <cell r="B31">
            <v>210034</v>
          </cell>
          <cell r="C31" t="str">
            <v>MedStar Harbor</v>
          </cell>
          <cell r="D31">
            <v>214859167.96876401</v>
          </cell>
          <cell r="E31">
            <v>9758248.3076302242</v>
          </cell>
          <cell r="F31">
            <v>224617416.27639422</v>
          </cell>
        </row>
        <row r="32">
          <cell r="B32">
            <v>210035</v>
          </cell>
          <cell r="C32" t="str">
            <v>UM-Charles Regional</v>
          </cell>
          <cell r="D32">
            <v>184304661.70522583</v>
          </cell>
          <cell r="E32">
            <v>6204788.4403097099</v>
          </cell>
          <cell r="F32">
            <v>190509450.14553553</v>
          </cell>
        </row>
        <row r="33">
          <cell r="B33">
            <v>210037</v>
          </cell>
          <cell r="C33" t="str">
            <v>UM-Easton</v>
          </cell>
          <cell r="D33">
            <v>289195333.10398871</v>
          </cell>
          <cell r="E33">
            <v>7928601.0246960633</v>
          </cell>
          <cell r="F33">
            <v>297123934.12868476</v>
          </cell>
        </row>
        <row r="34">
          <cell r="B34">
            <v>210038</v>
          </cell>
          <cell r="C34" t="str">
            <v>UM-Midtown</v>
          </cell>
          <cell r="D34">
            <v>268984437.69158345</v>
          </cell>
          <cell r="E34">
            <v>9640795.8591426238</v>
          </cell>
          <cell r="F34">
            <v>278625233.55072606</v>
          </cell>
        </row>
        <row r="35">
          <cell r="B35">
            <v>210039</v>
          </cell>
          <cell r="C35" t="str">
            <v>Calvert</v>
          </cell>
          <cell r="D35">
            <v>179940482.61116764</v>
          </cell>
          <cell r="E35">
            <v>8718103.7143400442</v>
          </cell>
          <cell r="F35">
            <v>188658586.32550767</v>
          </cell>
        </row>
        <row r="36">
          <cell r="B36">
            <v>210040</v>
          </cell>
          <cell r="C36" t="str">
            <v>Northwest</v>
          </cell>
          <cell r="D36">
            <v>301542118.3628397</v>
          </cell>
          <cell r="E36">
            <v>11291517.948482068</v>
          </cell>
          <cell r="F36">
            <v>312833636.31132179</v>
          </cell>
        </row>
        <row r="37">
          <cell r="B37">
            <v>210043</v>
          </cell>
          <cell r="C37" t="str">
            <v>UM-BWMC</v>
          </cell>
          <cell r="D37">
            <v>520032689.70072818</v>
          </cell>
          <cell r="E37">
            <v>15322830.379740795</v>
          </cell>
          <cell r="F37">
            <v>535355520.08046895</v>
          </cell>
        </row>
        <row r="38">
          <cell r="B38">
            <v>210044</v>
          </cell>
          <cell r="C38" t="str">
            <v>GBMC</v>
          </cell>
          <cell r="D38">
            <v>506164529.04853487</v>
          </cell>
          <cell r="E38">
            <v>17589460.532522477</v>
          </cell>
          <cell r="F38">
            <v>523753989.58105737</v>
          </cell>
        </row>
        <row r="39">
          <cell r="B39">
            <v>210045</v>
          </cell>
          <cell r="C39" t="str">
            <v>McCready</v>
          </cell>
          <cell r="D39">
            <v>0</v>
          </cell>
          <cell r="E39">
            <v>0</v>
          </cell>
          <cell r="F39">
            <v>6412701.3643195629</v>
          </cell>
        </row>
        <row r="40">
          <cell r="B40">
            <v>210048</v>
          </cell>
          <cell r="C40" t="str">
            <v>Howard County</v>
          </cell>
          <cell r="D40">
            <v>358586017.90617651</v>
          </cell>
          <cell r="E40">
            <v>14174242.294226985</v>
          </cell>
          <cell r="F40">
            <v>372760260.20040351</v>
          </cell>
        </row>
        <row r="41">
          <cell r="B41">
            <v>210049</v>
          </cell>
          <cell r="C41" t="str">
            <v>UM-Upper Chesapeake</v>
          </cell>
          <cell r="D41">
            <v>442899244.6762622</v>
          </cell>
          <cell r="E41">
            <v>-31170925.139605489</v>
          </cell>
          <cell r="F41">
            <v>411728319.53665674</v>
          </cell>
        </row>
        <row r="42">
          <cell r="B42">
            <v>210051</v>
          </cell>
          <cell r="C42" t="str">
            <v>Doctors</v>
          </cell>
          <cell r="D42">
            <v>300037284.9478721</v>
          </cell>
          <cell r="E42">
            <v>10332742.253007546</v>
          </cell>
          <cell r="F42">
            <v>310370027.20087963</v>
          </cell>
        </row>
        <row r="43">
          <cell r="B43">
            <v>210055</v>
          </cell>
          <cell r="C43" t="str">
            <v>UM-Laurel</v>
          </cell>
          <cell r="D43">
            <v>40869720.742262602</v>
          </cell>
          <cell r="E43">
            <v>1511180.7877492267</v>
          </cell>
          <cell r="F43">
            <v>42380901.530011825</v>
          </cell>
        </row>
        <row r="44">
          <cell r="B44">
            <v>210056</v>
          </cell>
          <cell r="C44" t="str">
            <v>MedStar Good Sam</v>
          </cell>
          <cell r="D44">
            <v>310989150.36451924</v>
          </cell>
          <cell r="E44">
            <v>7166095.3905466534</v>
          </cell>
          <cell r="F44">
            <v>318155245.75506592</v>
          </cell>
        </row>
        <row r="45">
          <cell r="B45">
            <v>210057</v>
          </cell>
          <cell r="C45" t="str">
            <v>Shady Grove</v>
          </cell>
          <cell r="D45">
            <v>520762553.27869415</v>
          </cell>
          <cell r="E45">
            <v>9909150.3780739233</v>
          </cell>
          <cell r="F45">
            <v>530671703.65676808</v>
          </cell>
        </row>
        <row r="46">
          <cell r="B46">
            <v>210058</v>
          </cell>
          <cell r="C46" t="str">
            <v>UMROI</v>
          </cell>
          <cell r="D46">
            <v>143429729.46377787</v>
          </cell>
          <cell r="E46">
            <v>3910276.8170523355</v>
          </cell>
          <cell r="F46">
            <v>147340006.2808302</v>
          </cell>
        </row>
        <row r="47">
          <cell r="B47">
            <v>210060</v>
          </cell>
          <cell r="C47" t="str">
            <v>Ft Washington</v>
          </cell>
          <cell r="D47">
            <v>67382848.520545706</v>
          </cell>
          <cell r="E47">
            <v>1048141.1170682944</v>
          </cell>
          <cell r="F47">
            <v>68430989.637613997</v>
          </cell>
        </row>
        <row r="48">
          <cell r="B48">
            <v>210061</v>
          </cell>
          <cell r="C48" t="str">
            <v>Atlantic General</v>
          </cell>
          <cell r="D48">
            <v>130991802.29107995</v>
          </cell>
          <cell r="E48">
            <v>4503458.4946077308</v>
          </cell>
          <cell r="F48">
            <v>135495260.78568769</v>
          </cell>
        </row>
        <row r="49">
          <cell r="B49">
            <v>210062</v>
          </cell>
          <cell r="C49" t="str">
            <v>MedStar Southern MD</v>
          </cell>
          <cell r="D49">
            <v>326791213.78018486</v>
          </cell>
          <cell r="E49">
            <v>11026934.407472901</v>
          </cell>
          <cell r="F49">
            <v>337818148.18765777</v>
          </cell>
        </row>
        <row r="50">
          <cell r="B50">
            <v>210063</v>
          </cell>
          <cell r="C50" t="str">
            <v>UM-St Joe</v>
          </cell>
          <cell r="D50">
            <v>474406597.56226277</v>
          </cell>
          <cell r="E50">
            <v>12505267.958303027</v>
          </cell>
          <cell r="F50">
            <v>486911865.52056581</v>
          </cell>
        </row>
        <row r="51">
          <cell r="B51">
            <v>210087</v>
          </cell>
          <cell r="C51" t="str">
            <v>Germantown ED</v>
          </cell>
          <cell r="D51">
            <v>18732354.184674501</v>
          </cell>
          <cell r="E51">
            <v>-176818.18806648499</v>
          </cell>
          <cell r="F51">
            <v>18555535.996608015</v>
          </cell>
        </row>
        <row r="52">
          <cell r="B52">
            <v>210088</v>
          </cell>
          <cell r="C52" t="str">
            <v>UM-Queen Anne's ED</v>
          </cell>
          <cell r="D52">
            <v>9117829.309876183</v>
          </cell>
          <cell r="E52">
            <v>-30602.111491818716</v>
          </cell>
          <cell r="F52">
            <v>9087227.1983843651</v>
          </cell>
        </row>
        <row r="53">
          <cell r="B53">
            <v>210333</v>
          </cell>
          <cell r="C53" t="str">
            <v>UM-Bowie ED</v>
          </cell>
          <cell r="D53">
            <v>24022951.327084828</v>
          </cell>
          <cell r="E53">
            <v>21844.493913993982</v>
          </cell>
          <cell r="F53">
            <v>24044795.820998821</v>
          </cell>
        </row>
        <row r="54">
          <cell r="B54">
            <v>210064</v>
          </cell>
          <cell r="C54" t="str">
            <v>Levindale</v>
          </cell>
          <cell r="D54">
            <v>71163455.210322335</v>
          </cell>
          <cell r="E54">
            <v>4074895.8554964205</v>
          </cell>
          <cell r="F54">
            <v>75238351.065818757</v>
          </cell>
        </row>
        <row r="55">
          <cell r="B55">
            <v>218992</v>
          </cell>
          <cell r="C55" t="str">
            <v>UM-Shock Trauma</v>
          </cell>
          <cell r="D55">
            <v>268234656.5864355</v>
          </cell>
          <cell r="E55">
            <v>6615186.3233025931</v>
          </cell>
          <cell r="F55">
            <v>274849842.90973806</v>
          </cell>
        </row>
        <row r="56">
          <cell r="B56">
            <v>210065</v>
          </cell>
          <cell r="C56" t="str">
            <v>HC Germantown</v>
          </cell>
          <cell r="D56">
            <v>155306535.11802444</v>
          </cell>
          <cell r="E56">
            <v>8200108.4868946671</v>
          </cell>
          <cell r="F56">
            <v>163506643.60491911</v>
          </cell>
        </row>
        <row r="58">
          <cell r="C58" t="str">
            <v>Statewide</v>
          </cell>
          <cell r="D58">
            <v>20585366080.597538</v>
          </cell>
          <cell r="E58">
            <v>629956288.69171453</v>
          </cell>
          <cell r="F58">
            <v>21215322369.289246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SCRC Final UCC Results (2025)"/>
      <sheetName val="UCC2025 Hospital Level Summary "/>
      <sheetName val="FY2023 RE REGULATE"/>
    </sheetNames>
    <sheetDataSet>
      <sheetData sheetId="0"/>
      <sheetData sheetId="1">
        <row r="3">
          <cell r="B3">
            <v>210001</v>
          </cell>
          <cell r="C3">
            <v>440844441.56</v>
          </cell>
          <cell r="D3">
            <v>18196854.539999999</v>
          </cell>
          <cell r="E3">
            <v>20062985.550999999</v>
          </cell>
          <cell r="F3">
            <v>21096063.381000001</v>
          </cell>
          <cell r="G3">
            <v>4.1277268860660826E-2</v>
          </cell>
          <cell r="H3">
            <v>4.5510351633342251E-2</v>
          </cell>
          <cell r="I3">
            <v>4.7853758360541281E-2</v>
          </cell>
        </row>
        <row r="4">
          <cell r="B4">
            <v>210002</v>
          </cell>
          <cell r="C4">
            <v>1809397932</v>
          </cell>
          <cell r="D4">
            <v>34300752.619999997</v>
          </cell>
          <cell r="E4">
            <v>48690896.888999999</v>
          </cell>
          <cell r="F4">
            <v>51198075.392999999</v>
          </cell>
          <cell r="G4">
            <v>1.8956997802073314E-2</v>
          </cell>
          <cell r="H4">
            <v>2.6909999192482773E-2</v>
          </cell>
          <cell r="I4">
            <v>2.829564159853367E-2</v>
          </cell>
        </row>
        <row r="5">
          <cell r="B5">
            <v>210003</v>
          </cell>
          <cell r="C5">
            <v>403250725.41000003</v>
          </cell>
          <cell r="D5">
            <v>22468841.27</v>
          </cell>
          <cell r="E5">
            <v>14987026.628</v>
          </cell>
          <cell r="F5">
            <v>15758734.552999999</v>
          </cell>
          <cell r="G5">
            <v>5.5719282952696715E-2</v>
          </cell>
          <cell r="H5">
            <v>3.7165529244273854E-2</v>
          </cell>
          <cell r="I5">
            <v>3.9079246632420829E-2</v>
          </cell>
        </row>
        <row r="6">
          <cell r="B6">
            <v>210004</v>
          </cell>
          <cell r="C6">
            <v>570824333.84000003</v>
          </cell>
          <cell r="D6">
            <v>33658768.109999999</v>
          </cell>
          <cell r="E6">
            <v>28564509.594999999</v>
          </cell>
          <cell r="F6">
            <v>30035345.603999998</v>
          </cell>
          <cell r="G6">
            <v>5.8965194920079261E-2</v>
          </cell>
          <cell r="H6">
            <v>5.0040805728871617E-2</v>
          </cell>
          <cell r="I6">
            <v>5.2617493374798555E-2</v>
          </cell>
        </row>
        <row r="7">
          <cell r="B7">
            <v>210005</v>
          </cell>
          <cell r="C7">
            <v>413797195.44999999</v>
          </cell>
          <cell r="D7">
            <v>15329246.41</v>
          </cell>
          <cell r="E7">
            <v>13355923.176999999</v>
          </cell>
          <cell r="F7">
            <v>14043642.764</v>
          </cell>
          <cell r="G7">
            <v>3.7045312482917168E-2</v>
          </cell>
          <cell r="H7">
            <v>3.2276495162021523E-2</v>
          </cell>
          <cell r="I7">
            <v>3.3938467728684557E-2</v>
          </cell>
        </row>
        <row r="8">
          <cell r="B8">
            <v>210008</v>
          </cell>
          <cell r="C8">
            <v>651417734.46000004</v>
          </cell>
          <cell r="D8">
            <v>26437030.690000001</v>
          </cell>
          <cell r="E8">
            <v>22368593.438999999</v>
          </cell>
          <cell r="F8">
            <v>23520391.008000001</v>
          </cell>
          <cell r="G8">
            <v>4.0583836287348352E-2</v>
          </cell>
          <cell r="H8">
            <v>3.4338324328155867E-2</v>
          </cell>
          <cell r="I8">
            <v>3.6106464045682594E-2</v>
          </cell>
        </row>
        <row r="9">
          <cell r="B9">
            <v>210009</v>
          </cell>
          <cell r="C9">
            <v>2919998238.5999999</v>
          </cell>
          <cell r="D9">
            <v>71362130.209999993</v>
          </cell>
          <cell r="E9">
            <v>83715122.209000006</v>
          </cell>
          <cell r="F9">
            <v>88025758.658999994</v>
          </cell>
          <cell r="G9">
            <v>2.4439100430490239E-2</v>
          </cell>
          <cell r="H9">
            <v>2.8669579694382767E-2</v>
          </cell>
          <cell r="I9">
            <v>3.0145825944471856E-2</v>
          </cell>
        </row>
        <row r="10">
          <cell r="B10">
            <v>210011</v>
          </cell>
          <cell r="C10">
            <v>509940397.86000001</v>
          </cell>
          <cell r="D10">
            <v>25473800.399999999</v>
          </cell>
          <cell r="E10">
            <v>28888668.544</v>
          </cell>
          <cell r="F10">
            <v>30376196.057999998</v>
          </cell>
          <cell r="G10">
            <v>4.9954466260964135E-2</v>
          </cell>
          <cell r="H10">
            <v>5.6651068762610855E-2</v>
          </cell>
          <cell r="I10">
            <v>5.9568130286354631E-2</v>
          </cell>
        </row>
        <row r="11">
          <cell r="B11">
            <v>210012</v>
          </cell>
          <cell r="C11">
            <v>944500839.74000001</v>
          </cell>
          <cell r="D11">
            <v>22390569.91</v>
          </cell>
          <cell r="E11">
            <v>27262247.274</v>
          </cell>
          <cell r="F11">
            <v>28666027.543000001</v>
          </cell>
          <cell r="G11">
            <v>2.3706246694458869E-2</v>
          </cell>
          <cell r="H11">
            <v>2.8864185320898909E-2</v>
          </cell>
          <cell r="I11">
            <v>3.0350452150885453E-2</v>
          </cell>
        </row>
        <row r="12">
          <cell r="B12">
            <v>210015</v>
          </cell>
          <cell r="C12">
            <v>640676789.04999995</v>
          </cell>
          <cell r="D12">
            <v>22498681.329999998</v>
          </cell>
          <cell r="E12">
            <v>20391670.620999999</v>
          </cell>
          <cell r="F12">
            <v>21441673.013999999</v>
          </cell>
          <cell r="G12">
            <v>3.5117053894462451E-2</v>
          </cell>
          <cell r="H12">
            <v>3.1828327433614245E-2</v>
          </cell>
          <cell r="I12">
            <v>3.3467223068583241E-2</v>
          </cell>
        </row>
        <row r="13">
          <cell r="B13">
            <v>210016</v>
          </cell>
          <cell r="C13">
            <v>345505738.43000001</v>
          </cell>
          <cell r="D13">
            <v>19916459.390000001</v>
          </cell>
          <cell r="E13">
            <v>11466101.289000001</v>
          </cell>
          <cell r="F13">
            <v>12056510.677999999</v>
          </cell>
          <cell r="G13">
            <v>5.7644366430791148E-2</v>
          </cell>
          <cell r="H13">
            <v>3.3186427933448205E-2</v>
          </cell>
          <cell r="I13">
            <v>3.4895254512372353E-2</v>
          </cell>
        </row>
        <row r="14">
          <cell r="B14">
            <v>210017</v>
          </cell>
          <cell r="C14">
            <v>81509492.420000002</v>
          </cell>
          <cell r="D14">
            <v>4327101.9000000004</v>
          </cell>
          <cell r="E14">
            <v>5085619.5872</v>
          </cell>
          <cell r="F14">
            <v>5347486.9367000004</v>
          </cell>
          <cell r="G14">
            <v>5.3087091718145192E-2</v>
          </cell>
          <cell r="H14">
            <v>6.2392973336098709E-2</v>
          </cell>
          <cell r="I14">
            <v>6.5605695458703248E-2</v>
          </cell>
        </row>
        <row r="15">
          <cell r="B15">
            <v>210018</v>
          </cell>
          <cell r="C15">
            <v>208000428.93000001</v>
          </cell>
          <cell r="D15">
            <v>8682988.8800000008</v>
          </cell>
          <cell r="E15">
            <v>4331672.8383999998</v>
          </cell>
          <cell r="F15">
            <v>4554718.1655999999</v>
          </cell>
          <cell r="G15">
            <v>4.1745052761031347E-2</v>
          </cell>
          <cell r="H15">
            <v>2.0825307239427718E-2</v>
          </cell>
          <cell r="I15">
            <v>2.1897638331951876E-2</v>
          </cell>
        </row>
        <row r="16">
          <cell r="B16">
            <v>210019</v>
          </cell>
          <cell r="C16">
            <v>548152461.52999997</v>
          </cell>
          <cell r="D16">
            <v>19088959.91</v>
          </cell>
          <cell r="E16">
            <v>23487728.679000001</v>
          </cell>
          <cell r="F16">
            <v>24697152.456999999</v>
          </cell>
          <cell r="G16">
            <v>3.4824179858134734E-2</v>
          </cell>
          <cell r="H16">
            <v>4.2848897573936257E-2</v>
          </cell>
          <cell r="I16">
            <v>4.5055261428664298E-2</v>
          </cell>
        </row>
        <row r="17">
          <cell r="B17">
            <v>210022</v>
          </cell>
          <cell r="C17">
            <v>402735086.61000001</v>
          </cell>
          <cell r="D17">
            <v>13339404.41</v>
          </cell>
          <cell r="E17">
            <v>8753614.5610000007</v>
          </cell>
          <cell r="F17">
            <v>9204353.3164000008</v>
          </cell>
          <cell r="G17">
            <v>3.3122031959727391E-2</v>
          </cell>
          <cell r="H17">
            <v>2.1735415790769708E-2</v>
          </cell>
          <cell r="I17">
            <v>2.2854609946893697E-2</v>
          </cell>
        </row>
        <row r="18">
          <cell r="B18">
            <v>210023</v>
          </cell>
          <cell r="C18">
            <v>744336860.09000003</v>
          </cell>
          <cell r="D18">
            <v>19337681.91</v>
          </cell>
          <cell r="E18">
            <v>14743730.325999999</v>
          </cell>
          <cell r="F18">
            <v>15502910.504000001</v>
          </cell>
          <cell r="G18">
            <v>2.5979745121935547E-2</v>
          </cell>
          <cell r="H18">
            <v>1.9807873446193825E-2</v>
          </cell>
          <cell r="I18">
            <v>2.0827815113341957E-2</v>
          </cell>
        </row>
        <row r="19">
          <cell r="B19">
            <v>210024</v>
          </cell>
          <cell r="C19">
            <v>485120254.56999999</v>
          </cell>
          <cell r="D19">
            <v>13437193.460000001</v>
          </cell>
          <cell r="E19">
            <v>18375474.249000002</v>
          </cell>
          <cell r="F19">
            <v>19321659.203000002</v>
          </cell>
          <cell r="G19">
            <v>2.7698685704043498E-2</v>
          </cell>
          <cell r="H19">
            <v>3.7878183967576494E-2</v>
          </cell>
          <cell r="I19">
            <v>3.982859717973701E-2</v>
          </cell>
        </row>
        <row r="20">
          <cell r="B20">
            <v>210027</v>
          </cell>
          <cell r="C20">
            <v>372917360.02999997</v>
          </cell>
          <cell r="D20">
            <v>14960089.15</v>
          </cell>
          <cell r="E20">
            <v>22762628.134</v>
          </cell>
          <cell r="F20">
            <v>23934715.230999999</v>
          </cell>
          <cell r="G20">
            <v>4.0116365590479645E-2</v>
          </cell>
          <cell r="H20">
            <v>6.1039336254468876E-2</v>
          </cell>
          <cell r="I20">
            <v>6.4182357262945688E-2</v>
          </cell>
        </row>
        <row r="21">
          <cell r="B21">
            <v>210028</v>
          </cell>
          <cell r="C21">
            <v>216811737.97</v>
          </cell>
          <cell r="D21">
            <v>8089407.1200000001</v>
          </cell>
          <cell r="E21">
            <v>5043837.5374999996</v>
          </cell>
          <cell r="F21">
            <v>5303553.4568999996</v>
          </cell>
          <cell r="G21">
            <v>3.731074339305062E-2</v>
          </cell>
          <cell r="H21">
            <v>2.3263673750901392E-2</v>
          </cell>
          <cell r="I21">
            <v>2.446156055274944E-2</v>
          </cell>
        </row>
        <row r="22">
          <cell r="B22">
            <v>210029</v>
          </cell>
          <cell r="C22">
            <v>782322785.49000001</v>
          </cell>
          <cell r="D22">
            <v>32078926.239999998</v>
          </cell>
          <cell r="E22">
            <v>33964326.762000002</v>
          </cell>
          <cell r="F22">
            <v>35713208.696999997</v>
          </cell>
          <cell r="G22">
            <v>4.1004719324271868E-2</v>
          </cell>
          <cell r="H22">
            <v>4.3414722659172948E-2</v>
          </cell>
          <cell r="I22">
            <v>4.565022182580479E-2</v>
          </cell>
        </row>
        <row r="23">
          <cell r="B23">
            <v>210030</v>
          </cell>
          <cell r="C23">
            <v>52863919.200000003</v>
          </cell>
          <cell r="D23">
            <v>1858744.54</v>
          </cell>
          <cell r="E23">
            <v>1751301.9557</v>
          </cell>
          <cell r="F23">
            <v>1841479.5227999999</v>
          </cell>
          <cell r="G23">
            <v>3.5160929574060029E-2</v>
          </cell>
          <cell r="H23">
            <v>3.3128492593867312E-2</v>
          </cell>
          <cell r="I23">
            <v>3.4834335983170914E-2</v>
          </cell>
        </row>
        <row r="24">
          <cell r="B24">
            <v>210032</v>
          </cell>
          <cell r="C24">
            <v>187677502.50999999</v>
          </cell>
          <cell r="D24">
            <v>7485704.3600000003</v>
          </cell>
          <cell r="E24">
            <v>6635235.8377999999</v>
          </cell>
          <cell r="F24">
            <v>6976895.6085000001</v>
          </cell>
          <cell r="G24">
            <v>3.9885997308607306E-2</v>
          </cell>
          <cell r="H24">
            <v>3.5354455110816786E-2</v>
          </cell>
          <cell r="I24">
            <v>3.7174917159440837E-2</v>
          </cell>
        </row>
        <row r="25">
          <cell r="B25">
            <v>210033</v>
          </cell>
          <cell r="C25">
            <v>265378663.22</v>
          </cell>
          <cell r="D25">
            <v>7142144.6200000001</v>
          </cell>
          <cell r="E25">
            <v>5140808.8985000001</v>
          </cell>
          <cell r="F25">
            <v>5405518.0411</v>
          </cell>
          <cell r="G25">
            <v>2.6913032620407517E-2</v>
          </cell>
          <cell r="H25">
            <v>1.937159844021917E-2</v>
          </cell>
          <cell r="I25">
            <v>2.0369075552312974E-2</v>
          </cell>
        </row>
        <row r="26">
          <cell r="B26">
            <v>210034</v>
          </cell>
          <cell r="C26">
            <v>210916604.78</v>
          </cell>
          <cell r="D26">
            <v>9574336.5399999991</v>
          </cell>
          <cell r="E26">
            <v>11027648.607000001</v>
          </cell>
          <cell r="F26">
            <v>11595481.309</v>
          </cell>
          <cell r="G26">
            <v>4.5393943971299304E-2</v>
          </cell>
          <cell r="H26">
            <v>5.2284402257008492E-2</v>
          </cell>
          <cell r="I26">
            <v>5.4976616568879706E-2</v>
          </cell>
        </row>
        <row r="27">
          <cell r="B27">
            <v>210035</v>
          </cell>
          <cell r="C27">
            <v>180334159.09</v>
          </cell>
          <cell r="D27">
            <v>9109499.7599999998</v>
          </cell>
          <cell r="E27">
            <v>5563404.7287999997</v>
          </cell>
          <cell r="F27">
            <v>5849874.0617000004</v>
          </cell>
          <cell r="G27">
            <v>5.051455479077422E-2</v>
          </cell>
          <cell r="H27">
            <v>3.0850531906289877E-2</v>
          </cell>
          <cell r="I27">
            <v>3.2439079158488676E-2</v>
          </cell>
        </row>
        <row r="28">
          <cell r="B28">
            <v>210037</v>
          </cell>
          <cell r="C28">
            <v>293677004.97000003</v>
          </cell>
          <cell r="D28">
            <v>8337052.3799999999</v>
          </cell>
          <cell r="E28">
            <v>7587110.5186999999</v>
          </cell>
          <cell r="F28">
            <v>7977783.9632000001</v>
          </cell>
          <cell r="G28">
            <v>2.8388509276889604E-2</v>
          </cell>
          <cell r="H28">
            <v>2.5834881145955044E-2</v>
          </cell>
          <cell r="I28">
            <v>2.7165163864344619E-2</v>
          </cell>
        </row>
        <row r="29">
          <cell r="B29">
            <v>210038</v>
          </cell>
          <cell r="C29">
            <v>250163551.22</v>
          </cell>
          <cell r="D29">
            <v>6054013.8700000001</v>
          </cell>
          <cell r="E29">
            <v>9378810.3811000008</v>
          </cell>
          <cell r="F29">
            <v>9861741.5506999996</v>
          </cell>
          <cell r="G29">
            <v>2.4200223575639727E-2</v>
          </cell>
          <cell r="H29">
            <v>3.7490714915747431E-2</v>
          </cell>
          <cell r="I29">
            <v>3.94211766766428E-2</v>
          </cell>
        </row>
        <row r="30">
          <cell r="B30">
            <v>210039</v>
          </cell>
          <cell r="C30">
            <v>173628251.34</v>
          </cell>
          <cell r="D30">
            <v>4736789.71</v>
          </cell>
          <cell r="E30">
            <v>3442961.0246000001</v>
          </cell>
          <cell r="F30">
            <v>3620245.0432000002</v>
          </cell>
          <cell r="G30">
            <v>2.7281215317456527E-2</v>
          </cell>
          <cell r="H30">
            <v>1.9829497780623102E-2</v>
          </cell>
          <cell r="I30">
            <v>2.08505529213147E-2</v>
          </cell>
        </row>
        <row r="31">
          <cell r="B31">
            <v>210040</v>
          </cell>
          <cell r="C31">
            <v>309640538.72000003</v>
          </cell>
          <cell r="D31">
            <v>8654557.0600000005</v>
          </cell>
          <cell r="E31">
            <v>7671764.4718000004</v>
          </cell>
          <cell r="F31">
            <v>8066796.8947000001</v>
          </cell>
          <cell r="G31">
            <v>2.795033588229897E-2</v>
          </cell>
          <cell r="H31">
            <v>2.4776356815272755E-2</v>
          </cell>
          <cell r="I31">
            <v>2.605213428463447E-2</v>
          </cell>
        </row>
        <row r="32">
          <cell r="B32">
            <v>210043</v>
          </cell>
          <cell r="C32">
            <v>513398493</v>
          </cell>
          <cell r="D32">
            <v>17149788.469999999</v>
          </cell>
          <cell r="E32">
            <v>11936879.801000001</v>
          </cell>
          <cell r="F32">
            <v>12551530.389</v>
          </cell>
          <cell r="G32">
            <v>3.3404438664762497E-2</v>
          </cell>
          <cell r="H32">
            <v>2.3250710634633673E-2</v>
          </cell>
          <cell r="I32">
            <v>2.4447929941625288E-2</v>
          </cell>
        </row>
        <row r="33">
          <cell r="B33">
            <v>210044</v>
          </cell>
          <cell r="C33">
            <v>499345893.51999998</v>
          </cell>
          <cell r="D33">
            <v>12985868.52</v>
          </cell>
          <cell r="E33">
            <v>11955602.887</v>
          </cell>
          <cell r="F33">
            <v>12571217.560000001</v>
          </cell>
          <cell r="G33">
            <v>2.6005758109793858E-2</v>
          </cell>
          <cell r="H33">
            <v>2.3942527699031033E-2</v>
          </cell>
          <cell r="I33">
            <v>2.5175369865130359E-2</v>
          </cell>
        </row>
        <row r="34">
          <cell r="B34">
            <v>210048</v>
          </cell>
          <cell r="C34">
            <v>355978501.05000001</v>
          </cell>
          <cell r="D34">
            <v>14822805.369999999</v>
          </cell>
          <cell r="E34">
            <v>9776546.0044</v>
          </cell>
          <cell r="F34">
            <v>10279957.268999999</v>
          </cell>
          <cell r="G34">
            <v>4.1639608364770375E-2</v>
          </cell>
          <cell r="H34">
            <v>2.7463866428907757E-2</v>
          </cell>
          <cell r="I34">
            <v>2.8878028416542204E-2</v>
          </cell>
        </row>
        <row r="35">
          <cell r="B35">
            <v>210049</v>
          </cell>
          <cell r="C35">
            <v>367801247.31</v>
          </cell>
          <cell r="D35">
            <v>9860973.3100000005</v>
          </cell>
          <cell r="E35">
            <v>7621577.8483999996</v>
          </cell>
          <cell r="F35">
            <v>8014026.0754000004</v>
          </cell>
          <cell r="G35">
            <v>2.6810603232372165E-2</v>
          </cell>
          <cell r="H35">
            <v>2.0722001092008748E-2</v>
          </cell>
          <cell r="I35">
            <v>2.1789012772557039E-2</v>
          </cell>
        </row>
        <row r="36">
          <cell r="B36">
            <v>210051</v>
          </cell>
          <cell r="C36">
            <v>304632122.85000002</v>
          </cell>
          <cell r="D36">
            <v>19570638.219999999</v>
          </cell>
          <cell r="E36">
            <v>15518012.056</v>
          </cell>
          <cell r="F36">
            <v>16317061.339</v>
          </cell>
          <cell r="G36">
            <v>6.4243514560795426E-2</v>
          </cell>
          <cell r="H36">
            <v>5.0940169772053304E-2</v>
          </cell>
          <cell r="I36">
            <v>5.3563167227227947E-2</v>
          </cell>
        </row>
        <row r="37">
          <cell r="B37">
            <v>210056</v>
          </cell>
          <cell r="C37">
            <v>309841510.82999998</v>
          </cell>
          <cell r="D37">
            <v>12622200.439999999</v>
          </cell>
          <cell r="E37">
            <v>13284082.116</v>
          </cell>
          <cell r="F37">
            <v>13968102.482999999</v>
          </cell>
          <cell r="G37">
            <v>4.0737602931859546E-2</v>
          </cell>
          <cell r="H37">
            <v>4.2873797253359464E-2</v>
          </cell>
          <cell r="I37">
            <v>4.508144323716471E-2</v>
          </cell>
        </row>
        <row r="38">
          <cell r="B38">
            <v>210057</v>
          </cell>
          <cell r="C38">
            <v>519449267.91000003</v>
          </cell>
          <cell r="D38">
            <v>24430580.5</v>
          </cell>
          <cell r="E38">
            <v>14148157.48</v>
          </cell>
          <cell r="F38">
            <v>14876670.582</v>
          </cell>
          <cell r="G38">
            <v>4.7031696855202518E-2</v>
          </cell>
          <cell r="H38">
            <v>2.7236841697602151E-2</v>
          </cell>
          <cell r="I38">
            <v>2.8639313790654024E-2</v>
          </cell>
        </row>
        <row r="39">
          <cell r="B39">
            <v>210060</v>
          </cell>
          <cell r="C39">
            <v>66996427.539999999</v>
          </cell>
          <cell r="D39">
            <v>4558323.05</v>
          </cell>
          <cell r="E39">
            <v>3029425.6165999998</v>
          </cell>
          <cell r="F39">
            <v>3185415.9818000002</v>
          </cell>
          <cell r="G39">
            <v>6.8038300210536862E-2</v>
          </cell>
          <cell r="H39">
            <v>4.5217718732708412E-2</v>
          </cell>
          <cell r="I39">
            <v>4.7546057286385279E-2</v>
          </cell>
        </row>
        <row r="40">
          <cell r="B40">
            <v>210061</v>
          </cell>
          <cell r="C40">
            <v>125664456.91</v>
          </cell>
          <cell r="D40">
            <v>5048487.8099999996</v>
          </cell>
          <cell r="E40">
            <v>4406522.4760999996</v>
          </cell>
          <cell r="F40">
            <v>4633421.9406000003</v>
          </cell>
          <cell r="G40">
            <v>4.0174349487028707E-2</v>
          </cell>
          <cell r="H40">
            <v>3.5065782198509164E-2</v>
          </cell>
          <cell r="I40">
            <v>3.6871379979133041E-2</v>
          </cell>
        </row>
        <row r="41">
          <cell r="B41">
            <v>210062</v>
          </cell>
          <cell r="C41">
            <v>318537158.88</v>
          </cell>
          <cell r="D41">
            <v>14645812.279999999</v>
          </cell>
          <cell r="E41">
            <v>8131149.8064999999</v>
          </cell>
          <cell r="F41">
            <v>8549836.7749000005</v>
          </cell>
          <cell r="G41">
            <v>4.5978347805624153E-2</v>
          </cell>
          <cell r="H41">
            <v>2.5526534596747578E-2</v>
          </cell>
          <cell r="I41">
            <v>2.6840940017679109E-2</v>
          </cell>
        </row>
        <row r="42">
          <cell r="B42">
            <v>210063</v>
          </cell>
          <cell r="C42">
            <v>457378122.73000002</v>
          </cell>
          <cell r="D42">
            <v>11582997.369999999</v>
          </cell>
          <cell r="E42">
            <v>9741661.5859999992</v>
          </cell>
          <cell r="F42">
            <v>10243276.592</v>
          </cell>
          <cell r="G42">
            <v>2.53247735175075E-2</v>
          </cell>
          <cell r="H42">
            <v>2.1298923367505943E-2</v>
          </cell>
          <cell r="I42">
            <v>2.2395641774162475E-2</v>
          </cell>
        </row>
        <row r="43">
          <cell r="B43">
            <v>210065</v>
          </cell>
          <cell r="C43">
            <v>140080046.27000001</v>
          </cell>
          <cell r="D43">
            <v>7551879.6699999999</v>
          </cell>
          <cell r="E43">
            <v>6632078.8925999999</v>
          </cell>
          <cell r="F43">
            <v>6973576.1067000004</v>
          </cell>
          <cell r="G43">
            <v>5.3911173440391237E-2</v>
          </cell>
          <cell r="H43">
            <v>4.7344922201245351E-2</v>
          </cell>
          <cell r="I43">
            <v>4.9782794140848907E-2</v>
          </cell>
        </row>
        <row r="45">
          <cell r="B45" t="str">
            <v xml:space="preserve">Statewide </v>
          </cell>
          <cell r="C45">
            <v>19395444277.890003</v>
          </cell>
          <cell r="D45">
            <v>663158085.7099998</v>
          </cell>
          <cell r="E45">
            <v>630683120.88470006</v>
          </cell>
          <cell r="F45">
            <v>663158085.71090007</v>
          </cell>
          <cell r="G45">
            <v>3.4191435690182792E-2</v>
          </cell>
          <cell r="H45">
            <v>3.251707523934641E-2</v>
          </cell>
          <cell r="I45">
            <v>3.4191435690229206E-2</v>
          </cell>
        </row>
      </sheetData>
      <sheetData sheetId="2">
        <row r="4">
          <cell r="B4">
            <v>210001</v>
          </cell>
          <cell r="C4" t="str">
            <v>Meritus Medical Cntr</v>
          </cell>
          <cell r="D4">
            <v>440345.46</v>
          </cell>
          <cell r="E4">
            <v>5677.3130199999996</v>
          </cell>
          <cell r="F4">
            <v>12015.919029999999</v>
          </cell>
          <cell r="G4">
            <v>4.0180343973570204E-2</v>
          </cell>
        </row>
        <row r="5">
          <cell r="B5">
            <v>210002</v>
          </cell>
          <cell r="C5" t="str">
            <v>UMMC</v>
          </cell>
          <cell r="D5">
            <v>1848222.1098200004</v>
          </cell>
          <cell r="E5">
            <v>44196.715250000001</v>
          </cell>
          <cell r="F5">
            <v>25029</v>
          </cell>
          <cell r="G5">
            <v>3.7455300898192344E-2</v>
          </cell>
        </row>
        <row r="6">
          <cell r="B6">
            <v>210003</v>
          </cell>
          <cell r="C6" t="str">
            <v>UM-Prince George's Hospital</v>
          </cell>
          <cell r="D6">
            <v>400129.1731999999</v>
          </cell>
          <cell r="E6">
            <v>20707.94629</v>
          </cell>
          <cell r="F6">
            <v>6981.3126100000009</v>
          </cell>
          <cell r="G6">
            <v>6.920080002804456E-2</v>
          </cell>
        </row>
        <row r="7">
          <cell r="B7">
            <v>210004</v>
          </cell>
          <cell r="C7" t="str">
            <v>Holy Cross</v>
          </cell>
          <cell r="D7">
            <v>573789.69999999995</v>
          </cell>
          <cell r="E7">
            <v>21953.681989999997</v>
          </cell>
          <cell r="F7">
            <v>20676.697720000004</v>
          </cell>
          <cell r="G7">
            <v>7.4296174556636355E-2</v>
          </cell>
        </row>
        <row r="8">
          <cell r="B8">
            <v>210005</v>
          </cell>
          <cell r="C8" t="str">
            <v>Frederick Memorial</v>
          </cell>
          <cell r="D8">
            <v>413332.6999999999</v>
          </cell>
          <cell r="E8">
            <v>14743.3</v>
          </cell>
          <cell r="F8">
            <v>5891.4</v>
          </cell>
          <cell r="G8">
            <v>4.992273778484016E-2</v>
          </cell>
        </row>
        <row r="9">
          <cell r="B9">
            <v>210008</v>
          </cell>
          <cell r="C9" t="str">
            <v>Mercy Medical Cntr</v>
          </cell>
          <cell r="D9">
            <v>653644.80000000005</v>
          </cell>
          <cell r="E9">
            <v>6696.58</v>
          </cell>
          <cell r="F9">
            <v>21995.242999999999</v>
          </cell>
          <cell r="G9">
            <v>4.3895129281224292E-2</v>
          </cell>
        </row>
        <row r="10">
          <cell r="B10">
            <v>210009</v>
          </cell>
          <cell r="C10" t="str">
            <v>Johns Hopkins</v>
          </cell>
          <cell r="D10">
            <v>2921370.3775499999</v>
          </cell>
          <cell r="E10">
            <v>37286.5</v>
          </cell>
          <cell r="F10">
            <v>55925.9</v>
          </cell>
          <cell r="G10">
            <v>3.1907080566132236E-2</v>
          </cell>
        </row>
        <row r="11">
          <cell r="B11">
            <v>210011</v>
          </cell>
          <cell r="C11" t="str">
            <v>St. Agnes Hospital</v>
          </cell>
          <cell r="D11">
            <v>515518.5</v>
          </cell>
          <cell r="E11">
            <v>17587.467480000003</v>
          </cell>
          <cell r="F11">
            <v>15382.43209</v>
          </cell>
          <cell r="G11">
            <v>6.395483298853484E-2</v>
          </cell>
        </row>
        <row r="12">
          <cell r="B12">
            <v>210012</v>
          </cell>
          <cell r="C12" t="str">
            <v>Sinai Hospital</v>
          </cell>
          <cell r="D12">
            <v>949076.15142000013</v>
          </cell>
          <cell r="E12">
            <v>9939.5910199999998</v>
          </cell>
          <cell r="F12">
            <v>15116.994849999999</v>
          </cell>
          <cell r="G12">
            <v>2.6401027812689777E-2</v>
          </cell>
        </row>
        <row r="13">
          <cell r="B13">
            <v>210015</v>
          </cell>
          <cell r="C13" t="str">
            <v>MedStar Franklin  Square</v>
          </cell>
          <cell r="D13">
            <v>638932.70114999998</v>
          </cell>
          <cell r="E13">
            <v>8626.1202100000028</v>
          </cell>
          <cell r="F13">
            <v>17362.008289999998</v>
          </cell>
          <cell r="G13">
            <v>4.0674281427800732E-2</v>
          </cell>
        </row>
        <row r="14">
          <cell r="B14">
            <v>210016</v>
          </cell>
          <cell r="C14" t="str">
            <v>Adventist White Oak Medical Center</v>
          </cell>
          <cell r="D14">
            <v>351439.07956000004</v>
          </cell>
          <cell r="E14">
            <v>17887.800000000003</v>
          </cell>
          <cell r="F14">
            <v>10097.266249999995</v>
          </cell>
          <cell r="G14">
            <v>7.9629921308231169E-2</v>
          </cell>
        </row>
        <row r="15">
          <cell r="B15">
            <v>210017</v>
          </cell>
          <cell r="C15" t="str">
            <v>Garrett Co Memorial</v>
          </cell>
          <cell r="D15">
            <v>90382.193150000006</v>
          </cell>
          <cell r="E15">
            <v>1889.97119</v>
          </cell>
          <cell r="F15">
            <v>2677.58840187751</v>
          </cell>
          <cell r="G15">
            <v>5.0536056193027992E-2</v>
          </cell>
        </row>
        <row r="16">
          <cell r="B16">
            <v>210018</v>
          </cell>
          <cell r="C16" t="str">
            <v>MedStar Montgomery</v>
          </cell>
          <cell r="D16">
            <v>208039.74997</v>
          </cell>
          <cell r="E16">
            <v>3304.6775199999997</v>
          </cell>
          <cell r="F16">
            <v>6094.9959800000006</v>
          </cell>
          <cell r="G16">
            <v>4.5182103426655067E-2</v>
          </cell>
        </row>
        <row r="17">
          <cell r="B17">
            <v>210019</v>
          </cell>
          <cell r="C17" t="str">
            <v>Peninsula Regional</v>
          </cell>
          <cell r="D17">
            <v>547529.41200000001</v>
          </cell>
          <cell r="E17">
            <v>9371.2000000000007</v>
          </cell>
          <cell r="F17">
            <v>10293.9</v>
          </cell>
          <cell r="G17">
            <v>3.5916061437079469E-2</v>
          </cell>
        </row>
        <row r="18">
          <cell r="B18">
            <v>210022</v>
          </cell>
          <cell r="C18" t="str">
            <v>Suburban</v>
          </cell>
          <cell r="D18">
            <v>404912.47441000002</v>
          </cell>
          <cell r="E18">
            <v>7768.7939999999999</v>
          </cell>
          <cell r="F18">
            <v>7067.3940000000002</v>
          </cell>
          <cell r="G18">
            <v>3.664048143149426E-2</v>
          </cell>
        </row>
        <row r="19">
          <cell r="B19">
            <v>210023</v>
          </cell>
          <cell r="C19" t="str">
            <v>Anne Arundel Medical Cntr</v>
          </cell>
          <cell r="D19">
            <v>749524.8</v>
          </cell>
          <cell r="E19">
            <v>40554.304720000007</v>
          </cell>
          <cell r="F19">
            <v>5004.1581400000005</v>
          </cell>
          <cell r="G19">
            <v>6.0783129337414858E-2</v>
          </cell>
        </row>
        <row r="20">
          <cell r="B20">
            <v>210024</v>
          </cell>
          <cell r="C20" t="str">
            <v>MedStar Union Memorial</v>
          </cell>
          <cell r="D20">
            <v>485128.24844</v>
          </cell>
          <cell r="E20">
            <v>4710.1449600000005</v>
          </cell>
          <cell r="F20">
            <v>11690.948259999999</v>
          </cell>
          <cell r="G20">
            <v>3.3807747276601775E-2</v>
          </cell>
        </row>
        <row r="21">
          <cell r="B21">
            <v>210027</v>
          </cell>
          <cell r="C21" t="str">
            <v>UPMC Western Maryland</v>
          </cell>
          <cell r="D21">
            <v>387908.8</v>
          </cell>
          <cell r="E21">
            <v>3454</v>
          </cell>
          <cell r="F21">
            <v>13719.3</v>
          </cell>
          <cell r="G21">
            <v>4.427148855607297E-2</v>
          </cell>
        </row>
        <row r="22">
          <cell r="B22">
            <v>210028</v>
          </cell>
          <cell r="C22" t="str">
            <v>MedStar St. Mary's</v>
          </cell>
          <cell r="D22">
            <v>217557.77484999999</v>
          </cell>
          <cell r="E22">
            <v>1837.5322499999995</v>
          </cell>
          <cell r="F22">
            <v>5866.4379200000003</v>
          </cell>
          <cell r="G22">
            <v>3.5411146190071449E-2</v>
          </cell>
        </row>
        <row r="23">
          <cell r="B23">
            <v>210029</v>
          </cell>
          <cell r="C23" t="str">
            <v>JH Bayview</v>
          </cell>
          <cell r="D23">
            <v>783284.69496999995</v>
          </cell>
          <cell r="E23">
            <v>11797</v>
          </cell>
          <cell r="F23">
            <v>30503</v>
          </cell>
          <cell r="G23">
            <v>5.4003353150695869E-2</v>
          </cell>
        </row>
        <row r="24">
          <cell r="B24">
            <v>210030</v>
          </cell>
          <cell r="C24" t="str">
            <v>UM-SRH at Chestertown</v>
          </cell>
          <cell r="D24">
            <v>55202.536429999993</v>
          </cell>
          <cell r="E24">
            <v>1788</v>
          </cell>
          <cell r="F24">
            <v>1026</v>
          </cell>
          <cell r="G24">
            <v>5.0975918535343293E-2</v>
          </cell>
        </row>
        <row r="25">
          <cell r="B25">
            <v>210032</v>
          </cell>
          <cell r="C25" t="str">
            <v>Union Hospital of Cecil Co</v>
          </cell>
          <cell r="D25">
            <v>188970.76800000001</v>
          </cell>
          <cell r="E25">
            <v>7418.928649999998</v>
          </cell>
          <cell r="F25">
            <v>1587.3750099999995</v>
          </cell>
          <cell r="G25">
            <v>4.7659771695482536E-2</v>
          </cell>
        </row>
        <row r="26">
          <cell r="B26">
            <v>210033</v>
          </cell>
          <cell r="C26" t="str">
            <v>Carroll Co Hospital Cntr</v>
          </cell>
          <cell r="D26">
            <v>265924.52770999999</v>
          </cell>
          <cell r="E26">
            <v>5041.1822099999999</v>
          </cell>
          <cell r="F26">
            <v>2902.3859300000004</v>
          </cell>
          <cell r="G26">
            <v>2.9871513577200894E-2</v>
          </cell>
        </row>
        <row r="27">
          <cell r="B27">
            <v>210034</v>
          </cell>
          <cell r="C27" t="str">
            <v>MedStar Harbor Hospital Cntr</v>
          </cell>
          <cell r="D27">
            <v>210598.19430999999</v>
          </cell>
          <cell r="E27">
            <v>2776.1819500000001</v>
          </cell>
          <cell r="F27">
            <v>8406.7083700000003</v>
          </cell>
          <cell r="G27">
            <v>5.310059925556064E-2</v>
          </cell>
        </row>
        <row r="28">
          <cell r="B28">
            <v>210035</v>
          </cell>
          <cell r="C28" t="str">
            <v>UM-Charles Regional</v>
          </cell>
          <cell r="D28">
            <v>180096.13170000003</v>
          </cell>
          <cell r="E28">
            <v>8448.5853800000004</v>
          </cell>
          <cell r="F28">
            <v>2498</v>
          </cell>
          <cell r="G28">
            <v>6.0781901735871648E-2</v>
          </cell>
        </row>
        <row r="29">
          <cell r="B29">
            <v>210037</v>
          </cell>
          <cell r="C29" t="str">
            <v>UM-SRH at Easton</v>
          </cell>
          <cell r="D29">
            <v>290053.30944999994</v>
          </cell>
          <cell r="E29">
            <v>4987.3992496840065</v>
          </cell>
          <cell r="F29">
            <v>4294.7576083965569</v>
          </cell>
          <cell r="G29">
            <v>3.2001554733788143E-2</v>
          </cell>
        </row>
        <row r="30">
          <cell r="B30">
            <v>210038</v>
          </cell>
          <cell r="C30" t="str">
            <v>UMMC - Midtown</v>
          </cell>
          <cell r="D30">
            <v>267729.20640999998</v>
          </cell>
          <cell r="E30">
            <v>6173.9999999999991</v>
          </cell>
          <cell r="F30">
            <v>4254</v>
          </cell>
          <cell r="G30">
            <v>3.8949803571413803E-2</v>
          </cell>
        </row>
        <row r="31">
          <cell r="B31">
            <v>210039</v>
          </cell>
          <cell r="C31" t="str">
            <v>Calvert Health Med Cntr</v>
          </cell>
          <cell r="D31">
            <v>175364.06</v>
          </cell>
          <cell r="E31">
            <v>949.2892099999998</v>
          </cell>
          <cell r="F31">
            <v>2757.0103899999999</v>
          </cell>
          <cell r="G31">
            <v>2.113488704584052E-2</v>
          </cell>
        </row>
        <row r="32">
          <cell r="B32">
            <v>210040</v>
          </cell>
          <cell r="C32" t="str">
            <v>Northwest Hospital Cntr</v>
          </cell>
          <cell r="D32">
            <v>310414.47956000001</v>
          </cell>
          <cell r="E32">
            <v>3769.3420000000001</v>
          </cell>
          <cell r="F32">
            <v>6124.3760000000002</v>
          </cell>
          <cell r="G32">
            <v>3.1872604699445549E-2</v>
          </cell>
        </row>
        <row r="33">
          <cell r="B33">
            <v>210043</v>
          </cell>
          <cell r="C33" t="str">
            <v>UM-BWMC</v>
          </cell>
          <cell r="D33">
            <v>511681.31907999999</v>
          </cell>
          <cell r="E33">
            <v>14843</v>
          </cell>
          <cell r="F33">
            <v>8287</v>
          </cell>
          <cell r="G33">
            <v>4.5203917238150503E-2</v>
          </cell>
        </row>
        <row r="34">
          <cell r="B34">
            <v>210044</v>
          </cell>
          <cell r="C34" t="str">
            <v>GBMC</v>
          </cell>
          <cell r="D34">
            <v>497427.55871000001</v>
          </cell>
          <cell r="E34">
            <v>9189.1419999999998</v>
          </cell>
          <cell r="F34">
            <v>3709.1010000000001</v>
          </cell>
          <cell r="G34">
            <v>2.5929892250943155E-2</v>
          </cell>
        </row>
        <row r="35">
          <cell r="B35">
            <v>210048</v>
          </cell>
          <cell r="C35" t="str">
            <v>Howard County General</v>
          </cell>
          <cell r="D35">
            <v>356825.06566999998</v>
          </cell>
          <cell r="E35">
            <v>7864.9999999999982</v>
          </cell>
          <cell r="F35">
            <v>7973</v>
          </cell>
          <cell r="G35">
            <v>4.4385895285303033E-2</v>
          </cell>
        </row>
        <row r="36">
          <cell r="B36">
            <v>210049</v>
          </cell>
          <cell r="C36" t="str">
            <v>UM-Upper Chesapeake</v>
          </cell>
          <cell r="D36">
            <v>367721.75466000009</v>
          </cell>
          <cell r="E36">
            <v>11362.971439999999</v>
          </cell>
          <cell r="F36">
            <v>4258</v>
          </cell>
          <cell r="G36">
            <v>4.2480411457960478E-2</v>
          </cell>
        </row>
        <row r="37">
          <cell r="B37">
            <v>210051</v>
          </cell>
          <cell r="C37" t="str">
            <v>Doctors Community</v>
          </cell>
          <cell r="D37">
            <v>308601.2</v>
          </cell>
          <cell r="E37">
            <v>26881.171610000005</v>
          </cell>
          <cell r="F37">
            <v>14399.74178</v>
          </cell>
          <cell r="G37">
            <v>0.13376783171938411</v>
          </cell>
        </row>
        <row r="38">
          <cell r="B38">
            <v>210056</v>
          </cell>
          <cell r="C38" t="str">
            <v>MedStar Good Samaritan</v>
          </cell>
          <cell r="D38">
            <v>308835.32736</v>
          </cell>
          <cell r="E38">
            <v>2702.4895900000001</v>
          </cell>
          <cell r="F38">
            <v>10187.0924</v>
          </cell>
          <cell r="G38">
            <v>4.1736099623651546E-2</v>
          </cell>
        </row>
        <row r="39">
          <cell r="B39">
            <v>210057</v>
          </cell>
          <cell r="C39" t="str">
            <v>Adventist Shady Grove Medical Center</v>
          </cell>
          <cell r="D39">
            <v>534307.36471999995</v>
          </cell>
          <cell r="E39">
            <v>17419.409</v>
          </cell>
          <cell r="F39">
            <v>12323.360640000001</v>
          </cell>
          <cell r="G39">
            <v>5.5666029712292078E-2</v>
          </cell>
        </row>
        <row r="40">
          <cell r="B40">
            <v>210058</v>
          </cell>
          <cell r="C40" t="str">
            <v>UM-ROI</v>
          </cell>
          <cell r="D40">
            <v>143817.41226000001</v>
          </cell>
          <cell r="E40">
            <v>3214</v>
          </cell>
          <cell r="F40">
            <v>1726</v>
          </cell>
          <cell r="G40">
            <v>3.4349109209872525E-2</v>
          </cell>
        </row>
        <row r="41">
          <cell r="B41">
            <v>210060</v>
          </cell>
          <cell r="C41" t="str">
            <v>Adventist Fort Washington Medical Center</v>
          </cell>
          <cell r="D41">
            <v>64761.498179999995</v>
          </cell>
          <cell r="E41">
            <v>2336.4179999999997</v>
          </cell>
          <cell r="F41">
            <v>2245.5780000000004</v>
          </cell>
          <cell r="G41">
            <v>7.07518530109459E-2</v>
          </cell>
        </row>
        <row r="42">
          <cell r="B42">
            <v>210061</v>
          </cell>
          <cell r="C42" t="str">
            <v>Atlantic General</v>
          </cell>
          <cell r="D42">
            <v>125786.8</v>
          </cell>
          <cell r="E42">
            <v>3819.1</v>
          </cell>
          <cell r="F42">
            <v>1122.6096200000002</v>
          </cell>
          <cell r="G42">
            <v>3.9286392689852984E-2</v>
          </cell>
        </row>
        <row r="43">
          <cell r="B43">
            <v>210062</v>
          </cell>
          <cell r="C43" t="str">
            <v>MedStar Southern MD</v>
          </cell>
          <cell r="D43">
            <v>318000.68629999994</v>
          </cell>
          <cell r="E43">
            <v>5038.28568</v>
          </cell>
          <cell r="F43">
            <v>9816.1408699999993</v>
          </cell>
          <cell r="G43">
            <v>4.6711932363524597E-2</v>
          </cell>
        </row>
        <row r="44">
          <cell r="B44">
            <v>210063</v>
          </cell>
          <cell r="C44" t="str">
            <v>UM-St. Joseph Med Cntr</v>
          </cell>
          <cell r="D44">
            <v>458422.52521000011</v>
          </cell>
          <cell r="E44">
            <v>9509.7184199999992</v>
          </cell>
          <cell r="F44">
            <v>7208.3731200000002</v>
          </cell>
          <cell r="G44">
            <v>3.6468739253904599E-2</v>
          </cell>
        </row>
        <row r="45">
          <cell r="B45">
            <v>210064</v>
          </cell>
          <cell r="C45" t="str">
            <v>Levindale</v>
          </cell>
          <cell r="D45">
            <v>68907.085720000003</v>
          </cell>
          <cell r="E45">
            <v>1900.4059999999999</v>
          </cell>
          <cell r="F45">
            <v>2494.444</v>
          </cell>
          <cell r="G45">
            <v>6.3779362515173285E-2</v>
          </cell>
        </row>
        <row r="46">
          <cell r="B46">
            <v>210065</v>
          </cell>
          <cell r="C46" t="str">
            <v>HC-Germantown</v>
          </cell>
          <cell r="D46">
            <v>140664.29999999999</v>
          </cell>
          <cell r="E46">
            <v>6288.4</v>
          </cell>
          <cell r="F46">
            <v>3428.1</v>
          </cell>
          <cell r="G46">
            <v>6.907580672565819E-2</v>
          </cell>
        </row>
        <row r="47">
          <cell r="B47">
            <v>218992</v>
          </cell>
          <cell r="C47" t="str">
            <v>UM-Shock Trauma</v>
          </cell>
          <cell r="D47">
            <v>261221.51672000007</v>
          </cell>
          <cell r="E47">
            <v>11982</v>
          </cell>
          <cell r="F47">
            <v>4168</v>
          </cell>
          <cell r="G47">
            <v>6.1824922398375684E-2</v>
          </cell>
        </row>
        <row r="49">
          <cell r="B49" t="str">
            <v xml:space="preserve">Statewide </v>
          </cell>
          <cell r="C49" t="str">
            <v>Statewide</v>
          </cell>
          <cell r="D49">
            <v>19991403.528649997</v>
          </cell>
          <cell r="E49">
            <v>465695.06028968404</v>
          </cell>
          <cell r="F49">
            <v>426589.05128027411</v>
          </cell>
          <cell r="G49">
            <v>4.4633390061443741E-2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3EB72-91C1-4711-8023-A601163E3280}">
  <dimension ref="A1:P47"/>
  <sheetViews>
    <sheetView tabSelected="1" zoomScaleNormal="100" workbookViewId="0">
      <selection activeCell="P10" sqref="P10"/>
    </sheetView>
  </sheetViews>
  <sheetFormatPr defaultColWidth="9.1796875" defaultRowHeight="14.5" x14ac:dyDescent="0.35"/>
  <cols>
    <col min="1" max="1" width="10.81640625" customWidth="1"/>
    <col min="2" max="2" width="30.1796875" bestFit="1" customWidth="1"/>
    <col min="3" max="3" width="19.7265625" style="14" customWidth="1"/>
    <col min="4" max="4" width="15.26953125" bestFit="1" customWidth="1"/>
    <col min="5" max="5" width="12.81640625" style="15" bestFit="1" customWidth="1"/>
    <col min="6" max="6" width="14.81640625" customWidth="1"/>
    <col min="7" max="8" width="15.26953125" bestFit="1" customWidth="1"/>
    <col min="9" max="9" width="14.54296875" customWidth="1"/>
    <col min="10" max="10" width="17.7265625" customWidth="1"/>
    <col min="11" max="11" width="15" customWidth="1"/>
    <col min="14" max="14" width="16.26953125" style="14" bestFit="1" customWidth="1"/>
    <col min="15" max="15" width="9.1796875" style="15"/>
    <col min="16" max="16" width="18.54296875" customWidth="1"/>
  </cols>
  <sheetData>
    <row r="1" spans="1:12" ht="25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87" x14ac:dyDescent="0.35">
      <c r="A2" s="2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pans="1:12" x14ac:dyDescent="0.35">
      <c r="A3" s="6">
        <v>210001</v>
      </c>
      <c r="B3" s="6" t="s">
        <v>12</v>
      </c>
      <c r="C3" s="7">
        <f>VLOOKUP(A3,[1]Sheet1!$B$5:$F$58,3,FALSE)</f>
        <v>478467240.21290272</v>
      </c>
      <c r="D3" s="8">
        <f>E3*C3</f>
        <v>19224978.291839272</v>
      </c>
      <c r="E3" s="9">
        <f>VLOOKUP(A3,'[2]FY2023 RE REGULATE'!$B$4:$G$49,6,FALSE)</f>
        <v>4.0180343973570204E-2</v>
      </c>
      <c r="F3" s="9">
        <f>VLOOKUP(A3,'[2]UCC2025 Hospital Level Summary '!$B$3:$I$45,8,FALSE)</f>
        <v>4.7853758360541281E-2</v>
      </c>
      <c r="G3" s="10">
        <f>F3*C3</f>
        <v>22896455.696583308</v>
      </c>
      <c r="H3" s="10">
        <f>(D3*0.5)+(G3*0.5)</f>
        <v>21060716.99421129</v>
      </c>
      <c r="I3" s="9">
        <f>H3/C3</f>
        <v>4.4017051167055739E-2</v>
      </c>
      <c r="J3" s="10">
        <f t="shared" ref="J3:J43" si="0">H3*$I$47</f>
        <v>23943555.627250358</v>
      </c>
      <c r="K3" s="9">
        <f>J3/C3</f>
        <v>5.0042204805069282E-2</v>
      </c>
      <c r="L3" s="11"/>
    </row>
    <row r="4" spans="1:12" x14ac:dyDescent="0.35">
      <c r="A4" s="6">
        <v>210002</v>
      </c>
      <c r="B4" s="6" t="s">
        <v>13</v>
      </c>
      <c r="C4" s="7">
        <f>VLOOKUP(A4,[1]Sheet1!$B$5:$F$58,3,FALSE)</f>
        <v>1860209912.0676138</v>
      </c>
      <c r="D4" s="8">
        <f t="shared" ref="D4:D43" si="1">E4*C4</f>
        <v>69674721.9902924</v>
      </c>
      <c r="E4" s="9">
        <f>VLOOKUP(A4,'[2]FY2023 RE REGULATE'!$B$4:$G$49,6,FALSE)</f>
        <v>3.7455300898192344E-2</v>
      </c>
      <c r="F4" s="9">
        <f>VLOOKUP(A4,'[2]UCC2025 Hospital Level Summary '!$B$3:$I$45,8,FALSE)</f>
        <v>2.829564159853367E-2</v>
      </c>
      <c r="G4" s="10">
        <f t="shared" ref="G4:G38" si="2">F4*C4</f>
        <v>52635832.969905034</v>
      </c>
      <c r="H4" s="10">
        <f t="shared" ref="H4:H42" si="3">(D4*0.5)+(G4*0.5)</f>
        <v>61155277.480098717</v>
      </c>
      <c r="I4" s="9">
        <f t="shared" ref="I4:I38" si="4">H4/C4</f>
        <v>3.2875471248363007E-2</v>
      </c>
      <c r="J4" s="10">
        <f t="shared" si="0"/>
        <v>69526350.344441861</v>
      </c>
      <c r="K4" s="9">
        <f t="shared" ref="K4:K38" si="5">J4/C4</f>
        <v>3.7375540197591831E-2</v>
      </c>
      <c r="L4" s="11"/>
    </row>
    <row r="5" spans="1:12" x14ac:dyDescent="0.35">
      <c r="A5" s="6">
        <v>210003</v>
      </c>
      <c r="B5" s="6" t="s">
        <v>14</v>
      </c>
      <c r="C5" s="7">
        <f>VLOOKUP(A5,[1]Sheet1!$B$5:$F$58,3,FALSE)</f>
        <v>408625194.51869267</v>
      </c>
      <c r="D5" s="8">
        <f t="shared" si="1"/>
        <v>28277190.372308861</v>
      </c>
      <c r="E5" s="9">
        <f>VLOOKUP(A5,'[2]FY2023 RE REGULATE'!$B$4:$G$49,6,FALSE)</f>
        <v>6.920080002804456E-2</v>
      </c>
      <c r="F5" s="9">
        <f>VLOOKUP(A5,'[2]UCC2025 Hospital Level Summary '!$B$3:$I$45,8,FALSE)</f>
        <v>3.9079246632420829E-2</v>
      </c>
      <c r="G5" s="10">
        <f t="shared" si="2"/>
        <v>15968764.756816927</v>
      </c>
      <c r="H5" s="10">
        <f t="shared" si="3"/>
        <v>22122977.564562894</v>
      </c>
      <c r="I5" s="9">
        <f t="shared" si="4"/>
        <v>5.4140023330232698E-2</v>
      </c>
      <c r="J5" s="10">
        <f t="shared" si="0"/>
        <v>25151220.82990415</v>
      </c>
      <c r="K5" s="9">
        <f t="shared" si="5"/>
        <v>6.155083232087296E-2</v>
      </c>
      <c r="L5" s="11"/>
    </row>
    <row r="6" spans="1:12" x14ac:dyDescent="0.35">
      <c r="A6" s="6">
        <v>210004</v>
      </c>
      <c r="B6" s="6" t="s">
        <v>15</v>
      </c>
      <c r="C6" s="7">
        <f>VLOOKUP(A6,[1]Sheet1!$B$5:$F$58,3,FALSE)</f>
        <v>587039375.01186275</v>
      </c>
      <c r="D6" s="8">
        <f t="shared" si="1"/>
        <v>43614779.877500065</v>
      </c>
      <c r="E6" s="9">
        <f>VLOOKUP(A6,'[2]FY2023 RE REGULATE'!$B$4:$G$49,6,FALSE)</f>
        <v>7.4296174556636355E-2</v>
      </c>
      <c r="F6" s="9">
        <f>VLOOKUP(A6,'[2]UCC2025 Hospital Level Summary '!$B$3:$I$45,8,FALSE)</f>
        <v>5.2617493374798555E-2</v>
      </c>
      <c r="G6" s="10">
        <f t="shared" si="2"/>
        <v>30888540.425432574</v>
      </c>
      <c r="H6" s="10">
        <f t="shared" si="3"/>
        <v>37251660.151466317</v>
      </c>
      <c r="I6" s="9">
        <f t="shared" si="4"/>
        <v>6.3456833965717455E-2</v>
      </c>
      <c r="J6" s="10">
        <f t="shared" si="0"/>
        <v>42350751.747398511</v>
      </c>
      <c r="K6" s="9">
        <f t="shared" si="5"/>
        <v>7.2142949093564113E-2</v>
      </c>
      <c r="L6" s="11"/>
    </row>
    <row r="7" spans="1:12" x14ac:dyDescent="0.35">
      <c r="A7" s="6">
        <v>210005</v>
      </c>
      <c r="B7" s="6" t="s">
        <v>16</v>
      </c>
      <c r="C7" s="7">
        <f>VLOOKUP(A7,[1]Sheet1!$B$5:$F$58,3,FALSE)</f>
        <v>415867328.57763761</v>
      </c>
      <c r="D7" s="8">
        <f t="shared" si="1"/>
        <v>20761235.597863369</v>
      </c>
      <c r="E7" s="9">
        <f>VLOOKUP(A7,'[2]FY2023 RE REGULATE'!$B$4:$G$49,6,FALSE)</f>
        <v>4.992273778484016E-2</v>
      </c>
      <c r="F7" s="9">
        <f>VLOOKUP(A7,'[2]UCC2025 Hospital Level Summary '!$B$3:$I$45,8,FALSE)</f>
        <v>3.3938467728684557E-2</v>
      </c>
      <c r="G7" s="10">
        <f t="shared" si="2"/>
        <v>14113899.910346411</v>
      </c>
      <c r="H7" s="10">
        <f t="shared" si="3"/>
        <v>17437567.75410489</v>
      </c>
      <c r="I7" s="9">
        <f t="shared" si="4"/>
        <v>4.1930602756762358E-2</v>
      </c>
      <c r="J7" s="10">
        <f t="shared" si="0"/>
        <v>19824461.514729794</v>
      </c>
      <c r="K7" s="9">
        <f t="shared" si="5"/>
        <v>4.7670158611723683E-2</v>
      </c>
      <c r="L7" s="11"/>
    </row>
    <row r="8" spans="1:12" x14ac:dyDescent="0.35">
      <c r="A8" s="6">
        <v>210008</v>
      </c>
      <c r="B8" s="6" t="s">
        <v>17</v>
      </c>
      <c r="C8" s="7">
        <f>VLOOKUP(A8,[1]Sheet1!$B$5:$F$58,3,FALSE)</f>
        <v>663731829.67688894</v>
      </c>
      <c r="D8" s="8">
        <f t="shared" si="1"/>
        <v>29134594.471730582</v>
      </c>
      <c r="E8" s="9">
        <f>VLOOKUP(A8,'[2]FY2023 RE REGULATE'!$B$4:$G$49,6,FALSE)</f>
        <v>4.3895129281224292E-2</v>
      </c>
      <c r="F8" s="9">
        <f>VLOOKUP(A8,'[2]UCC2025 Hospital Level Summary '!$B$3:$I$45,8,FALSE)</f>
        <v>3.6106464045682594E-2</v>
      </c>
      <c r="G8" s="10">
        <f t="shared" si="2"/>
        <v>23965009.444203716</v>
      </c>
      <c r="H8" s="10">
        <f t="shared" si="3"/>
        <v>26549801.957967147</v>
      </c>
      <c r="I8" s="9">
        <f t="shared" si="4"/>
        <v>4.0000796663453443E-2</v>
      </c>
      <c r="J8" s="10">
        <f t="shared" si="0"/>
        <v>30183998.970585532</v>
      </c>
      <c r="K8" s="9">
        <f t="shared" si="5"/>
        <v>4.5476196290419574E-2</v>
      </c>
      <c r="L8" s="11"/>
    </row>
    <row r="9" spans="1:12" x14ac:dyDescent="0.35">
      <c r="A9" s="6">
        <v>210009</v>
      </c>
      <c r="B9" s="6" t="s">
        <v>18</v>
      </c>
      <c r="C9" s="7">
        <f>VLOOKUP(A9,[1]Sheet1!$B$5:$F$58,3,FALSE)</f>
        <v>2994468469.324101</v>
      </c>
      <c r="D9" s="8">
        <f t="shared" si="1"/>
        <v>95544746.703466758</v>
      </c>
      <c r="E9" s="9">
        <f>VLOOKUP(A9,'[2]FY2023 RE REGULATE'!$B$4:$G$49,6,FALSE)</f>
        <v>3.1907080566132236E-2</v>
      </c>
      <c r="F9" s="9">
        <f>VLOOKUP(A9,'[2]UCC2025 Hospital Level Summary '!$B$3:$I$45,8,FALSE)</f>
        <v>3.0145825944471856E-2</v>
      </c>
      <c r="G9" s="10">
        <f t="shared" si="2"/>
        <v>90270725.272453412</v>
      </c>
      <c r="H9" s="10">
        <f t="shared" si="3"/>
        <v>92907735.987960085</v>
      </c>
      <c r="I9" s="9">
        <f t="shared" si="4"/>
        <v>3.1026453255302046E-2</v>
      </c>
      <c r="J9" s="10">
        <f t="shared" si="0"/>
        <v>105625157.27460967</v>
      </c>
      <c r="K9" s="9">
        <f t="shared" si="5"/>
        <v>3.5273424434637962E-2</v>
      </c>
      <c r="L9" s="11"/>
    </row>
    <row r="10" spans="1:12" x14ac:dyDescent="0.35">
      <c r="A10" s="6">
        <v>210011</v>
      </c>
      <c r="B10" s="6" t="s">
        <v>19</v>
      </c>
      <c r="C10" s="7">
        <f>VLOOKUP(A10,[1]Sheet1!$B$5:$F$58,3,FALSE)</f>
        <v>505842462.01089501</v>
      </c>
      <c r="D10" s="8">
        <f t="shared" si="1"/>
        <v>32351070.176416069</v>
      </c>
      <c r="E10" s="9">
        <f>VLOOKUP(A10,'[2]FY2023 RE REGULATE'!$B$4:$G$49,6,FALSE)</f>
        <v>6.395483298853484E-2</v>
      </c>
      <c r="F10" s="9">
        <f>VLOOKUP(A10,'[2]UCC2025 Hospital Level Summary '!$B$3:$I$45,8,FALSE)</f>
        <v>5.9568130286354631E-2</v>
      </c>
      <c r="G10" s="10">
        <f t="shared" si="2"/>
        <v>30132089.681435388</v>
      </c>
      <c r="H10" s="10">
        <f t="shared" si="3"/>
        <v>31241579.92892573</v>
      </c>
      <c r="I10" s="9">
        <f t="shared" si="4"/>
        <v>6.1761481637444736E-2</v>
      </c>
      <c r="J10" s="10">
        <f t="shared" si="0"/>
        <v>35517998.134490147</v>
      </c>
      <c r="K10" s="9">
        <f t="shared" si="5"/>
        <v>7.0215533099562424E-2</v>
      </c>
      <c r="L10" s="11"/>
    </row>
    <row r="11" spans="1:12" x14ac:dyDescent="0.35">
      <c r="A11" s="6">
        <v>210012</v>
      </c>
      <c r="B11" s="6" t="s">
        <v>20</v>
      </c>
      <c r="C11" s="7">
        <f>VLOOKUP(A11,[1]Sheet1!$B$5:$F$58,3,FALSE)</f>
        <v>936875960.22956717</v>
      </c>
      <c r="D11" s="8">
        <f t="shared" si="1"/>
        <v>24734488.283061244</v>
      </c>
      <c r="E11" s="9">
        <f>VLOOKUP(A11,'[2]FY2023 RE REGULATE'!$B$4:$G$49,6,FALSE)</f>
        <v>2.6401027812689777E-2</v>
      </c>
      <c r="F11" s="9">
        <f>VLOOKUP(A11,'[2]UCC2025 Hospital Level Summary '!$B$3:$I$45,8,FALSE)</f>
        <v>3.0350452150885453E-2</v>
      </c>
      <c r="G11" s="10">
        <f t="shared" si="2"/>
        <v>28434609.002262343</v>
      </c>
      <c r="H11" s="10">
        <f t="shared" si="3"/>
        <v>26584548.642661795</v>
      </c>
      <c r="I11" s="9">
        <f t="shared" si="4"/>
        <v>2.8375739981787617E-2</v>
      </c>
      <c r="J11" s="10">
        <f t="shared" si="0"/>
        <v>30223501.860163201</v>
      </c>
      <c r="K11" s="9">
        <f t="shared" si="5"/>
        <v>3.2259875525845909E-2</v>
      </c>
      <c r="L11" s="11"/>
    </row>
    <row r="12" spans="1:12" x14ac:dyDescent="0.35">
      <c r="A12" s="6">
        <v>210015</v>
      </c>
      <c r="B12" s="6" t="s">
        <v>21</v>
      </c>
      <c r="C12" s="7">
        <f>VLOOKUP(A12,[1]Sheet1!$B$5:$F$58,3,FALSE)</f>
        <v>656876654.69516695</v>
      </c>
      <c r="D12" s="8">
        <f t="shared" si="1"/>
        <v>26717985.916423503</v>
      </c>
      <c r="E12" s="9">
        <f>VLOOKUP(A12,'[2]FY2023 RE REGULATE'!$B$4:$G$49,6,FALSE)</f>
        <v>4.0674281427800732E-2</v>
      </c>
      <c r="F12" s="9">
        <f>VLOOKUP(A12,'[2]UCC2025 Hospital Level Summary '!$B$3:$I$45,8,FALSE)</f>
        <v>3.3467223068583241E-2</v>
      </c>
      <c r="G12" s="10">
        <f t="shared" si="2"/>
        <v>21983837.531227879</v>
      </c>
      <c r="H12" s="10">
        <f t="shared" si="3"/>
        <v>24350911.723825693</v>
      </c>
      <c r="I12" s="9">
        <f t="shared" si="4"/>
        <v>3.7070752248191986E-2</v>
      </c>
      <c r="J12" s="10">
        <f t="shared" si="0"/>
        <v>27684119.661925029</v>
      </c>
      <c r="K12" s="9">
        <f t="shared" si="5"/>
        <v>4.2145080760667683E-2</v>
      </c>
      <c r="L12" s="11"/>
    </row>
    <row r="13" spans="1:12" x14ac:dyDescent="0.35">
      <c r="A13" s="6">
        <v>210016</v>
      </c>
      <c r="B13" s="6" t="s">
        <v>22</v>
      </c>
      <c r="C13" s="7">
        <f>VLOOKUP(A13,[1]Sheet1!$B$5:$F$58,3,FALSE)</f>
        <v>359090951.98432088</v>
      </c>
      <c r="D13" s="12">
        <f t="shared" si="1"/>
        <v>28594384.249009289</v>
      </c>
      <c r="E13" s="9">
        <f>VLOOKUP(A13,'[2]FY2023 RE REGULATE'!$B$4:$G$49,6,FALSE)</f>
        <v>7.9629921308231169E-2</v>
      </c>
      <c r="F13" s="9">
        <f>VLOOKUP(A13,'[2]UCC2025 Hospital Level Summary '!$B$3:$I$45,8,FALSE)</f>
        <v>3.4895254512372353E-2</v>
      </c>
      <c r="G13" s="10">
        <f t="shared" si="2"/>
        <v>12530570.162582958</v>
      </c>
      <c r="H13" s="10">
        <f t="shared" si="3"/>
        <v>20562477.205796123</v>
      </c>
      <c r="I13" s="13">
        <f t="shared" si="4"/>
        <v>5.7262587910301761E-2</v>
      </c>
      <c r="J13" s="10">
        <f t="shared" si="0"/>
        <v>23377115.64835947</v>
      </c>
      <c r="K13" s="13">
        <f t="shared" si="5"/>
        <v>6.5100820611542987E-2</v>
      </c>
      <c r="L13" s="11"/>
    </row>
    <row r="14" spans="1:12" x14ac:dyDescent="0.35">
      <c r="A14" s="6">
        <v>210017</v>
      </c>
      <c r="B14" s="6" t="s">
        <v>23</v>
      </c>
      <c r="C14" s="7">
        <f>VLOOKUP(A14,[1]Sheet1!$B$5:$F$58,3,FALSE)</f>
        <v>90729925.73505494</v>
      </c>
      <c r="D14" s="8">
        <f>E14*C14</f>
        <v>4585132.6253359932</v>
      </c>
      <c r="E14" s="9">
        <f>VLOOKUP(A14,'[2]FY2023 RE REGULATE'!$B$4:$G$49,6,FALSE)</f>
        <v>5.0536056193027992E-2</v>
      </c>
      <c r="F14" s="9">
        <f>VLOOKUP(A14,'[2]UCC2025 Hospital Level Summary '!$B$3:$I$45,8,FALSE)</f>
        <v>6.5605695458703248E-2</v>
      </c>
      <c r="G14" s="10">
        <f t="shared" si="2"/>
        <v>5952399.8767647771</v>
      </c>
      <c r="H14" s="10">
        <f t="shared" si="3"/>
        <v>5268766.2510503847</v>
      </c>
      <c r="I14" s="9">
        <f t="shared" si="4"/>
        <v>5.807087582586562E-2</v>
      </c>
      <c r="J14" s="10">
        <f t="shared" si="0"/>
        <v>5989966.9063345939</v>
      </c>
      <c r="K14" s="9">
        <f t="shared" si="5"/>
        <v>6.6019748807314135E-2</v>
      </c>
      <c r="L14" s="11"/>
    </row>
    <row r="15" spans="1:12" x14ac:dyDescent="0.35">
      <c r="A15" s="6">
        <v>210018</v>
      </c>
      <c r="B15" s="6" t="s">
        <v>24</v>
      </c>
      <c r="C15" s="7">
        <f>VLOOKUP(A15,[1]Sheet1!$B$5:$F$58,3,FALSE)</f>
        <v>213390717.75717419</v>
      </c>
      <c r="D15" s="8">
        <f t="shared" si="1"/>
        <v>9641441.479992805</v>
      </c>
      <c r="E15" s="9">
        <f>VLOOKUP(A15,'[2]FY2023 RE REGULATE'!$B$4:$G$49,6,FALSE)</f>
        <v>4.5182103426655067E-2</v>
      </c>
      <c r="F15" s="9">
        <f>VLOOKUP(A15,'[2]UCC2025 Hospital Level Summary '!$B$3:$I$45,8,FALSE)</f>
        <v>2.1897638331951876E-2</v>
      </c>
      <c r="G15" s="10">
        <f t="shared" si="2"/>
        <v>4672752.7608422218</v>
      </c>
      <c r="H15" s="10">
        <f t="shared" si="3"/>
        <v>7157097.120417513</v>
      </c>
      <c r="I15" s="9">
        <f t="shared" si="4"/>
        <v>3.353987087930347E-2</v>
      </c>
      <c r="J15" s="10">
        <f t="shared" si="0"/>
        <v>8136776.7811253294</v>
      </c>
      <c r="K15" s="9">
        <f t="shared" si="5"/>
        <v>3.8130884354512985E-2</v>
      </c>
      <c r="L15" s="11"/>
    </row>
    <row r="16" spans="1:12" x14ac:dyDescent="0.35">
      <c r="A16" s="6">
        <v>210019</v>
      </c>
      <c r="B16" s="6" t="s">
        <v>25</v>
      </c>
      <c r="C16" s="7">
        <f>VLOOKUP(A16,[1]Sheet1!$B$5:$F$58,3,FALSE)</f>
        <v>594536498.83210492</v>
      </c>
      <c r="D16" s="12">
        <f t="shared" si="1"/>
        <v>21353409.418640006</v>
      </c>
      <c r="E16" s="9">
        <f>VLOOKUP(A16,'[2]FY2023 RE REGULATE'!$B$4:$G$49,6,FALSE)</f>
        <v>3.5916061437079469E-2</v>
      </c>
      <c r="F16" s="9">
        <f>VLOOKUP(A16,'[2]UCC2025 Hospital Level Summary '!$B$3:$I$45,8,FALSE)</f>
        <v>4.5055261428664298E-2</v>
      </c>
      <c r="G16" s="10">
        <f t="shared" si="2"/>
        <v>26786997.383763254</v>
      </c>
      <c r="H16" s="10">
        <f t="shared" si="3"/>
        <v>24070203.401201628</v>
      </c>
      <c r="I16" s="13">
        <v>4.012479449634148E-2</v>
      </c>
      <c r="J16" s="10">
        <f t="shared" si="0"/>
        <v>27364987.348451141</v>
      </c>
      <c r="K16" s="13">
        <f t="shared" si="5"/>
        <v>4.6027430447426444E-2</v>
      </c>
      <c r="L16" s="11"/>
    </row>
    <row r="17" spans="1:12" x14ac:dyDescent="0.35">
      <c r="A17" s="6">
        <v>210022</v>
      </c>
      <c r="B17" s="6" t="s">
        <v>26</v>
      </c>
      <c r="C17" s="7">
        <f>VLOOKUP(A17,[1]Sheet1!$B$5:$F$58,3,FALSE)</f>
        <v>418575046.77583349</v>
      </c>
      <c r="D17" s="8">
        <f t="shared" si="1"/>
        <v>15336791.229076767</v>
      </c>
      <c r="E17" s="9">
        <f>VLOOKUP(A17,'[2]FY2023 RE REGULATE'!$B$4:$G$49,6,FALSE)</f>
        <v>3.664048143149426E-2</v>
      </c>
      <c r="F17" s="9">
        <f>VLOOKUP(A17,'[2]UCC2025 Hospital Level Summary '!$B$3:$I$45,8,FALSE)</f>
        <v>2.2854609946893697E-2</v>
      </c>
      <c r="G17" s="10">
        <f t="shared" si="2"/>
        <v>9566369.4275644589</v>
      </c>
      <c r="H17" s="10">
        <f t="shared" si="3"/>
        <v>12451580.328320613</v>
      </c>
      <c r="I17" s="9">
        <f t="shared" si="4"/>
        <v>2.9747545689193976E-2</v>
      </c>
      <c r="J17" s="10">
        <f t="shared" si="0"/>
        <v>14155980.839601317</v>
      </c>
      <c r="K17" s="9">
        <f t="shared" si="5"/>
        <v>3.3819457104862984E-2</v>
      </c>
      <c r="L17" s="11"/>
    </row>
    <row r="18" spans="1:12" x14ac:dyDescent="0.35">
      <c r="A18" s="6">
        <v>210023</v>
      </c>
      <c r="B18" s="6" t="s">
        <v>27</v>
      </c>
      <c r="C18" s="7">
        <f>VLOOKUP(A18,[1]Sheet1!$B$5:$F$58,3,FALSE)</f>
        <v>729263073.47058678</v>
      </c>
      <c r="D18" s="8">
        <f t="shared" si="1"/>
        <v>44326891.715763353</v>
      </c>
      <c r="E18" s="9">
        <f>VLOOKUP(A18,'[2]FY2023 RE REGULATE'!$B$4:$G$49,6,FALSE)</f>
        <v>6.0783129337414858E-2</v>
      </c>
      <c r="F18" s="9">
        <f>VLOOKUP(A18,'[2]UCC2025 Hospital Level Summary '!$B$3:$I$45,8,FALSE)</f>
        <v>2.0827815113341957E-2</v>
      </c>
      <c r="G18" s="10">
        <f t="shared" si="2"/>
        <v>15188956.463232893</v>
      </c>
      <c r="H18" s="10">
        <f t="shared" si="3"/>
        <v>29757924.089498125</v>
      </c>
      <c r="I18" s="9">
        <f t="shared" si="4"/>
        <v>4.0805472225378413E-2</v>
      </c>
      <c r="J18" s="10">
        <f t="shared" si="0"/>
        <v>33831256.124102093</v>
      </c>
      <c r="K18" s="9">
        <f t="shared" si="5"/>
        <v>4.6391017665405765E-2</v>
      </c>
      <c r="L18" s="11"/>
    </row>
    <row r="19" spans="1:12" x14ac:dyDescent="0.35">
      <c r="A19" s="6">
        <v>210024</v>
      </c>
      <c r="B19" s="6" t="s">
        <v>28</v>
      </c>
      <c r="C19" s="7">
        <f>VLOOKUP(A19,[1]Sheet1!$B$5:$F$58,3,FALSE)</f>
        <v>483741861.21753514</v>
      </c>
      <c r="D19" s="8">
        <f>E19*C19</f>
        <v>16354222.591155397</v>
      </c>
      <c r="E19" s="9">
        <f>VLOOKUP(A19,'[2]FY2023 RE REGULATE'!$B$4:$G$49,6,FALSE)</f>
        <v>3.3807747276601775E-2</v>
      </c>
      <c r="F19" s="9">
        <f>VLOOKUP(A19,'[2]UCC2025 Hospital Level Summary '!$B$3:$I$45,8,FALSE)</f>
        <v>3.982859717973701E-2</v>
      </c>
      <c r="G19" s="10">
        <f t="shared" si="2"/>
        <v>19266759.729409453</v>
      </c>
      <c r="H19" s="10">
        <f t="shared" si="3"/>
        <v>17810491.160282426</v>
      </c>
      <c r="I19" s="9">
        <f t="shared" si="4"/>
        <v>3.6818172228169396E-2</v>
      </c>
      <c r="J19" s="10">
        <f t="shared" si="0"/>
        <v>20248431.521210093</v>
      </c>
      <c r="K19" s="9">
        <f t="shared" si="5"/>
        <v>4.185792701555039E-2</v>
      </c>
      <c r="L19" s="11"/>
    </row>
    <row r="20" spans="1:12" x14ac:dyDescent="0.35">
      <c r="A20" s="6">
        <v>210027</v>
      </c>
      <c r="B20" s="6" t="s">
        <v>29</v>
      </c>
      <c r="C20" s="7">
        <f>VLOOKUP(A20,[1]Sheet1!$B$5:$F$58,3,FALSE)</f>
        <v>380094961.22715306</v>
      </c>
      <c r="D20" s="12">
        <f>E20*C20</f>
        <v>16827369.726188906</v>
      </c>
      <c r="E20" s="9">
        <f>VLOOKUP(A20,'[2]FY2023 RE REGULATE'!$B$4:$G$49,6,FALSE)</f>
        <v>4.427148855607297E-2</v>
      </c>
      <c r="F20" s="9">
        <f>VLOOKUP(A20,'[2]UCC2025 Hospital Level Summary '!$B$3:$I$45,8,FALSE)</f>
        <v>6.4182357262945688E-2</v>
      </c>
      <c r="G20" s="10">
        <f t="shared" si="2"/>
        <v>24395390.595326629</v>
      </c>
      <c r="H20" s="10">
        <f t="shared" si="3"/>
        <v>20611380.160757765</v>
      </c>
      <c r="I20" s="13">
        <f t="shared" si="4"/>
        <v>5.4226922909509326E-2</v>
      </c>
      <c r="J20" s="10">
        <f t="shared" si="0"/>
        <v>23432712.550534397</v>
      </c>
      <c r="K20" s="13">
        <f t="shared" si="5"/>
        <v>6.164962691134044E-2</v>
      </c>
      <c r="L20" s="11"/>
    </row>
    <row r="21" spans="1:12" x14ac:dyDescent="0.35">
      <c r="A21" s="6">
        <v>210028</v>
      </c>
      <c r="B21" s="6" t="s">
        <v>30</v>
      </c>
      <c r="C21" s="7">
        <f>VLOOKUP(A21,[1]Sheet1!$B$5:$F$58,3,FALSE)</f>
        <v>225605607.1087667</v>
      </c>
      <c r="D21" s="8">
        <f t="shared" si="1"/>
        <v>7988953.1346283602</v>
      </c>
      <c r="E21" s="9">
        <f>VLOOKUP(A21,'[2]FY2023 RE REGULATE'!$B$4:$G$49,6,FALSE)</f>
        <v>3.5411146190071449E-2</v>
      </c>
      <c r="F21" s="9">
        <f>VLOOKUP(A21,'[2]UCC2025 Hospital Level Summary '!$B$3:$I$45,8,FALSE)</f>
        <v>2.446156055274944E-2</v>
      </c>
      <c r="G21" s="10">
        <f t="shared" si="2"/>
        <v>5518665.2193308966</v>
      </c>
      <c r="H21" s="10">
        <f t="shared" si="3"/>
        <v>6753809.1769796284</v>
      </c>
      <c r="I21" s="9">
        <f t="shared" si="4"/>
        <v>2.9936353371410446E-2</v>
      </c>
      <c r="J21" s="10">
        <f t="shared" si="0"/>
        <v>7678285.8707656087</v>
      </c>
      <c r="K21" s="9">
        <f t="shared" si="5"/>
        <v>3.4034109210166176E-2</v>
      </c>
      <c r="L21" s="11"/>
    </row>
    <row r="22" spans="1:12" x14ac:dyDescent="0.35">
      <c r="A22" s="6">
        <v>210029</v>
      </c>
      <c r="B22" s="6" t="s">
        <v>31</v>
      </c>
      <c r="C22" s="7">
        <f>VLOOKUP(A22,[1]Sheet1!$B$5:$F$58,3,FALSE)</f>
        <v>802740031.72143054</v>
      </c>
      <c r="D22" s="8">
        <f t="shared" si="1"/>
        <v>43350653.421253219</v>
      </c>
      <c r="E22" s="9">
        <f>VLOOKUP(A22,'[2]FY2023 RE REGULATE'!$B$4:$G$49,6,FALSE)</f>
        <v>5.4003353150695869E-2</v>
      </c>
      <c r="F22" s="9">
        <f>VLOOKUP(A22,'[2]UCC2025 Hospital Level Summary '!$B$3:$I$45,8,FALSE)</f>
        <v>4.565022182580479E-2</v>
      </c>
      <c r="G22" s="10">
        <f t="shared" si="2"/>
        <v>36645260.516536877</v>
      </c>
      <c r="H22" s="10">
        <f t="shared" si="3"/>
        <v>39997956.968895048</v>
      </c>
      <c r="I22" s="9">
        <f t="shared" si="4"/>
        <v>4.9826787488250326E-2</v>
      </c>
      <c r="J22" s="10">
        <f t="shared" si="0"/>
        <v>45472967.892039694</v>
      </c>
      <c r="K22" s="9">
        <f t="shared" si="5"/>
        <v>5.6647190989747312E-2</v>
      </c>
      <c r="L22" s="11"/>
    </row>
    <row r="23" spans="1:12" x14ac:dyDescent="0.35">
      <c r="A23" s="6">
        <v>210030</v>
      </c>
      <c r="B23" s="6" t="s">
        <v>32</v>
      </c>
      <c r="C23" s="7">
        <f>VLOOKUP(A23,[1]Sheet1!$B$5:$F$58,3,FALSE)</f>
        <v>50942798.915876739</v>
      </c>
      <c r="D23" s="8">
        <f t="shared" si="1"/>
        <v>2596855.9674981073</v>
      </c>
      <c r="E23" s="9">
        <f>VLOOKUP(A23,'[2]FY2023 RE REGULATE'!$B$4:$G$49,6,FALSE)</f>
        <v>5.0975918535343293E-2</v>
      </c>
      <c r="F23" s="9">
        <f>VLOOKUP(A23,'[2]UCC2025 Hospital Level Summary '!$B$3:$I$45,8,FALSE)</f>
        <v>3.4834335983170914E-2</v>
      </c>
      <c r="G23" s="10">
        <f t="shared" si="2"/>
        <v>1774558.5733587653</v>
      </c>
      <c r="H23" s="10">
        <f t="shared" si="3"/>
        <v>2185707.2704284363</v>
      </c>
      <c r="I23" s="9">
        <f t="shared" si="4"/>
        <v>4.2905127259257103E-2</v>
      </c>
      <c r="J23" s="10">
        <f t="shared" si="0"/>
        <v>2484891.8310223306</v>
      </c>
      <c r="K23" s="9">
        <f t="shared" si="5"/>
        <v>4.8778078234878723E-2</v>
      </c>
      <c r="L23" s="11"/>
    </row>
    <row r="24" spans="1:12" x14ac:dyDescent="0.35">
      <c r="A24" s="6">
        <v>210032</v>
      </c>
      <c r="B24" s="6" t="s">
        <v>33</v>
      </c>
      <c r="C24" s="7">
        <f>VLOOKUP(A24,[1]Sheet1!$B$5:$F$58,3,FALSE)</f>
        <v>195254332.18508387</v>
      </c>
      <c r="D24" s="8">
        <f t="shared" si="1"/>
        <v>9305776.8944950048</v>
      </c>
      <c r="E24" s="9">
        <f>VLOOKUP(A24,'[2]FY2023 RE REGULATE'!$B$4:$G$49,6,FALSE)</f>
        <v>4.7659771695482536E-2</v>
      </c>
      <c r="F24" s="9">
        <f>VLOOKUP(A24,'[2]UCC2025 Hospital Level Summary '!$B$3:$I$45,8,FALSE)</f>
        <v>3.7174917159440837E-2</v>
      </c>
      <c r="G24" s="10">
        <f t="shared" si="2"/>
        <v>7258563.6240024352</v>
      </c>
      <c r="H24" s="10">
        <f t="shared" si="3"/>
        <v>8282170.2592487205</v>
      </c>
      <c r="I24" s="9">
        <f t="shared" si="4"/>
        <v>4.2417344427461687E-2</v>
      </c>
      <c r="J24" s="10">
        <f t="shared" si="0"/>
        <v>9415852.4788679276</v>
      </c>
      <c r="K24" s="9">
        <f t="shared" si="5"/>
        <v>4.8223526584508923E-2</v>
      </c>
      <c r="L24" s="11"/>
    </row>
    <row r="25" spans="1:12" x14ac:dyDescent="0.35">
      <c r="A25" s="6">
        <v>210033</v>
      </c>
      <c r="B25" s="6" t="s">
        <v>34</v>
      </c>
      <c r="C25" s="7">
        <f>VLOOKUP(A25,[1]Sheet1!$B$5:$F$58,3,FALSE)</f>
        <v>271856626.54364073</v>
      </c>
      <c r="D25" s="8">
        <f t="shared" si="1"/>
        <v>8120768.9108503973</v>
      </c>
      <c r="E25" s="9">
        <f>VLOOKUP(A25,'[2]FY2023 RE REGULATE'!$B$4:$G$49,6,FALSE)</f>
        <v>2.9871513577200894E-2</v>
      </c>
      <c r="F25" s="9">
        <f>VLOOKUP(A25,'[2]UCC2025 Hospital Level Summary '!$B$3:$I$45,8,FALSE)</f>
        <v>2.0369075552312974E-2</v>
      </c>
      <c r="G25" s="10">
        <f t="shared" si="2"/>
        <v>5537468.165464351</v>
      </c>
      <c r="H25" s="10">
        <f t="shared" si="3"/>
        <v>6829118.5381573737</v>
      </c>
      <c r="I25" s="9">
        <f t="shared" si="4"/>
        <v>2.5120294564756934E-2</v>
      </c>
      <c r="J25" s="10">
        <f t="shared" si="0"/>
        <v>7763903.7478353987</v>
      </c>
      <c r="K25" s="9">
        <f t="shared" si="5"/>
        <v>2.8558817368349382E-2</v>
      </c>
      <c r="L25" s="11"/>
    </row>
    <row r="26" spans="1:12" x14ac:dyDescent="0.35">
      <c r="A26" s="6">
        <v>210034</v>
      </c>
      <c r="B26" s="6" t="s">
        <v>35</v>
      </c>
      <c r="C26" s="7">
        <f>VLOOKUP(A26,[1]Sheet1!$B$5:$F$58,3,FALSE)</f>
        <v>214859167.96876401</v>
      </c>
      <c r="D26" s="8">
        <f t="shared" si="1"/>
        <v>11409150.574692529</v>
      </c>
      <c r="E26" s="9">
        <f>VLOOKUP(A26,'[2]FY2023 RE REGULATE'!$B$4:$G$49,6,FALSE)</f>
        <v>5.310059925556064E-2</v>
      </c>
      <c r="F26" s="9">
        <f>VLOOKUP(A26,'[2]UCC2025 Hospital Level Summary '!$B$3:$I$45,8,FALSE)</f>
        <v>5.4976616568879706E-2</v>
      </c>
      <c r="G26" s="10">
        <f t="shared" si="2"/>
        <v>11812230.093727259</v>
      </c>
      <c r="H26" s="10">
        <f t="shared" si="3"/>
        <v>11610690.334209893</v>
      </c>
      <c r="I26" s="9">
        <f t="shared" si="4"/>
        <v>5.403860791222017E-2</v>
      </c>
      <c r="J26" s="10">
        <f t="shared" si="0"/>
        <v>13199987.918946136</v>
      </c>
      <c r="K26" s="9">
        <f t="shared" si="5"/>
        <v>6.1435534930793068E-2</v>
      </c>
      <c r="L26" s="11"/>
    </row>
    <row r="27" spans="1:12" x14ac:dyDescent="0.35">
      <c r="A27" s="6">
        <v>210035</v>
      </c>
      <c r="B27" s="6" t="s">
        <v>36</v>
      </c>
      <c r="C27" s="7">
        <f>VLOOKUP(A27,[1]Sheet1!$B$5:$F$58,3,FALSE)</f>
        <v>184304661.70522583</v>
      </c>
      <c r="D27" s="8">
        <f t="shared" si="1"/>
        <v>11202387.837230103</v>
      </c>
      <c r="E27" s="9">
        <f>VLOOKUP(A27,'[2]FY2023 RE REGULATE'!$B$4:$G$49,6,FALSE)</f>
        <v>6.0781901735871648E-2</v>
      </c>
      <c r="F27" s="9">
        <f>VLOOKUP(A27,'[2]UCC2025 Hospital Level Summary '!$B$3:$I$45,8,FALSE)</f>
        <v>3.2439079158488676E-2</v>
      </c>
      <c r="G27" s="10">
        <f t="shared" si="2"/>
        <v>5978673.5103342971</v>
      </c>
      <c r="H27" s="10">
        <f t="shared" si="3"/>
        <v>8590530.6737821996</v>
      </c>
      <c r="I27" s="9">
        <f t="shared" si="4"/>
        <v>4.6610490447180158E-2</v>
      </c>
      <c r="J27" s="10">
        <f t="shared" si="0"/>
        <v>9766421.9652084764</v>
      </c>
      <c r="K27" s="9">
        <f t="shared" si="5"/>
        <v>5.2990639926562187E-2</v>
      </c>
      <c r="L27" s="11"/>
    </row>
    <row r="28" spans="1:12" x14ac:dyDescent="0.35">
      <c r="A28" s="6">
        <v>210037</v>
      </c>
      <c r="B28" s="6" t="s">
        <v>37</v>
      </c>
      <c r="C28" s="7">
        <f>VLOOKUP(A28,[1]Sheet1!$B$5:$F$58,3,FALSE)</f>
        <v>289195333.10398871</v>
      </c>
      <c r="D28" s="8">
        <f t="shared" si="1"/>
        <v>9254700.2810833883</v>
      </c>
      <c r="E28" s="9">
        <f>VLOOKUP(A28,'[2]FY2023 RE REGULATE'!$B$4:$G$49,6,FALSE)</f>
        <v>3.2001554733788143E-2</v>
      </c>
      <c r="F28" s="9">
        <f>VLOOKUP(A28,'[2]UCC2025 Hospital Level Summary '!$B$3:$I$45,8,FALSE)</f>
        <v>2.7165163864344619E-2</v>
      </c>
      <c r="G28" s="10">
        <f t="shared" si="2"/>
        <v>7856038.612573579</v>
      </c>
      <c r="H28" s="10">
        <f t="shared" si="3"/>
        <v>8555369.4468284845</v>
      </c>
      <c r="I28" s="9">
        <f t="shared" si="4"/>
        <v>2.9583359299066383E-2</v>
      </c>
      <c r="J28" s="10">
        <f t="shared" si="0"/>
        <v>9726447.7898886111</v>
      </c>
      <c r="K28" s="9">
        <f t="shared" si="5"/>
        <v>3.3632796509863387E-2</v>
      </c>
      <c r="L28" s="11"/>
    </row>
    <row r="29" spans="1:12" x14ac:dyDescent="0.35">
      <c r="A29" s="6">
        <v>210038</v>
      </c>
      <c r="B29" s="6" t="s">
        <v>38</v>
      </c>
      <c r="C29" s="7">
        <f>VLOOKUP(A29,[1]Sheet1!$B$5:$F$58,3,FALSE)</f>
        <v>268984437.69158345</v>
      </c>
      <c r="D29" s="8">
        <f t="shared" si="1"/>
        <v>10476891.011854371</v>
      </c>
      <c r="E29" s="9">
        <f>VLOOKUP(A29,'[2]FY2023 RE REGULATE'!$B$4:$G$49,6,FALSE)</f>
        <v>3.8949803571413803E-2</v>
      </c>
      <c r="F29" s="9">
        <f>VLOOKUP(A29,'[2]UCC2025 Hospital Level Summary '!$B$3:$I$45,8,FALSE)</f>
        <v>3.94211766766428E-2</v>
      </c>
      <c r="G29" s="10">
        <f t="shared" si="2"/>
        <v>10603683.041507328</v>
      </c>
      <c r="H29" s="10">
        <f t="shared" si="3"/>
        <v>10540287.026680849</v>
      </c>
      <c r="I29" s="9">
        <f t="shared" si="4"/>
        <v>3.9185490124028305E-2</v>
      </c>
      <c r="J29" s="10">
        <f t="shared" si="0"/>
        <v>11983065.382811263</v>
      </c>
      <c r="K29" s="9">
        <f t="shared" si="5"/>
        <v>4.4549288745659707E-2</v>
      </c>
      <c r="L29" s="11"/>
    </row>
    <row r="30" spans="1:12" x14ac:dyDescent="0.35">
      <c r="A30" s="6">
        <v>210039</v>
      </c>
      <c r="B30" s="6" t="s">
        <v>39</v>
      </c>
      <c r="C30" s="7">
        <f>VLOOKUP(A30,[1]Sheet1!$B$5:$F$58,3,FALSE)</f>
        <v>179940482.61116764</v>
      </c>
      <c r="D30" s="8">
        <f t="shared" si="1"/>
        <v>3803021.7749610585</v>
      </c>
      <c r="E30" s="9">
        <f>VLOOKUP(A30,'[2]FY2023 RE REGULATE'!$B$4:$G$49,6,FALSE)</f>
        <v>2.113488704584052E-2</v>
      </c>
      <c r="F30" s="9">
        <f>VLOOKUP(A30,'[2]UCC2025 Hospital Level Summary '!$B$3:$I$45,8,FALSE)</f>
        <v>2.08505529213147E-2</v>
      </c>
      <c r="G30" s="10">
        <f t="shared" si="2"/>
        <v>3751858.5553710582</v>
      </c>
      <c r="H30" s="10">
        <f t="shared" si="3"/>
        <v>3777440.1651660586</v>
      </c>
      <c r="I30" s="9">
        <f t="shared" si="4"/>
        <v>2.0992719983577612E-2</v>
      </c>
      <c r="J30" s="10">
        <f t="shared" si="0"/>
        <v>4294504.7287859637</v>
      </c>
      <c r="K30" s="9">
        <f t="shared" si="5"/>
        <v>2.386625103182553E-2</v>
      </c>
      <c r="L30" s="11"/>
    </row>
    <row r="31" spans="1:12" x14ac:dyDescent="0.35">
      <c r="A31" s="6">
        <v>210040</v>
      </c>
      <c r="B31" s="6" t="s">
        <v>40</v>
      </c>
      <c r="C31" s="7">
        <f>VLOOKUP(A31,[1]Sheet1!$B$5:$F$58,3,FALSE)</f>
        <v>301542118.3628397</v>
      </c>
      <c r="D31" s="8">
        <f t="shared" si="1"/>
        <v>9610932.73881221</v>
      </c>
      <c r="E31" s="9">
        <f>VLOOKUP(A31,'[2]FY2023 RE REGULATE'!$B$4:$G$49,6,FALSE)</f>
        <v>3.1872604699445549E-2</v>
      </c>
      <c r="F31" s="9">
        <f>VLOOKUP(A31,'[2]UCC2025 Hospital Level Summary '!$B$3:$I$45,8,FALSE)</f>
        <v>2.605213428463447E-2</v>
      </c>
      <c r="G31" s="10">
        <f t="shared" si="2"/>
        <v>7855815.7600618415</v>
      </c>
      <c r="H31" s="10">
        <f t="shared" si="3"/>
        <v>8733374.2494370267</v>
      </c>
      <c r="I31" s="9">
        <f t="shared" si="4"/>
        <v>2.8962369492040011E-2</v>
      </c>
      <c r="J31" s="10">
        <f t="shared" si="0"/>
        <v>9928818.2929606028</v>
      </c>
      <c r="K31" s="9">
        <f t="shared" si="5"/>
        <v>3.2926804211852921E-2</v>
      </c>
      <c r="L31" s="11"/>
    </row>
    <row r="32" spans="1:12" x14ac:dyDescent="0.35">
      <c r="A32" s="6">
        <v>210043</v>
      </c>
      <c r="B32" s="6" t="s">
        <v>41</v>
      </c>
      <c r="C32" s="7">
        <f>VLOOKUP(A32,[1]Sheet1!$B$5:$F$58,3,FALSE)</f>
        <v>520032689.70072818</v>
      </c>
      <c r="D32" s="8">
        <f t="shared" si="1"/>
        <v>23507514.666364517</v>
      </c>
      <c r="E32" s="9">
        <f>VLOOKUP(A32,'[2]FY2023 RE REGULATE'!$B$4:$G$49,6,FALSE)</f>
        <v>4.5203917238150503E-2</v>
      </c>
      <c r="F32" s="9">
        <f>VLOOKUP(A32,'[2]UCC2025 Hospital Level Summary '!$B$3:$I$45,8,FALSE)</f>
        <v>2.4447929941625288E-2</v>
      </c>
      <c r="G32" s="10">
        <f t="shared" si="2"/>
        <v>12713722.765158365</v>
      </c>
      <c r="H32" s="10">
        <f t="shared" si="3"/>
        <v>18110618.715761442</v>
      </c>
      <c r="I32" s="9">
        <f t="shared" si="4"/>
        <v>3.4825923589887897E-2</v>
      </c>
      <c r="J32" s="10">
        <f t="shared" si="0"/>
        <v>20589641.216105934</v>
      </c>
      <c r="K32" s="9">
        <f t="shared" si="5"/>
        <v>3.9592974872320039E-2</v>
      </c>
      <c r="L32" s="11"/>
    </row>
    <row r="33" spans="1:16" x14ac:dyDescent="0.35">
      <c r="A33" s="6">
        <v>210044</v>
      </c>
      <c r="B33" s="6" t="s">
        <v>42</v>
      </c>
      <c r="C33" s="7">
        <f>VLOOKUP(A33,[1]Sheet1!$B$5:$F$58,3,FALSE)</f>
        <v>506164529.04853487</v>
      </c>
      <c r="D33" s="8">
        <f t="shared" si="1"/>
        <v>13124791.699477896</v>
      </c>
      <c r="E33" s="9">
        <f>VLOOKUP(A33,'[2]FY2023 RE REGULATE'!$B$4:$G$49,6,FALSE)</f>
        <v>2.5929892250943155E-2</v>
      </c>
      <c r="F33" s="9">
        <f>VLOOKUP(A33,'[2]UCC2025 Hospital Level Summary '!$B$3:$I$45,8,FALSE)</f>
        <v>2.5175369865130359E-2</v>
      </c>
      <c r="G33" s="10">
        <f t="shared" si="2"/>
        <v>12742879.231406385</v>
      </c>
      <c r="H33" s="10">
        <f t="shared" si="3"/>
        <v>12933835.46544214</v>
      </c>
      <c r="I33" s="9">
        <f t="shared" si="4"/>
        <v>2.5552631058036755E-2</v>
      </c>
      <c r="J33" s="10">
        <f t="shared" si="0"/>
        <v>14704248.1519331</v>
      </c>
      <c r="K33" s="9">
        <f t="shared" si="5"/>
        <v>2.9050333059832303E-2</v>
      </c>
      <c r="L33" s="11"/>
    </row>
    <row r="34" spans="1:16" x14ac:dyDescent="0.35">
      <c r="A34" s="6">
        <v>210048</v>
      </c>
      <c r="B34" s="6" t="s">
        <v>43</v>
      </c>
      <c r="C34" s="7">
        <f>VLOOKUP(A34,[1]Sheet1!$B$5:$F$58,3,FALSE)</f>
        <v>358586017.90617651</v>
      </c>
      <c r="D34" s="8">
        <f t="shared" si="1"/>
        <v>15916161.44155735</v>
      </c>
      <c r="E34" s="9">
        <f>VLOOKUP(A34,'[2]FY2023 RE REGULATE'!$B$4:$G$49,6,FALSE)</f>
        <v>4.4385895285303033E-2</v>
      </c>
      <c r="F34" s="9">
        <f>VLOOKUP(A34,'[2]UCC2025 Hospital Level Summary '!$B$3:$I$45,8,FALSE)</f>
        <v>2.8878028416542204E-2</v>
      </c>
      <c r="G34" s="10">
        <f t="shared" si="2"/>
        <v>10355257.214869276</v>
      </c>
      <c r="H34" s="10">
        <f t="shared" si="3"/>
        <v>13135709.328213312</v>
      </c>
      <c r="I34" s="9">
        <f t="shared" si="4"/>
        <v>3.6631961850922615E-2</v>
      </c>
      <c r="J34" s="10">
        <f t="shared" si="0"/>
        <v>14933754.966172995</v>
      </c>
      <c r="K34" s="9">
        <f t="shared" si="5"/>
        <v>4.1646227740202602E-2</v>
      </c>
      <c r="L34" s="11"/>
    </row>
    <row r="35" spans="1:16" x14ac:dyDescent="0.35">
      <c r="A35" s="6">
        <v>210049</v>
      </c>
      <c r="B35" s="6" t="s">
        <v>44</v>
      </c>
      <c r="C35" s="7">
        <f>VLOOKUP(A35,[1]Sheet1!$B$5:$F$58,3,FALSE)</f>
        <v>442899244.6762622</v>
      </c>
      <c r="D35" s="8">
        <f t="shared" si="1"/>
        <v>18814542.14826753</v>
      </c>
      <c r="E35" s="9">
        <f>VLOOKUP(A35,'[2]FY2023 RE REGULATE'!$B$4:$G$49,6,FALSE)</f>
        <v>4.2480411457960478E-2</v>
      </c>
      <c r="F35" s="9">
        <f>VLOOKUP(A35,'[2]UCC2025 Hospital Level Summary '!$B$3:$I$45,8,FALSE)</f>
        <v>2.1789012772557039E-2</v>
      </c>
      <c r="G35" s="10">
        <f t="shared" si="2"/>
        <v>9650337.2992069423</v>
      </c>
      <c r="H35" s="10">
        <f t="shared" si="3"/>
        <v>14232439.723737236</v>
      </c>
      <c r="I35" s="9">
        <f t="shared" si="4"/>
        <v>3.2134712115258757E-2</v>
      </c>
      <c r="J35" s="10">
        <f t="shared" si="0"/>
        <v>16180608.301723776</v>
      </c>
      <c r="K35" s="9">
        <f t="shared" si="5"/>
        <v>3.6533384276938682E-2</v>
      </c>
      <c r="L35" s="11"/>
    </row>
    <row r="36" spans="1:16" x14ac:dyDescent="0.35">
      <c r="A36" s="16">
        <v>210051</v>
      </c>
      <c r="B36" s="16" t="s">
        <v>45</v>
      </c>
      <c r="C36" s="17">
        <f>VLOOKUP(A36,[1]Sheet1!$B$5:$F$58,3,FALSE)</f>
        <v>300037284.9478721</v>
      </c>
      <c r="D36" s="18">
        <f t="shared" si="1"/>
        <v>40135337.042447858</v>
      </c>
      <c r="E36" s="19">
        <f>VLOOKUP(A36,'[2]FY2023 RE REGULATE'!$B$4:$G$49,6,FALSE)</f>
        <v>0.13376783171938411</v>
      </c>
      <c r="F36" s="19">
        <f>VLOOKUP(A36,'[2]UCC2025 Hospital Level Summary '!$B$3:$I$45,8,FALSE)</f>
        <v>5.3563167227227947E-2</v>
      </c>
      <c r="G36" s="20">
        <f t="shared" si="2"/>
        <v>16070947.268066315</v>
      </c>
      <c r="H36" s="20">
        <f t="shared" si="3"/>
        <v>28103142.155257087</v>
      </c>
      <c r="I36" s="19">
        <f t="shared" si="4"/>
        <v>9.3665499473306033E-2</v>
      </c>
      <c r="J36" s="20">
        <f t="shared" si="0"/>
        <v>31949963.891536627</v>
      </c>
      <c r="K36" s="19">
        <f t="shared" si="5"/>
        <v>0.1064866451417448</v>
      </c>
      <c r="L36" s="11"/>
    </row>
    <row r="37" spans="1:16" x14ac:dyDescent="0.35">
      <c r="A37" s="6">
        <v>210056</v>
      </c>
      <c r="B37" s="6" t="s">
        <v>46</v>
      </c>
      <c r="C37" s="7">
        <f>VLOOKUP(A37,[1]Sheet1!$B$5:$F$58,3,FALSE)</f>
        <v>310989150.36451924</v>
      </c>
      <c r="D37" s="8">
        <f t="shared" si="1"/>
        <v>12979474.161488326</v>
      </c>
      <c r="E37" s="9">
        <f>VLOOKUP(A37,'[2]FY2023 RE REGULATE'!$B$4:$G$49,6,FALSE)</f>
        <v>4.1736099623651546E-2</v>
      </c>
      <c r="F37" s="9">
        <f>VLOOKUP(A37,'[2]UCC2025 Hospital Level Summary '!$B$3:$I$45,8,FALSE)</f>
        <v>4.508144323716471E-2</v>
      </c>
      <c r="G37" s="10">
        <f t="shared" si="2"/>
        <v>14019839.729532154</v>
      </c>
      <c r="H37" s="10">
        <f t="shared" si="3"/>
        <v>13499656.94551024</v>
      </c>
      <c r="I37" s="9">
        <f t="shared" si="4"/>
        <v>4.3408771430408132E-2</v>
      </c>
      <c r="J37" s="10">
        <f t="shared" si="0"/>
        <v>15347520.557465514</v>
      </c>
      <c r="K37" s="9">
        <f t="shared" si="5"/>
        <v>4.9350662360652289E-2</v>
      </c>
      <c r="L37" s="11"/>
    </row>
    <row r="38" spans="1:16" x14ac:dyDescent="0.35">
      <c r="A38" s="6">
        <v>210057</v>
      </c>
      <c r="B38" s="6" t="s">
        <v>47</v>
      </c>
      <c r="C38" s="7">
        <f>VLOOKUP(A38,[1]Sheet1!$B$5:$F$58,3,FALSE)</f>
        <v>520762553.27869415</v>
      </c>
      <c r="D38" s="12">
        <f t="shared" si="1"/>
        <v>28988783.763860874</v>
      </c>
      <c r="E38" s="9">
        <f>VLOOKUP(A38,'[2]FY2023 RE REGULATE'!$B$4:$G$49,6,FALSE)</f>
        <v>5.5666029712292078E-2</v>
      </c>
      <c r="F38" s="9">
        <f>VLOOKUP(A38,'[2]UCC2025 Hospital Level Summary '!$B$3:$I$45,8,FALSE)</f>
        <v>2.8639313790654024E-2</v>
      </c>
      <c r="G38" s="10">
        <f t="shared" si="2"/>
        <v>14914282.173770707</v>
      </c>
      <c r="H38" s="10">
        <f t="shared" si="3"/>
        <v>21951532.968815789</v>
      </c>
      <c r="I38" s="13">
        <f t="shared" si="4"/>
        <v>4.2152671751473046E-2</v>
      </c>
      <c r="J38" s="10">
        <f t="shared" si="0"/>
        <v>24956308.509664029</v>
      </c>
      <c r="K38" s="13">
        <f t="shared" si="5"/>
        <v>4.7922624913293785E-2</v>
      </c>
      <c r="L38" s="11"/>
    </row>
    <row r="39" spans="1:16" x14ac:dyDescent="0.35">
      <c r="A39" s="6">
        <v>210060</v>
      </c>
      <c r="B39" s="6" t="s">
        <v>48</v>
      </c>
      <c r="C39" s="7">
        <f>VLOOKUP(A39,[1]Sheet1!$B$5:$F$58,3,FALSE)</f>
        <v>67382848.520545706</v>
      </c>
      <c r="D39" s="12">
        <f t="shared" si="1"/>
        <v>4767461.3939844836</v>
      </c>
      <c r="E39" s="9">
        <f>VLOOKUP(A39,'[2]FY2023 RE REGULATE'!$B$4:$G$49,6,FALSE)</f>
        <v>7.07518530109459E-2</v>
      </c>
      <c r="F39" s="9">
        <f>VLOOKUP(A39,'[2]UCC2025 Hospital Level Summary '!$B$3:$I$45,8,FALSE)</f>
        <v>4.7546057286385279E-2</v>
      </c>
      <c r="G39" s="10">
        <f>F39*C39</f>
        <v>3203788.7758776876</v>
      </c>
      <c r="H39" s="10">
        <f t="shared" si="3"/>
        <v>3985625.0849310858</v>
      </c>
      <c r="I39" s="13">
        <f>H39/C39</f>
        <v>5.9148955148665597E-2</v>
      </c>
      <c r="J39" s="10">
        <f t="shared" si="0"/>
        <v>4531186.471792086</v>
      </c>
      <c r="K39" s="13">
        <f>J39/C39</f>
        <v>6.7245398069072163E-2</v>
      </c>
      <c r="L39" s="11"/>
    </row>
    <row r="40" spans="1:16" x14ac:dyDescent="0.35">
      <c r="A40" s="6">
        <v>210061</v>
      </c>
      <c r="B40" s="6" t="s">
        <v>49</v>
      </c>
      <c r="C40" s="7">
        <f>VLOOKUP(A40,[1]Sheet1!$B$5:$F$58,3,FALSE)</f>
        <v>130991802.29107995</v>
      </c>
      <c r="D40" s="8">
        <f>E40*C40</f>
        <v>5146195.3839589506</v>
      </c>
      <c r="E40" s="9">
        <f>VLOOKUP(A40,'[2]FY2023 RE REGULATE'!$B$4:$G$49,6,FALSE)</f>
        <v>3.9286392689852984E-2</v>
      </c>
      <c r="F40" s="9">
        <f>VLOOKUP(A40,'[2]UCC2025 Hospital Level Summary '!$B$3:$I$45,8,FALSE)</f>
        <v>3.6871379979133041E-2</v>
      </c>
      <c r="G40" s="10">
        <f>F40*C40</f>
        <v>4829848.5164258787</v>
      </c>
      <c r="H40" s="10">
        <f t="shared" si="3"/>
        <v>4988021.9501924142</v>
      </c>
      <c r="I40" s="9">
        <f>H40/C40</f>
        <v>3.8078886334493009E-2</v>
      </c>
      <c r="J40" s="10">
        <f t="shared" si="0"/>
        <v>5670793.6898446744</v>
      </c>
      <c r="K40" s="9">
        <f>J40/C40</f>
        <v>4.3291210523567505E-2</v>
      </c>
      <c r="L40" s="11"/>
    </row>
    <row r="41" spans="1:16" x14ac:dyDescent="0.35">
      <c r="A41" s="6">
        <v>210062</v>
      </c>
      <c r="B41" s="6" t="s">
        <v>50</v>
      </c>
      <c r="C41" s="7">
        <f>VLOOKUP(A41,[1]Sheet1!$B$5:$F$58,3,FALSE)</f>
        <v>326791213.78018486</v>
      </c>
      <c r="D41" s="8">
        <f t="shared" si="1"/>
        <v>15265049.075094102</v>
      </c>
      <c r="E41" s="9">
        <f>VLOOKUP(A41,'[2]FY2023 RE REGULATE'!$B$4:$G$49,6,FALSE)</f>
        <v>4.6711932363524597E-2</v>
      </c>
      <c r="F41" s="9">
        <f>VLOOKUP(A41,'[2]UCC2025 Hospital Level Summary '!$B$3:$I$45,8,FALSE)</f>
        <v>2.6840940017679109E-2</v>
      </c>
      <c r="G41" s="10">
        <f>F41*C41</f>
        <v>8771383.3673784919</v>
      </c>
      <c r="H41" s="10">
        <f t="shared" si="3"/>
        <v>12018216.221236296</v>
      </c>
      <c r="I41" s="9">
        <f>H41/C41</f>
        <v>3.6776436190601849E-2</v>
      </c>
      <c r="J41" s="10">
        <f t="shared" si="0"/>
        <v>13663296.87220937</v>
      </c>
      <c r="K41" s="9">
        <f>J41/C41</f>
        <v>4.1810478054651573E-2</v>
      </c>
      <c r="L41" s="11"/>
    </row>
    <row r="42" spans="1:16" x14ac:dyDescent="0.35">
      <c r="A42" s="6">
        <v>210063</v>
      </c>
      <c r="B42" s="6" t="s">
        <v>51</v>
      </c>
      <c r="C42" s="7">
        <f>VLOOKUP(A42,[1]Sheet1!$B$5:$F$58,3,FALSE)</f>
        <v>474406597.56226277</v>
      </c>
      <c r="D42" s="8">
        <f t="shared" si="1"/>
        <v>17301010.506830215</v>
      </c>
      <c r="E42" s="9">
        <f>VLOOKUP(A42,'[2]FY2023 RE REGULATE'!$B$4:$G$49,6,FALSE)</f>
        <v>3.6468739253904599E-2</v>
      </c>
      <c r="F42" s="9">
        <f>VLOOKUP(A42,'[2]UCC2025 Hospital Level Summary '!$B$3:$I$45,8,FALSE)</f>
        <v>2.2395641774162475E-2</v>
      </c>
      <c r="G42" s="10">
        <f>F42*C42</f>
        <v>10624640.214303698</v>
      </c>
      <c r="H42" s="10">
        <f t="shared" si="3"/>
        <v>13962825.360566957</v>
      </c>
      <c r="I42" s="9">
        <f>H42/C42</f>
        <v>2.9432190514033538E-2</v>
      </c>
      <c r="J42" s="10">
        <f t="shared" si="0"/>
        <v>15874088.51399539</v>
      </c>
      <c r="K42" s="9">
        <f>J42/C42</f>
        <v>3.346093539922159E-2</v>
      </c>
      <c r="L42" s="11"/>
    </row>
    <row r="43" spans="1:16" x14ac:dyDescent="0.35">
      <c r="A43" s="6">
        <v>210065</v>
      </c>
      <c r="B43" s="6" t="s">
        <v>52</v>
      </c>
      <c r="C43" s="7">
        <f>VLOOKUP(A43,[1]Sheet1!$B$5:$F$58,3,FALSE)</f>
        <v>155306535.11802444</v>
      </c>
      <c r="D43" s="8">
        <f t="shared" si="1"/>
        <v>10727924.203044303</v>
      </c>
      <c r="E43" s="9">
        <f>VLOOKUP(A43,'[2]FY2023 RE REGULATE'!$B$4:$G$49,6,FALSE)</f>
        <v>6.907580672565819E-2</v>
      </c>
      <c r="F43" s="9">
        <f>VLOOKUP(A43,'[2]UCC2025 Hospital Level Summary '!$B$3:$I$45,8,FALSE)</f>
        <v>4.9782794140848907E-2</v>
      </c>
      <c r="G43" s="10">
        <f>F43*C43</f>
        <v>7731593.2665091325</v>
      </c>
      <c r="H43" s="10">
        <f>(D43*0.5)+(G43*0.5)</f>
        <v>9229758.7347767167</v>
      </c>
      <c r="I43" s="9">
        <f>H43/C43</f>
        <v>5.9429300433253548E-2</v>
      </c>
      <c r="J43" s="10">
        <f t="shared" si="0"/>
        <v>10493149.010689806</v>
      </c>
      <c r="K43" s="9">
        <f>J43/C43</f>
        <v>6.7564117651041464E-2</v>
      </c>
      <c r="L43" s="11"/>
    </row>
    <row r="44" spans="1:16" x14ac:dyDescent="0.35">
      <c r="A44" s="6"/>
      <c r="B44" s="6"/>
      <c r="C44" s="7"/>
      <c r="D44" s="6"/>
      <c r="E44" s="9"/>
      <c r="F44" s="9"/>
      <c r="G44" s="6"/>
      <c r="H44" s="6"/>
      <c r="I44" s="9"/>
      <c r="J44" s="6"/>
      <c r="K44" s="9"/>
      <c r="L44" s="11"/>
    </row>
    <row r="45" spans="1:16" x14ac:dyDescent="0.35">
      <c r="A45" s="21" t="s">
        <v>53</v>
      </c>
      <c r="B45" s="2" t="s">
        <v>54</v>
      </c>
      <c r="C45" s="22">
        <f>SUM(C3:C43)</f>
        <v>19877003528.438343</v>
      </c>
      <c r="D45" s="23">
        <f>SUBTOTAL(9,D3:D43)</f>
        <v>880849772.74979973</v>
      </c>
      <c r="E45" s="24">
        <f>VLOOKUP(A45,'[2]FY2023 RE REGULATE'!$B$4:$G$49,6,FALSE)</f>
        <v>4.4633390061443741E-2</v>
      </c>
      <c r="F45" s="24">
        <f>VLOOKUP(A45,'[2]UCC2025 Hospital Level Summary '!$B$3:$I$45,8,FALSE)</f>
        <v>3.4191435690229206E-2</v>
      </c>
      <c r="G45" s="23">
        <f>SUBTOTAL(9,G3:G43)</f>
        <v>679871296.58492732</v>
      </c>
      <c r="H45" s="23">
        <f>SUBTOTAL(9,H3:H43)</f>
        <v>780360534.66736376</v>
      </c>
      <c r="I45" s="24">
        <f>H45/C45</f>
        <v>3.9259465520086544E-2</v>
      </c>
      <c r="J45" s="23">
        <f>SUBTOTAL(9,J3:J43)</f>
        <v>887178051.73748219</v>
      </c>
      <c r="K45" s="24">
        <f>J45/C45</f>
        <v>4.4633390061443748E-2</v>
      </c>
      <c r="L45" s="11"/>
      <c r="P45" s="25"/>
    </row>
    <row r="46" spans="1:16" x14ac:dyDescent="0.35">
      <c r="A46" s="6"/>
      <c r="B46" s="6"/>
      <c r="C46" s="8"/>
      <c r="D46" s="6"/>
      <c r="E46" s="9"/>
      <c r="F46" s="9"/>
      <c r="G46" s="6"/>
      <c r="H46" s="6"/>
      <c r="I46" s="6"/>
      <c r="J46" s="6"/>
      <c r="K46" s="6"/>
    </row>
    <row r="47" spans="1:16" x14ac:dyDescent="0.35">
      <c r="A47" s="6"/>
      <c r="B47" s="6"/>
      <c r="C47" s="8"/>
      <c r="D47" s="6"/>
      <c r="E47" s="9"/>
      <c r="F47" s="6"/>
      <c r="G47" s="6"/>
      <c r="H47" s="6"/>
      <c r="I47" s="26">
        <f>E45/I45</f>
        <v>1.1368822644467156</v>
      </c>
      <c r="J47" s="6"/>
      <c r="K47" s="6"/>
    </row>
  </sheetData>
  <mergeCells count="1">
    <mergeCell ref="A1:K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0E3E447-9071-4017-AD12-970A0643A041}"/>
</file>

<file path=customXml/itemProps2.xml><?xml version="1.0" encoding="utf-8"?>
<ds:datastoreItem xmlns:ds="http://schemas.openxmlformats.org/officeDocument/2006/customXml" ds:itemID="{4959170B-89CA-4C22-B3A5-4A2D36E344D1}"/>
</file>

<file path=customXml/itemProps3.xml><?xml version="1.0" encoding="utf-8"?>
<ds:datastoreItem xmlns:ds="http://schemas.openxmlformats.org/officeDocument/2006/customXml" ds:itemID="{05CBD0B9-EB1E-4C46-9CA5-005CEC9398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HSCRC Final UCC Results (2025)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Tamayo</dc:creator>
  <cp:lastModifiedBy>Daniela Tamayo</cp:lastModifiedBy>
  <dcterms:created xsi:type="dcterms:W3CDTF">2024-08-15T17:42:31Z</dcterms:created>
  <dcterms:modified xsi:type="dcterms:W3CDTF">2024-08-15T17:43:12Z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